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chart3.xml" ContentType="application/vnd.openxmlformats-officedocument.drawingml.chart+xml"/>
  <Override PartName="/xl/charts/style2.xml" ContentType="application/vnd.ms-office.chartstyle+xml"/>
  <Override PartName="/xl/charts/colors2.xml" ContentType="application/vnd.ms-office.chartcolorstyle+xml"/>
  <Override PartName="/xl/charts/chart4.xml" ContentType="application/vnd.openxmlformats-officedocument.drawingml.chart+xml"/>
  <Override PartName="/xl/charts/style3.xml" ContentType="application/vnd.ms-office.chartstyle+xml"/>
  <Override PartName="/xl/charts/colors3.xml" ContentType="application/vnd.ms-office.chartcolorstyle+xml"/>
  <Override PartName="/xl/charts/chart5.xml" ContentType="application/vnd.openxmlformats-officedocument.drawingml.chart+xml"/>
  <Override PartName="/xl/charts/style4.xml" ContentType="application/vnd.ms-office.chartstyle+xml"/>
  <Override PartName="/xl/charts/colors4.xml" ContentType="application/vnd.ms-office.chartcolorstyle+xml"/>
  <Override PartName="/xl/charts/chart6.xml" ContentType="application/vnd.openxmlformats-officedocument.drawingml.chart+xml"/>
  <Override PartName="/xl/charts/style5.xml" ContentType="application/vnd.ms-office.chartstyle+xml"/>
  <Override PartName="/xl/charts/colors5.xml" ContentType="application/vnd.ms-office.chartcolorstyle+xml"/>
  <Override PartName="/xl/charts/chart7.xml" ContentType="application/vnd.openxmlformats-officedocument.drawingml.chart+xml"/>
  <Override PartName="/xl/charts/style6.xml" ContentType="application/vnd.ms-office.chartstyle+xml"/>
  <Override PartName="/xl/charts/colors6.xml" ContentType="application/vnd.ms-office.chartcolorstyle+xml"/>
  <Override PartName="/xl/charts/chart8.xml" ContentType="application/vnd.openxmlformats-officedocument.drawingml.chart+xml"/>
  <Override PartName="/xl/charts/style7.xml" ContentType="application/vnd.ms-office.chartstyle+xml"/>
  <Override PartName="/xl/charts/colors7.xml" ContentType="application/vnd.ms-office.chartcolorstyle+xml"/>
  <Override PartName="/xl/charts/chart9.xml" ContentType="application/vnd.openxmlformats-officedocument.drawingml.chart+xml"/>
  <Override PartName="/xl/charts/style8.xml" ContentType="application/vnd.ms-office.chartstyle+xml"/>
  <Override PartName="/xl/charts/colors8.xml" ContentType="application/vnd.ms-office.chartcolorstyle+xml"/>
  <Override PartName="/xl/charts/chart10.xml" ContentType="application/vnd.openxmlformats-officedocument.drawingml.chart+xml"/>
  <Override PartName="/xl/charts/style9.xml" ContentType="application/vnd.ms-office.chartstyle+xml"/>
  <Override PartName="/xl/charts/colors9.xml" ContentType="application/vnd.ms-office.chartcolorstyle+xml"/>
  <Override PartName="/xl/charts/chart11.xml" ContentType="application/vnd.openxmlformats-officedocument.drawingml.chart+xml"/>
  <Override PartName="/xl/charts/style10.xml" ContentType="application/vnd.ms-office.chartstyle+xml"/>
  <Override PartName="/xl/charts/colors10.xml" ContentType="application/vnd.ms-office.chartcolorstyle+xml"/>
  <Override PartName="/xl/charts/chart12.xml" ContentType="application/vnd.openxmlformats-officedocument.drawingml.chart+xml"/>
  <Override PartName="/xl/charts/style11.xml" ContentType="application/vnd.ms-office.chartstyle+xml"/>
  <Override PartName="/xl/charts/colors11.xml" ContentType="application/vnd.ms-office.chartcolorstyle+xml"/>
  <Override PartName="/xl/charts/chart13.xml" ContentType="application/vnd.openxmlformats-officedocument.drawingml.chart+xml"/>
  <Override PartName="/xl/charts/style12.xml" ContentType="application/vnd.ms-office.chartstyle+xml"/>
  <Override PartName="/xl/charts/colors12.xml" ContentType="application/vnd.ms-office.chartcolorstyle+xml"/>
  <Override PartName="/xl/charts/chart14.xml" ContentType="application/vnd.openxmlformats-officedocument.drawingml.chart+xml"/>
  <Override PartName="/xl/charts/style13.xml" ContentType="application/vnd.ms-office.chartstyle+xml"/>
  <Override PartName="/xl/charts/colors13.xml" ContentType="application/vnd.ms-office.chartcolorstyle+xml"/>
  <Override PartName="/xl/charts/chart15.xml" ContentType="application/vnd.openxmlformats-officedocument.drawingml.chart+xml"/>
  <Override PartName="/xl/charts/style14.xml" ContentType="application/vnd.ms-office.chartstyle+xml"/>
  <Override PartName="/xl/charts/colors14.xml" ContentType="application/vnd.ms-office.chartcolorstyle+xml"/>
  <Override PartName="/xl/charts/chart16.xml" ContentType="application/vnd.openxmlformats-officedocument.drawingml.chart+xml"/>
  <Override PartName="/xl/charts/style15.xml" ContentType="application/vnd.ms-office.chartstyle+xml"/>
  <Override PartName="/xl/charts/colors15.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fk\fud\IEVIEŠANAS UZRAUDZĪBA\ZIŅOJUMI\MK_zinojumi\2025.gads\49_zinojums_ar prot-iesn_MK_lidz_01.10.2025\4_Zinojums\3_pec TAP_2 sask_AI_komentariem\"/>
    </mc:Choice>
  </mc:AlternateContent>
  <xr:revisionPtr revIDLastSave="0" documentId="13_ncr:1_{862F0681-3B29-4BF1-BBCE-65C40394C42A}" xr6:coauthVersionLast="47" xr6:coauthVersionMax="47" xr10:uidLastSave="{00000000-0000-0000-0000-000000000000}"/>
  <bookViews>
    <workbookView xWindow="-103" yWindow="-103" windowWidth="33120" windowHeight="18000" tabRatio="752" xr2:uid="{00000000-000D-0000-FFFF-FFFF00000000}"/>
  </bookViews>
  <sheets>
    <sheet name="FMZINp3_laika_grafiks" sheetId="1" r:id="rId1"/>
    <sheet name="GRAFIKI II" sheetId="13" state="hidden" r:id="rId2"/>
  </sheets>
  <definedNames>
    <definedName name="_xlnm._FilterDatabase" localSheetId="0" hidden="1">FMZINp3_laika_grafiks!$A$9:$S$234</definedName>
    <definedName name="_ftn1" localSheetId="0">FMZINp3_laika_grafiks!#REF!</definedName>
    <definedName name="_ftn2" localSheetId="0">FMZINp3_laika_grafiks!#REF!</definedName>
    <definedName name="_ftnref1" localSheetId="0">FMZINp3_laika_grafiks!#REF!</definedName>
    <definedName name="_ftnref2" localSheetId="0">FMZINp3_laika_grafiks!#REF!</definedName>
    <definedName name="_xlnm.Print_Area" localSheetId="0">FMZINp3_laika_grafiks!$A$1:$S$254</definedName>
    <definedName name="_xlnm.Print_Titles" localSheetId="0">FMZINp3_laika_grafiks!$8:$9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28" i="1" l="1"/>
  <c r="L11" i="1"/>
  <c r="K11" i="1"/>
  <c r="J11" i="1"/>
  <c r="J14" i="1"/>
  <c r="K14" i="1"/>
  <c r="L14" i="1"/>
  <c r="J28" i="1"/>
  <c r="J19" i="1" l="1"/>
  <c r="K28" i="1" l="1"/>
  <c r="K19" i="1"/>
  <c r="L19" i="1"/>
  <c r="D32" i="13" l="1"/>
  <c r="E198" i="13"/>
  <c r="E199" i="13" s="1"/>
  <c r="E200" i="13" s="1"/>
  <c r="E201" i="13" s="1"/>
  <c r="E202" i="13" s="1"/>
  <c r="E203" i="13" s="1"/>
  <c r="E204" i="13" s="1"/>
  <c r="E205" i="13" s="1"/>
  <c r="E206" i="13" s="1"/>
  <c r="E207" i="13" s="1"/>
  <c r="E208" i="13" s="1"/>
  <c r="E209" i="13" s="1"/>
  <c r="E210" i="13" s="1"/>
  <c r="E211" i="13" s="1"/>
  <c r="E212" i="13" s="1"/>
  <c r="E213" i="13" s="1"/>
  <c r="E214" i="13" s="1"/>
  <c r="E215" i="13" s="1"/>
  <c r="E216" i="13" s="1"/>
  <c r="E217" i="13" s="1"/>
  <c r="E218" i="13" s="1"/>
  <c r="O196" i="13"/>
  <c r="C193" i="13"/>
  <c r="C192" i="13"/>
  <c r="C191" i="13"/>
  <c r="C190" i="13"/>
  <c r="C189" i="13"/>
  <c r="C188" i="13"/>
  <c r="C187" i="13"/>
  <c r="C186" i="13"/>
  <c r="C185" i="13"/>
  <c r="F176" i="13"/>
  <c r="AB171" i="13"/>
  <c r="AA171" i="13"/>
  <c r="Z171" i="13"/>
  <c r="Y171" i="13"/>
  <c r="X171" i="13"/>
  <c r="W171" i="13"/>
  <c r="U171" i="13"/>
  <c r="T171" i="13"/>
  <c r="S171" i="13"/>
  <c r="R171" i="13"/>
  <c r="Q171" i="13"/>
  <c r="M171" i="13"/>
  <c r="L171" i="13"/>
  <c r="K171" i="13"/>
  <c r="J171" i="13"/>
  <c r="I171" i="13"/>
  <c r="H171" i="13"/>
  <c r="F171" i="13"/>
  <c r="E171" i="13"/>
  <c r="D171" i="13"/>
  <c r="C171" i="13"/>
  <c r="B171" i="13"/>
  <c r="AB170" i="13"/>
  <c r="AA170" i="13"/>
  <c r="Z170" i="13"/>
  <c r="Y170" i="13"/>
  <c r="X170" i="13"/>
  <c r="W170" i="13"/>
  <c r="V170" i="13"/>
  <c r="U170" i="13"/>
  <c r="T170" i="13"/>
  <c r="S170" i="13"/>
  <c r="R170" i="13"/>
  <c r="Q170" i="13"/>
  <c r="M170" i="13"/>
  <c r="L170" i="13"/>
  <c r="K170" i="13"/>
  <c r="J170" i="13"/>
  <c r="I170" i="13"/>
  <c r="H170" i="13"/>
  <c r="G170" i="13"/>
  <c r="F170" i="13"/>
  <c r="E170" i="13"/>
  <c r="D170" i="13"/>
  <c r="C170" i="13"/>
  <c r="B170" i="13"/>
  <c r="AB169" i="13"/>
  <c r="AA169" i="13"/>
  <c r="Z169" i="13"/>
  <c r="Y169" i="13"/>
  <c r="X169" i="13"/>
  <c r="W169" i="13"/>
  <c r="V169" i="13"/>
  <c r="U169" i="13"/>
  <c r="T169" i="13"/>
  <c r="S169" i="13"/>
  <c r="R169" i="13"/>
  <c r="Q169" i="13"/>
  <c r="M169" i="13"/>
  <c r="L169" i="13"/>
  <c r="K169" i="13"/>
  <c r="J169" i="13"/>
  <c r="I169" i="13"/>
  <c r="H169" i="13"/>
  <c r="G169" i="13"/>
  <c r="F169" i="13"/>
  <c r="E169" i="13"/>
  <c r="D169" i="13"/>
  <c r="C169" i="13"/>
  <c r="B169" i="13"/>
  <c r="AB168" i="13"/>
  <c r="AA168" i="13"/>
  <c r="Z168" i="13"/>
  <c r="Y168" i="13"/>
  <c r="X168" i="13"/>
  <c r="W168" i="13"/>
  <c r="V168" i="13"/>
  <c r="U168" i="13"/>
  <c r="T168" i="13"/>
  <c r="S168" i="13"/>
  <c r="R168" i="13"/>
  <c r="Q168" i="13"/>
  <c r="M168" i="13"/>
  <c r="L168" i="13"/>
  <c r="K168" i="13"/>
  <c r="J168" i="13"/>
  <c r="I168" i="13"/>
  <c r="H168" i="13"/>
  <c r="G168" i="13"/>
  <c r="F168" i="13"/>
  <c r="E168" i="13"/>
  <c r="D168" i="13"/>
  <c r="C168" i="13"/>
  <c r="B168" i="13"/>
  <c r="AB167" i="13"/>
  <c r="AA167" i="13"/>
  <c r="Z167" i="13"/>
  <c r="Y167" i="13"/>
  <c r="X167" i="13"/>
  <c r="W167" i="13"/>
  <c r="V167" i="13"/>
  <c r="U167" i="13"/>
  <c r="T167" i="13"/>
  <c r="S167" i="13"/>
  <c r="R167" i="13"/>
  <c r="Q167" i="13"/>
  <c r="M167" i="13"/>
  <c r="L167" i="13"/>
  <c r="K167" i="13"/>
  <c r="J167" i="13"/>
  <c r="I167" i="13"/>
  <c r="H167" i="13"/>
  <c r="G167" i="13"/>
  <c r="F167" i="13"/>
  <c r="E167" i="13"/>
  <c r="D167" i="13"/>
  <c r="C167" i="13"/>
  <c r="B167" i="13"/>
  <c r="AB166" i="13"/>
  <c r="AA166" i="13"/>
  <c r="Z166" i="13"/>
  <c r="Y166" i="13"/>
  <c r="X166" i="13"/>
  <c r="W166" i="13"/>
  <c r="V166" i="13"/>
  <c r="U166" i="13"/>
  <c r="T166" i="13"/>
  <c r="S166" i="13"/>
  <c r="R166" i="13"/>
  <c r="Q166" i="13"/>
  <c r="M166" i="13"/>
  <c r="L166" i="13"/>
  <c r="K166" i="13"/>
  <c r="J166" i="13"/>
  <c r="I166" i="13"/>
  <c r="H166" i="13"/>
  <c r="G166" i="13"/>
  <c r="F166" i="13"/>
  <c r="E166" i="13"/>
  <c r="D166" i="13"/>
  <c r="C166" i="13"/>
  <c r="B166" i="13"/>
  <c r="AB165" i="13"/>
  <c r="AA165" i="13"/>
  <c r="Z165" i="13"/>
  <c r="Y165" i="13"/>
  <c r="X165" i="13"/>
  <c r="W165" i="13"/>
  <c r="V165" i="13"/>
  <c r="U165" i="13"/>
  <c r="T165" i="13"/>
  <c r="S165" i="13"/>
  <c r="R165" i="13"/>
  <c r="Q165" i="13"/>
  <c r="M165" i="13"/>
  <c r="L165" i="13"/>
  <c r="K165" i="13"/>
  <c r="J165" i="13"/>
  <c r="I165" i="13"/>
  <c r="H165" i="13"/>
  <c r="G165" i="13"/>
  <c r="F165" i="13"/>
  <c r="E165" i="13"/>
  <c r="D165" i="13"/>
  <c r="C165" i="13"/>
  <c r="B165" i="13"/>
  <c r="AB164" i="13"/>
  <c r="AA164" i="13"/>
  <c r="Z164" i="13"/>
  <c r="Y164" i="13"/>
  <c r="X164" i="13"/>
  <c r="W164" i="13"/>
  <c r="V164" i="13"/>
  <c r="U164" i="13"/>
  <c r="T164" i="13"/>
  <c r="R164" i="13"/>
  <c r="Q164" i="13"/>
  <c r="M164" i="13"/>
  <c r="L164" i="13"/>
  <c r="K164" i="13"/>
  <c r="J164" i="13"/>
  <c r="I164" i="13"/>
  <c r="H164" i="13"/>
  <c r="G164" i="13"/>
  <c r="F164" i="13"/>
  <c r="E164" i="13"/>
  <c r="C164" i="13"/>
  <c r="B164" i="13"/>
  <c r="AB163" i="13"/>
  <c r="AA163" i="13"/>
  <c r="Z163" i="13"/>
  <c r="Y163" i="13"/>
  <c r="X163" i="13"/>
  <c r="W163" i="13"/>
  <c r="U163" i="13"/>
  <c r="T163" i="13"/>
  <c r="R163" i="13"/>
  <c r="Q163" i="13"/>
  <c r="M163" i="13"/>
  <c r="L163" i="13"/>
  <c r="K163" i="13"/>
  <c r="J163" i="13"/>
  <c r="I163" i="13"/>
  <c r="H163" i="13"/>
  <c r="F163" i="13"/>
  <c r="E163" i="13"/>
  <c r="C163" i="13"/>
  <c r="B163" i="13"/>
  <c r="AB162" i="13"/>
  <c r="AA162" i="13"/>
  <c r="Z162" i="13"/>
  <c r="Y162" i="13"/>
  <c r="X162" i="13"/>
  <c r="W162" i="13"/>
  <c r="V162" i="13"/>
  <c r="U162" i="13"/>
  <c r="T162" i="13"/>
  <c r="S162" i="13"/>
  <c r="R162" i="13"/>
  <c r="Q162" i="13"/>
  <c r="M162" i="13"/>
  <c r="L162" i="13"/>
  <c r="K162" i="13"/>
  <c r="J162" i="13"/>
  <c r="I162" i="13"/>
  <c r="H162" i="13"/>
  <c r="G162" i="13"/>
  <c r="F162" i="13"/>
  <c r="E162" i="13"/>
  <c r="D162" i="13"/>
  <c r="C162" i="13"/>
  <c r="B162" i="13"/>
  <c r="AB161" i="13"/>
  <c r="AA161" i="13"/>
  <c r="Z161" i="13"/>
  <c r="Y161" i="13"/>
  <c r="X161" i="13"/>
  <c r="W161" i="13"/>
  <c r="V161" i="13"/>
  <c r="U161" i="13"/>
  <c r="T161" i="13"/>
  <c r="S161" i="13"/>
  <c r="R161" i="13"/>
  <c r="Q161" i="13"/>
  <c r="M161" i="13"/>
  <c r="L161" i="13"/>
  <c r="J161" i="13"/>
  <c r="I161" i="13"/>
  <c r="H161" i="13"/>
  <c r="G161" i="13"/>
  <c r="F161" i="13"/>
  <c r="E161" i="13"/>
  <c r="D161" i="13"/>
  <c r="C161" i="13"/>
  <c r="B161" i="13"/>
  <c r="AB160" i="13"/>
  <c r="AA160" i="13"/>
  <c r="Z160" i="13"/>
  <c r="Y160" i="13"/>
  <c r="X160" i="13"/>
  <c r="W160" i="13"/>
  <c r="V160" i="13"/>
  <c r="U160" i="13"/>
  <c r="S160" i="13"/>
  <c r="R160" i="13"/>
  <c r="Q160" i="13"/>
  <c r="M160" i="13"/>
  <c r="L160" i="13"/>
  <c r="K160" i="13"/>
  <c r="J160" i="13"/>
  <c r="I160" i="13"/>
  <c r="H160" i="13"/>
  <c r="G160" i="13"/>
  <c r="F160" i="13"/>
  <c r="D160" i="13"/>
  <c r="C160" i="13"/>
  <c r="B160" i="13"/>
  <c r="AB159" i="13"/>
  <c r="AA159" i="13"/>
  <c r="Z159" i="13"/>
  <c r="Y159" i="13"/>
  <c r="X159" i="13"/>
  <c r="W159" i="13"/>
  <c r="V159" i="13"/>
  <c r="T159" i="13"/>
  <c r="R159" i="13"/>
  <c r="Q159" i="13"/>
  <c r="M159" i="13"/>
  <c r="L159" i="13"/>
  <c r="K159" i="13"/>
  <c r="J159" i="13"/>
  <c r="I159" i="13"/>
  <c r="H159" i="13"/>
  <c r="G159" i="13"/>
  <c r="C159" i="13"/>
  <c r="B159" i="13"/>
  <c r="AB158" i="13"/>
  <c r="AA158" i="13"/>
  <c r="Z158" i="13"/>
  <c r="Y158" i="13"/>
  <c r="X158" i="13"/>
  <c r="W158" i="13"/>
  <c r="U158" i="13"/>
  <c r="T158" i="13"/>
  <c r="R158" i="13"/>
  <c r="M158" i="13"/>
  <c r="L158" i="13"/>
  <c r="K158" i="13"/>
  <c r="J158" i="13"/>
  <c r="I158" i="13"/>
  <c r="H158" i="13"/>
  <c r="E158" i="13"/>
  <c r="C158" i="13"/>
  <c r="AB157" i="13"/>
  <c r="AA157" i="13"/>
  <c r="Z157" i="13"/>
  <c r="Y157" i="13"/>
  <c r="X157" i="13"/>
  <c r="R157" i="13"/>
  <c r="M157" i="13"/>
  <c r="L157" i="13"/>
  <c r="K157" i="13"/>
  <c r="J157" i="13"/>
  <c r="C157" i="13"/>
  <c r="AB156" i="13"/>
  <c r="AA156" i="13"/>
  <c r="Z156" i="13"/>
  <c r="Y156" i="13"/>
  <c r="X156" i="13"/>
  <c r="L156" i="13"/>
  <c r="K156" i="13"/>
  <c r="J156" i="13"/>
  <c r="I156" i="13"/>
  <c r="Z155" i="13"/>
  <c r="Y155" i="13"/>
  <c r="W155" i="13"/>
  <c r="J155" i="13"/>
  <c r="H155" i="13"/>
  <c r="Y154" i="13"/>
  <c r="AB153" i="13"/>
  <c r="Z153" i="13"/>
  <c r="X153" i="13"/>
  <c r="W153" i="13"/>
  <c r="M153" i="13"/>
  <c r="K153" i="13"/>
  <c r="I153" i="13"/>
  <c r="H153" i="13"/>
  <c r="AB152" i="13"/>
  <c r="AA152" i="13"/>
  <c r="Y152" i="13"/>
  <c r="X152" i="13"/>
  <c r="W152" i="13"/>
  <c r="V152" i="13"/>
  <c r="U152" i="13"/>
  <c r="Q152" i="13"/>
  <c r="M152" i="13"/>
  <c r="L152" i="13"/>
  <c r="J152" i="13"/>
  <c r="I152" i="13"/>
  <c r="H152" i="13"/>
  <c r="G152" i="13"/>
  <c r="F152" i="13"/>
  <c r="B152" i="13"/>
  <c r="AB151" i="13"/>
  <c r="AA151" i="13"/>
  <c r="T198" i="13" s="1"/>
  <c r="Z151" i="13"/>
  <c r="Y151" i="13"/>
  <c r="X151" i="13"/>
  <c r="W151" i="13"/>
  <c r="V151" i="13"/>
  <c r="U151" i="13"/>
  <c r="T151" i="13"/>
  <c r="R151" i="13"/>
  <c r="Q151" i="13"/>
  <c r="M151" i="13"/>
  <c r="L151" i="13"/>
  <c r="K151" i="13"/>
  <c r="J151" i="13"/>
  <c r="I151" i="13"/>
  <c r="H151" i="13"/>
  <c r="G151" i="13"/>
  <c r="F151" i="13"/>
  <c r="E151" i="13"/>
  <c r="C151" i="13"/>
  <c r="B151" i="13"/>
  <c r="AB150" i="13"/>
  <c r="AA150" i="13"/>
  <c r="Z150" i="13"/>
  <c r="Y150" i="13"/>
  <c r="X150" i="13"/>
  <c r="W150" i="13"/>
  <c r="V150" i="13"/>
  <c r="U150" i="13"/>
  <c r="T150" i="13"/>
  <c r="S150" i="13"/>
  <c r="R150" i="13"/>
  <c r="Q150" i="13"/>
  <c r="M150" i="13"/>
  <c r="L150" i="13"/>
  <c r="K150" i="13"/>
  <c r="J150" i="13"/>
  <c r="I150" i="13"/>
  <c r="H150" i="13"/>
  <c r="G150" i="13"/>
  <c r="F150" i="13"/>
  <c r="E150" i="13"/>
  <c r="D150" i="13"/>
  <c r="C150" i="13"/>
  <c r="B150" i="13"/>
  <c r="AI121" i="13"/>
  <c r="AP120" i="13"/>
  <c r="AO120" i="13"/>
  <c r="AN120" i="13"/>
  <c r="AM120" i="13"/>
  <c r="AL120" i="13"/>
  <c r="AK120" i="13"/>
  <c r="AJ120" i="13"/>
  <c r="AB120" i="13"/>
  <c r="AB121" i="13" s="1"/>
  <c r="AA120" i="13"/>
  <c r="AA121" i="13" s="1"/>
  <c r="AA122" i="13" s="1"/>
  <c r="Z120" i="13"/>
  <c r="Z121" i="13" s="1"/>
  <c r="O198" i="13" s="1"/>
  <c r="Y120" i="13"/>
  <c r="Y121" i="13" s="1"/>
  <c r="U198" i="13" s="1"/>
  <c r="X120" i="13"/>
  <c r="X121" i="13" s="1"/>
  <c r="X122" i="13" s="1"/>
  <c r="X123" i="13" s="1"/>
  <c r="W120" i="13"/>
  <c r="W121" i="13" s="1"/>
  <c r="W122" i="13" s="1"/>
  <c r="W123" i="13" s="1"/>
  <c r="V120" i="13"/>
  <c r="V121" i="13" s="1"/>
  <c r="U120" i="13"/>
  <c r="U121" i="13" s="1"/>
  <c r="T120" i="13"/>
  <c r="T121" i="13" s="1"/>
  <c r="N198" i="13" s="1"/>
  <c r="S120" i="13"/>
  <c r="R120" i="13"/>
  <c r="R121" i="13" s="1"/>
  <c r="L198" i="13" s="1"/>
  <c r="Q120" i="13"/>
  <c r="Q121" i="13" s="1"/>
  <c r="M120" i="13"/>
  <c r="M121" i="13" s="1"/>
  <c r="M122" i="13" s="1"/>
  <c r="M123" i="13" s="1"/>
  <c r="L120" i="13"/>
  <c r="L121" i="13" s="1"/>
  <c r="L122" i="13" s="1"/>
  <c r="K120" i="13"/>
  <c r="K121" i="13" s="1"/>
  <c r="J120" i="13"/>
  <c r="J121" i="13" s="1"/>
  <c r="J122" i="13" s="1"/>
  <c r="I120" i="13"/>
  <c r="I121" i="13" s="1"/>
  <c r="I122" i="13" s="1"/>
  <c r="I123" i="13" s="1"/>
  <c r="H120" i="13"/>
  <c r="H121" i="13" s="1"/>
  <c r="H122" i="13" s="1"/>
  <c r="H123" i="13" s="1"/>
  <c r="G120" i="13"/>
  <c r="G121" i="13" s="1"/>
  <c r="G122" i="13" s="1"/>
  <c r="F120" i="13"/>
  <c r="F121" i="13" s="1"/>
  <c r="F122" i="13" s="1"/>
  <c r="E120" i="13"/>
  <c r="E121" i="13" s="1"/>
  <c r="D120" i="13"/>
  <c r="C120" i="13"/>
  <c r="C121" i="13" s="1"/>
  <c r="B120" i="13"/>
  <c r="B121" i="13" s="1"/>
  <c r="B122" i="13" s="1"/>
  <c r="AN112" i="13"/>
  <c r="AM112" i="13"/>
  <c r="AL112" i="13"/>
  <c r="AK112" i="13"/>
  <c r="AJ112" i="13"/>
  <c r="AI112" i="13"/>
  <c r="AH112" i="13"/>
  <c r="AG112" i="13"/>
  <c r="AF112" i="13"/>
  <c r="AE112" i="13"/>
  <c r="AD112" i="13"/>
  <c r="AC112" i="13"/>
  <c r="AN111" i="13"/>
  <c r="AM111" i="13"/>
  <c r="AL111" i="13"/>
  <c r="AK111" i="13"/>
  <c r="AJ111" i="13"/>
  <c r="AI111" i="13"/>
  <c r="AH111" i="13"/>
  <c r="AG111" i="13"/>
  <c r="AF111" i="13"/>
  <c r="AE111" i="13"/>
  <c r="AD111" i="13"/>
  <c r="AC111" i="13"/>
  <c r="AN110" i="13"/>
  <c r="AM110" i="13"/>
  <c r="AL110" i="13"/>
  <c r="AK110" i="13"/>
  <c r="AJ110" i="13"/>
  <c r="AI110" i="13"/>
  <c r="AH110" i="13"/>
  <c r="AG110" i="13"/>
  <c r="AF110" i="13"/>
  <c r="AE110" i="13"/>
  <c r="AD110" i="13"/>
  <c r="AC110" i="13"/>
  <c r="AN109" i="13"/>
  <c r="AM109" i="13"/>
  <c r="AL109" i="13"/>
  <c r="AK109" i="13"/>
  <c r="AJ109" i="13"/>
  <c r="AI109" i="13"/>
  <c r="AH109" i="13"/>
  <c r="AG109" i="13"/>
  <c r="AF109" i="13"/>
  <c r="AE109" i="13"/>
  <c r="AD109" i="13"/>
  <c r="AC109" i="13"/>
  <c r="AN108" i="13"/>
  <c r="AM108" i="13"/>
  <c r="AL108" i="13"/>
  <c r="AK108" i="13"/>
  <c r="AJ108" i="13"/>
  <c r="AI108" i="13"/>
  <c r="AH108" i="13"/>
  <c r="AG108" i="13"/>
  <c r="AF108" i="13"/>
  <c r="AE108" i="13"/>
  <c r="AD108" i="13"/>
  <c r="AC108" i="13"/>
  <c r="AN107" i="13"/>
  <c r="AM107" i="13"/>
  <c r="AL107" i="13"/>
  <c r="AK107" i="13"/>
  <c r="AJ107" i="13"/>
  <c r="AI107" i="13"/>
  <c r="AH107" i="13"/>
  <c r="AG107" i="13"/>
  <c r="AF107" i="13"/>
  <c r="AE107" i="13"/>
  <c r="AD107" i="13"/>
  <c r="AC107" i="13"/>
  <c r="AN106" i="13"/>
  <c r="AM106" i="13"/>
  <c r="AL106" i="13"/>
  <c r="AK106" i="13"/>
  <c r="AJ106" i="13"/>
  <c r="AI106" i="13"/>
  <c r="AH106" i="13"/>
  <c r="AG106" i="13"/>
  <c r="AF106" i="13"/>
  <c r="AE106" i="13"/>
  <c r="AD106" i="13"/>
  <c r="AC106" i="13"/>
  <c r="AN105" i="13"/>
  <c r="AM105" i="13"/>
  <c r="AL105" i="13"/>
  <c r="AK105" i="13"/>
  <c r="AJ105" i="13"/>
  <c r="AI105" i="13"/>
  <c r="AH105" i="13"/>
  <c r="AG105" i="13"/>
  <c r="AF105" i="13"/>
  <c r="AD105" i="13"/>
  <c r="AC105" i="13"/>
  <c r="AN104" i="13"/>
  <c r="AM104" i="13"/>
  <c r="AL104" i="13"/>
  <c r="AK104" i="13"/>
  <c r="AJ104" i="13"/>
  <c r="AI104" i="13"/>
  <c r="AH104" i="13"/>
  <c r="AG104" i="13"/>
  <c r="AF104" i="13"/>
  <c r="AE104" i="13"/>
  <c r="AD104" i="13"/>
  <c r="AC104" i="13"/>
  <c r="AN103" i="13"/>
  <c r="AM103" i="13"/>
  <c r="AL103" i="13"/>
  <c r="AK103" i="13"/>
  <c r="AJ103" i="13"/>
  <c r="AI103" i="13"/>
  <c r="AG103" i="13"/>
  <c r="AF103" i="13"/>
  <c r="AD103" i="13"/>
  <c r="AC103" i="13"/>
  <c r="AN102" i="13"/>
  <c r="AM102" i="13"/>
  <c r="AL102" i="13"/>
  <c r="AK102" i="13"/>
  <c r="AJ102" i="13"/>
  <c r="AI102" i="13"/>
  <c r="AH102" i="13"/>
  <c r="AG102" i="13"/>
  <c r="AF102" i="13"/>
  <c r="AE102" i="13"/>
  <c r="AD102" i="13"/>
  <c r="AC102" i="13"/>
  <c r="AN101" i="13"/>
  <c r="AM101" i="13"/>
  <c r="AL101" i="13"/>
  <c r="AK101" i="13"/>
  <c r="AJ101" i="13"/>
  <c r="AI101" i="13"/>
  <c r="AH101" i="13"/>
  <c r="AG101" i="13"/>
  <c r="AF101" i="13"/>
  <c r="AE101" i="13"/>
  <c r="AD101" i="13"/>
  <c r="AC101" i="13"/>
  <c r="AN100" i="13"/>
  <c r="AM100" i="13"/>
  <c r="AL100" i="13"/>
  <c r="AK100" i="13"/>
  <c r="AJ100" i="13"/>
  <c r="AI100" i="13"/>
  <c r="AH100" i="13"/>
  <c r="AG100" i="13"/>
  <c r="AE100" i="13"/>
  <c r="AD100" i="13"/>
  <c r="AC100" i="13"/>
  <c r="AN99" i="13"/>
  <c r="AM99" i="13"/>
  <c r="AL99" i="13"/>
  <c r="AK99" i="13"/>
  <c r="AJ99" i="13"/>
  <c r="AI99" i="13"/>
  <c r="AF99" i="13"/>
  <c r="AD99" i="13"/>
  <c r="AC99" i="13"/>
  <c r="AN98" i="13"/>
  <c r="AM98" i="13"/>
  <c r="AL98" i="13"/>
  <c r="AK98" i="13"/>
  <c r="AJ98" i="13"/>
  <c r="AI98" i="13"/>
  <c r="AG98" i="13"/>
  <c r="AF98" i="13"/>
  <c r="AE98" i="13"/>
  <c r="AD98" i="13"/>
  <c r="AN97" i="13"/>
  <c r="AM97" i="13"/>
  <c r="AL97" i="13"/>
  <c r="AK97" i="13"/>
  <c r="AJ97" i="13"/>
  <c r="AM96" i="13"/>
  <c r="AL96" i="13"/>
  <c r="AK96" i="13"/>
  <c r="AJ96" i="13"/>
  <c r="AI96" i="13"/>
  <c r="AC96" i="13"/>
  <c r="AN95" i="13"/>
  <c r="AL95" i="13"/>
  <c r="AK95" i="13"/>
  <c r="AN93" i="13"/>
  <c r="AK93" i="13"/>
  <c r="AJ93" i="13"/>
  <c r="AC93" i="13"/>
  <c r="AN92" i="13"/>
  <c r="AM92" i="13"/>
  <c r="AL92" i="13"/>
  <c r="AK92" i="13"/>
  <c r="AJ92" i="13"/>
  <c r="AI92" i="13"/>
  <c r="AH92" i="13"/>
  <c r="AG92" i="13"/>
  <c r="AF92" i="13"/>
  <c r="AD92" i="13"/>
  <c r="AC92" i="13"/>
  <c r="AN91" i="13"/>
  <c r="Y91" i="13" s="1"/>
  <c r="AM91" i="13"/>
  <c r="W91" i="13" s="1"/>
  <c r="AL91" i="13"/>
  <c r="U91" i="13" s="1"/>
  <c r="AK91" i="13"/>
  <c r="S91" i="13" s="1"/>
  <c r="AJ91" i="13"/>
  <c r="Q91" i="13" s="1"/>
  <c r="AI91" i="13"/>
  <c r="O91" i="13" s="1"/>
  <c r="AH91" i="13"/>
  <c r="M91" i="13" s="1"/>
  <c r="AG91" i="13"/>
  <c r="K91" i="13" s="1"/>
  <c r="AF91" i="13"/>
  <c r="I91" i="13" s="1"/>
  <c r="AE91" i="13"/>
  <c r="G91" i="13" s="1"/>
  <c r="AD91" i="13"/>
  <c r="E91" i="13" s="1"/>
  <c r="AC91" i="13"/>
  <c r="C91" i="13" s="1"/>
  <c r="AA64" i="13"/>
  <c r="R234" i="13" s="1"/>
  <c r="Z64" i="13"/>
  <c r="AN62" i="13"/>
  <c r="AM62" i="13"/>
  <c r="AL62" i="13"/>
  <c r="U62" i="13" s="1"/>
  <c r="AK62" i="13"/>
  <c r="S62" i="13" s="1"/>
  <c r="AJ62" i="13"/>
  <c r="Q62" i="13" s="1"/>
  <c r="AI62" i="13"/>
  <c r="AH62" i="13"/>
  <c r="AG62" i="13"/>
  <c r="AF62" i="13"/>
  <c r="AN121" i="13" s="1"/>
  <c r="AE62" i="13"/>
  <c r="AD62" i="13"/>
  <c r="E62" i="13" s="1"/>
  <c r="AC62" i="13"/>
  <c r="AC63" i="13" s="1"/>
  <c r="P200" i="13" s="1"/>
  <c r="G54" i="13"/>
  <c r="I53" i="13"/>
  <c r="H53" i="13" s="1"/>
  <c r="K52" i="13"/>
  <c r="J52" i="13" s="1"/>
  <c r="I52" i="13"/>
  <c r="H52" i="13" s="1"/>
  <c r="F52" i="13"/>
  <c r="E52" i="13" s="1"/>
  <c r="K51" i="13"/>
  <c r="J51" i="13" s="1"/>
  <c r="I51" i="13"/>
  <c r="H51" i="13" s="1"/>
  <c r="F51" i="13"/>
  <c r="E51" i="13" s="1"/>
  <c r="K50" i="13"/>
  <c r="J50" i="13" s="1"/>
  <c r="I50" i="13"/>
  <c r="H50" i="13" s="1"/>
  <c r="F50" i="13"/>
  <c r="E50" i="13" s="1"/>
  <c r="K49" i="13"/>
  <c r="J49" i="13" s="1"/>
  <c r="I49" i="13"/>
  <c r="H49" i="13" s="1"/>
  <c r="F49" i="13"/>
  <c r="E49" i="13" s="1"/>
  <c r="K48" i="13"/>
  <c r="J48" i="13" s="1"/>
  <c r="I48" i="13"/>
  <c r="H48" i="13" s="1"/>
  <c r="F48" i="13"/>
  <c r="E48" i="13" s="1"/>
  <c r="K47" i="13"/>
  <c r="J47" i="13" s="1"/>
  <c r="I47" i="13"/>
  <c r="H47" i="13" s="1"/>
  <c r="F47" i="13"/>
  <c r="E47" i="13" s="1"/>
  <c r="I45" i="13"/>
  <c r="H45" i="13" s="1"/>
  <c r="K44" i="13"/>
  <c r="J44" i="13" s="1"/>
  <c r="F44" i="13"/>
  <c r="E44" i="13" s="1"/>
  <c r="K43" i="13"/>
  <c r="J43" i="13" s="1"/>
  <c r="I43" i="13"/>
  <c r="H43" i="13" s="1"/>
  <c r="I42" i="13"/>
  <c r="H42" i="13" s="1"/>
  <c r="K32" i="13"/>
  <c r="I32" i="13"/>
  <c r="H32" i="13" s="1"/>
  <c r="I25" i="13"/>
  <c r="K24" i="13"/>
  <c r="I24" i="13"/>
  <c r="F24" i="13"/>
  <c r="K23" i="13"/>
  <c r="I23" i="13"/>
  <c r="F23" i="13"/>
  <c r="K22" i="13"/>
  <c r="I22" i="13"/>
  <c r="F22" i="13"/>
  <c r="K21" i="13"/>
  <c r="I21" i="13"/>
  <c r="F21" i="13"/>
  <c r="K20" i="13"/>
  <c r="I20" i="13"/>
  <c r="F20" i="13"/>
  <c r="K19" i="13"/>
  <c r="I19" i="13"/>
  <c r="F19" i="13"/>
  <c r="I17" i="13"/>
  <c r="K16" i="13"/>
  <c r="F16" i="13"/>
  <c r="K15" i="13"/>
  <c r="I15" i="13"/>
  <c r="I14" i="13"/>
  <c r="K4" i="13"/>
  <c r="J4" i="13" s="1"/>
  <c r="I4" i="13"/>
  <c r="H4" i="13" s="1"/>
  <c r="AR62" i="13" l="1"/>
  <c r="AK63" i="13"/>
  <c r="AO121" i="13"/>
  <c r="G62" i="13"/>
  <c r="AI63" i="13"/>
  <c r="BD62" i="13" s="1"/>
  <c r="O62" i="13"/>
  <c r="AH63" i="13"/>
  <c r="M62" i="13"/>
  <c r="AP121" i="13"/>
  <c r="W62" i="13"/>
  <c r="AK121" i="13"/>
  <c r="K62" i="13"/>
  <c r="D4" i="13"/>
  <c r="AM121" i="13"/>
  <c r="Y62" i="13"/>
  <c r="AJ63" i="13"/>
  <c r="C62" i="13"/>
  <c r="I62" i="13"/>
  <c r="AF63" i="13"/>
  <c r="AG63" i="13"/>
  <c r="AM63" i="13"/>
  <c r="AN63" i="13"/>
  <c r="L4" i="13"/>
  <c r="M4" i="13"/>
  <c r="J32" i="13"/>
  <c r="AJ121" i="13"/>
  <c r="AD63" i="13"/>
  <c r="AT62" i="13" s="1"/>
  <c r="AL121" i="13"/>
  <c r="AL63" i="13"/>
  <c r="BJ62" i="13" s="1"/>
  <c r="AC64" i="13"/>
  <c r="AR63" i="13" s="1"/>
  <c r="P198" i="13"/>
  <c r="Q122" i="13"/>
  <c r="R198" i="13"/>
  <c r="U122" i="13"/>
  <c r="Q198" i="13"/>
  <c r="AB122" i="13"/>
  <c r="AB123" i="13" s="1"/>
  <c r="S198" i="13"/>
  <c r="V122" i="13"/>
  <c r="Y122" i="13"/>
  <c r="AJ64" i="13" l="1"/>
  <c r="BF63" i="13" s="1"/>
  <c r="BF62" i="13"/>
  <c r="S200" i="13"/>
  <c r="BB62" i="13"/>
  <c r="Q200" i="13"/>
  <c r="BN62" i="13"/>
  <c r="U200" i="13"/>
  <c r="BH62" i="13"/>
  <c r="R200" i="13"/>
  <c r="AZ62" i="13"/>
  <c r="N200" i="13"/>
  <c r="AX62" i="13"/>
  <c r="T200" i="13"/>
  <c r="BL62" i="13"/>
  <c r="AK64" i="13"/>
  <c r="BH63" i="13" s="1"/>
  <c r="J92" i="13"/>
  <c r="R96" i="13"/>
  <c r="S96" i="13" s="1"/>
  <c r="T97" i="13"/>
  <c r="U97" i="13" s="1"/>
  <c r="V98" i="13"/>
  <c r="W98" i="13" s="1"/>
  <c r="X99" i="13"/>
  <c r="Y99" i="13" s="1"/>
  <c r="D101" i="13"/>
  <c r="E101" i="13" s="1"/>
  <c r="F102" i="13"/>
  <c r="G102" i="13" s="1"/>
  <c r="H103" i="13"/>
  <c r="I103" i="13" s="1"/>
  <c r="J104" i="13"/>
  <c r="K104" i="13" s="1"/>
  <c r="L105" i="13"/>
  <c r="M105" i="13" s="1"/>
  <c r="N106" i="13"/>
  <c r="O106" i="13" s="1"/>
  <c r="P107" i="13"/>
  <c r="Q107" i="13" s="1"/>
  <c r="R108" i="13"/>
  <c r="S108" i="13" s="1"/>
  <c r="T109" i="13"/>
  <c r="U109" i="13" s="1"/>
  <c r="V110" i="13"/>
  <c r="W110" i="13" s="1"/>
  <c r="X111" i="13"/>
  <c r="Y111" i="13" s="1"/>
  <c r="B93" i="13"/>
  <c r="C93" i="13" s="1"/>
  <c r="B105" i="13"/>
  <c r="C105" i="13" s="1"/>
  <c r="J63" i="13"/>
  <c r="BA62" i="13" s="1"/>
  <c r="C19" i="13"/>
  <c r="L92" i="13"/>
  <c r="N93" i="13"/>
  <c r="T96" i="13"/>
  <c r="U96" i="13" s="1"/>
  <c r="V97" i="13"/>
  <c r="W97" i="13" s="1"/>
  <c r="X98" i="13"/>
  <c r="Y98" i="13" s="1"/>
  <c r="D100" i="13"/>
  <c r="E100" i="13" s="1"/>
  <c r="F101" i="13"/>
  <c r="G101" i="13" s="1"/>
  <c r="H102" i="13"/>
  <c r="I102" i="13" s="1"/>
  <c r="J103" i="13"/>
  <c r="K103" i="13" s="1"/>
  <c r="L104" i="13"/>
  <c r="M104" i="13" s="1"/>
  <c r="N105" i="13"/>
  <c r="O105" i="13" s="1"/>
  <c r="P106" i="13"/>
  <c r="Q106" i="13" s="1"/>
  <c r="R107" i="13"/>
  <c r="S107" i="13" s="1"/>
  <c r="T108" i="13"/>
  <c r="U108" i="13" s="1"/>
  <c r="V109" i="13"/>
  <c r="W109" i="13" s="1"/>
  <c r="X110" i="13"/>
  <c r="Y110" i="13" s="1"/>
  <c r="D112" i="13"/>
  <c r="E112" i="13" s="1"/>
  <c r="B106" i="13"/>
  <c r="C106" i="13" s="1"/>
  <c r="L63" i="13"/>
  <c r="BC62" i="13" s="1"/>
  <c r="C45" i="13"/>
  <c r="B45" i="13" s="1"/>
  <c r="D45" i="13" s="1"/>
  <c r="C20" i="13"/>
  <c r="N92" i="13"/>
  <c r="P93" i="13"/>
  <c r="Q93" i="13" s="1"/>
  <c r="V96" i="13"/>
  <c r="W96" i="13" s="1"/>
  <c r="D99" i="13"/>
  <c r="E99" i="13" s="1"/>
  <c r="F100" i="13"/>
  <c r="G100" i="13" s="1"/>
  <c r="H101" i="13"/>
  <c r="I101" i="13" s="1"/>
  <c r="J102" i="13"/>
  <c r="K102" i="13" s="1"/>
  <c r="N104" i="13"/>
  <c r="O104" i="13" s="1"/>
  <c r="P105" i="13"/>
  <c r="Q105" i="13" s="1"/>
  <c r="R106" i="13"/>
  <c r="S106" i="13" s="1"/>
  <c r="T107" i="13"/>
  <c r="U107" i="13" s="1"/>
  <c r="V108" i="13"/>
  <c r="W108" i="13" s="1"/>
  <c r="X109" i="13"/>
  <c r="Y109" i="13" s="1"/>
  <c r="D111" i="13"/>
  <c r="E111" i="13" s="1"/>
  <c r="F112" i="13"/>
  <c r="G112" i="13" s="1"/>
  <c r="B107" i="13"/>
  <c r="C107" i="13" s="1"/>
  <c r="N63" i="13"/>
  <c r="BE62" i="13" s="1"/>
  <c r="C21" i="13"/>
  <c r="P92" i="13"/>
  <c r="R93" i="13"/>
  <c r="S93" i="13" s="1"/>
  <c r="D98" i="13"/>
  <c r="E98" i="13" s="1"/>
  <c r="J101" i="13"/>
  <c r="K101" i="13" s="1"/>
  <c r="L102" i="13"/>
  <c r="M102" i="13" s="1"/>
  <c r="N103" i="13"/>
  <c r="O103" i="13" s="1"/>
  <c r="P104" i="13"/>
  <c r="Q104" i="13" s="1"/>
  <c r="R105" i="13"/>
  <c r="S105" i="13" s="1"/>
  <c r="T106" i="13"/>
  <c r="U106" i="13" s="1"/>
  <c r="V107" i="13"/>
  <c r="W107" i="13" s="1"/>
  <c r="X108" i="13"/>
  <c r="Y108" i="13" s="1"/>
  <c r="D110" i="13"/>
  <c r="E110" i="13" s="1"/>
  <c r="F111" i="13"/>
  <c r="G111" i="13" s="1"/>
  <c r="H112" i="13"/>
  <c r="I112" i="13" s="1"/>
  <c r="B96" i="13"/>
  <c r="C96" i="13" s="1"/>
  <c r="B108" i="13"/>
  <c r="C108" i="13" s="1"/>
  <c r="P63" i="13"/>
  <c r="BG62" i="13" s="1"/>
  <c r="B63" i="13"/>
  <c r="AS62" i="13" s="1"/>
  <c r="C47" i="13"/>
  <c r="B47" i="13" s="1"/>
  <c r="D47" i="13" s="1"/>
  <c r="C22" i="13"/>
  <c r="R92" i="13"/>
  <c r="T93" i="13"/>
  <c r="X95" i="13"/>
  <c r="Y95" i="13" s="1"/>
  <c r="H99" i="13"/>
  <c r="I99" i="13" s="1"/>
  <c r="J100" i="13"/>
  <c r="K100" i="13" s="1"/>
  <c r="L101" i="13"/>
  <c r="M101" i="13" s="1"/>
  <c r="N102" i="13"/>
  <c r="O102" i="13" s="1"/>
  <c r="P103" i="13"/>
  <c r="Q103" i="13" s="1"/>
  <c r="R104" i="13"/>
  <c r="S104" i="13" s="1"/>
  <c r="T105" i="13"/>
  <c r="U105" i="13" s="1"/>
  <c r="V106" i="13"/>
  <c r="W106" i="13" s="1"/>
  <c r="X107" i="13"/>
  <c r="Y107" i="13" s="1"/>
  <c r="D109" i="13"/>
  <c r="E109" i="13" s="1"/>
  <c r="F110" i="13"/>
  <c r="G110" i="13" s="1"/>
  <c r="H111" i="13"/>
  <c r="I111" i="13" s="1"/>
  <c r="J112" i="13"/>
  <c r="K112" i="13" s="1"/>
  <c r="B109" i="13"/>
  <c r="C109" i="13" s="1"/>
  <c r="R63" i="13"/>
  <c r="BI62" i="13" s="1"/>
  <c r="C48" i="13"/>
  <c r="B48" i="13" s="1"/>
  <c r="D48" i="13" s="1"/>
  <c r="C23" i="13"/>
  <c r="T92" i="13"/>
  <c r="V93" i="13"/>
  <c r="H98" i="13"/>
  <c r="I98" i="13" s="1"/>
  <c r="L100" i="13"/>
  <c r="M100" i="13" s="1"/>
  <c r="N101" i="13"/>
  <c r="O101" i="13" s="1"/>
  <c r="P102" i="13"/>
  <c r="Q102" i="13" s="1"/>
  <c r="R103" i="13"/>
  <c r="S103" i="13" s="1"/>
  <c r="T104" i="13"/>
  <c r="U104" i="13" s="1"/>
  <c r="V105" i="13"/>
  <c r="W105" i="13" s="1"/>
  <c r="X106" i="13"/>
  <c r="Y106" i="13" s="1"/>
  <c r="D108" i="13"/>
  <c r="E108" i="13" s="1"/>
  <c r="F109" i="13"/>
  <c r="G109" i="13" s="1"/>
  <c r="H110" i="13"/>
  <c r="I110" i="13" s="1"/>
  <c r="J111" i="13"/>
  <c r="K111" i="13" s="1"/>
  <c r="L112" i="13"/>
  <c r="M112" i="13" s="1"/>
  <c r="B110" i="13"/>
  <c r="C110" i="13" s="1"/>
  <c r="T63" i="13"/>
  <c r="BK62" i="13" s="1"/>
  <c r="C49" i="13"/>
  <c r="B49" i="13" s="1"/>
  <c r="D49" i="13" s="1"/>
  <c r="C24" i="13"/>
  <c r="V92" i="13"/>
  <c r="X93" i="13"/>
  <c r="Y93" i="13" s="1"/>
  <c r="N100" i="13"/>
  <c r="O100" i="13" s="1"/>
  <c r="P101" i="13"/>
  <c r="Q101" i="13" s="1"/>
  <c r="R102" i="13"/>
  <c r="S102" i="13" s="1"/>
  <c r="T103" i="13"/>
  <c r="U103" i="13" s="1"/>
  <c r="V104" i="13"/>
  <c r="W104" i="13" s="1"/>
  <c r="X105" i="13"/>
  <c r="Y105" i="13" s="1"/>
  <c r="D107" i="13"/>
  <c r="E107" i="13" s="1"/>
  <c r="F108" i="13"/>
  <c r="G108" i="13" s="1"/>
  <c r="H109" i="13"/>
  <c r="I109" i="13" s="1"/>
  <c r="J110" i="13"/>
  <c r="K110" i="13" s="1"/>
  <c r="L111" i="13"/>
  <c r="M111" i="13" s="1"/>
  <c r="N112" i="13"/>
  <c r="O112" i="13" s="1"/>
  <c r="B99" i="13"/>
  <c r="C99" i="13" s="1"/>
  <c r="B111" i="13"/>
  <c r="C111" i="13" s="1"/>
  <c r="V63" i="13"/>
  <c r="BM62" i="13" s="1"/>
  <c r="C50" i="13"/>
  <c r="B50" i="13" s="1"/>
  <c r="D50" i="13" s="1"/>
  <c r="C25" i="13"/>
  <c r="X92" i="13"/>
  <c r="N99" i="13"/>
  <c r="O99" i="13" s="1"/>
  <c r="P100" i="13"/>
  <c r="Q100" i="13" s="1"/>
  <c r="R101" i="13"/>
  <c r="S101" i="13" s="1"/>
  <c r="T102" i="13"/>
  <c r="U102" i="13" s="1"/>
  <c r="V103" i="13"/>
  <c r="W103" i="13" s="1"/>
  <c r="X104" i="13"/>
  <c r="Y104" i="13" s="1"/>
  <c r="D106" i="13"/>
  <c r="E106" i="13" s="1"/>
  <c r="F107" i="13"/>
  <c r="G107" i="13" s="1"/>
  <c r="H108" i="13"/>
  <c r="I108" i="13" s="1"/>
  <c r="J109" i="13"/>
  <c r="K109" i="13" s="1"/>
  <c r="L110" i="13"/>
  <c r="M110" i="13" s="1"/>
  <c r="N111" i="13"/>
  <c r="O111" i="13" s="1"/>
  <c r="P112" i="13"/>
  <c r="Q112" i="13" s="1"/>
  <c r="B100" i="13"/>
  <c r="C100" i="13" s="1"/>
  <c r="B112" i="13"/>
  <c r="C112" i="13" s="1"/>
  <c r="X63" i="13"/>
  <c r="BO62" i="13" s="1"/>
  <c r="C51" i="13"/>
  <c r="B51" i="13" s="1"/>
  <c r="D51" i="13" s="1"/>
  <c r="D93" i="13"/>
  <c r="N98" i="13"/>
  <c r="O98" i="13" s="1"/>
  <c r="P99" i="13"/>
  <c r="Q99" i="13" s="1"/>
  <c r="R100" i="13"/>
  <c r="S100" i="13" s="1"/>
  <c r="V102" i="13"/>
  <c r="W102" i="13" s="1"/>
  <c r="X103" i="13"/>
  <c r="Y103" i="13" s="1"/>
  <c r="D105" i="13"/>
  <c r="E105" i="13" s="1"/>
  <c r="F106" i="13"/>
  <c r="G106" i="13" s="1"/>
  <c r="H107" i="13"/>
  <c r="I107" i="13" s="1"/>
  <c r="J108" i="13"/>
  <c r="K108" i="13" s="1"/>
  <c r="L109" i="13"/>
  <c r="M109" i="13" s="1"/>
  <c r="N110" i="13"/>
  <c r="O110" i="13" s="1"/>
  <c r="P111" i="13"/>
  <c r="Q111" i="13" s="1"/>
  <c r="R112" i="13"/>
  <c r="S112" i="13" s="1"/>
  <c r="B101" i="13"/>
  <c r="C101" i="13" s="1"/>
  <c r="B92" i="13"/>
  <c r="C52" i="13"/>
  <c r="B52" i="13" s="1"/>
  <c r="D52" i="13" s="1"/>
  <c r="C15" i="13"/>
  <c r="D92" i="13"/>
  <c r="P98" i="13"/>
  <c r="Q98" i="13" s="1"/>
  <c r="R99" i="13"/>
  <c r="S99" i="13" s="1"/>
  <c r="T100" i="13"/>
  <c r="U100" i="13" s="1"/>
  <c r="V101" i="13"/>
  <c r="W101" i="13" s="1"/>
  <c r="X102" i="13"/>
  <c r="Y102" i="13" s="1"/>
  <c r="D104" i="13"/>
  <c r="E104" i="13" s="1"/>
  <c r="H106" i="13"/>
  <c r="I106" i="13" s="1"/>
  <c r="J107" i="13"/>
  <c r="K107" i="13" s="1"/>
  <c r="L108" i="13"/>
  <c r="M108" i="13" s="1"/>
  <c r="N109" i="13"/>
  <c r="O109" i="13" s="1"/>
  <c r="P110" i="13"/>
  <c r="Q110" i="13" s="1"/>
  <c r="R111" i="13"/>
  <c r="S111" i="13" s="1"/>
  <c r="T112" i="13"/>
  <c r="U112" i="13" s="1"/>
  <c r="B102" i="13"/>
  <c r="C102" i="13" s="1"/>
  <c r="D63" i="13"/>
  <c r="AU62" i="13" s="1"/>
  <c r="C53" i="13"/>
  <c r="B53" i="13" s="1"/>
  <c r="D53" i="13" s="1"/>
  <c r="H93" i="13"/>
  <c r="N96" i="13"/>
  <c r="O96" i="13" s="1"/>
  <c r="R98" i="13"/>
  <c r="S98" i="13" s="1"/>
  <c r="T99" i="13"/>
  <c r="U99" i="13" s="1"/>
  <c r="V100" i="13"/>
  <c r="W100" i="13" s="1"/>
  <c r="X101" i="13"/>
  <c r="Y101" i="13" s="1"/>
  <c r="D103" i="13"/>
  <c r="E103" i="13" s="1"/>
  <c r="F104" i="13"/>
  <c r="G104" i="13" s="1"/>
  <c r="H105" i="13"/>
  <c r="I105" i="13" s="1"/>
  <c r="J106" i="13"/>
  <c r="K106" i="13" s="1"/>
  <c r="L107" i="13"/>
  <c r="M107" i="13" s="1"/>
  <c r="N108" i="13"/>
  <c r="O108" i="13" s="1"/>
  <c r="P109" i="13"/>
  <c r="Q109" i="13" s="1"/>
  <c r="R110" i="13"/>
  <c r="S110" i="13" s="1"/>
  <c r="T111" i="13"/>
  <c r="U111" i="13" s="1"/>
  <c r="V112" i="13"/>
  <c r="W112" i="13" s="1"/>
  <c r="B103" i="13"/>
  <c r="C103" i="13" s="1"/>
  <c r="C17" i="13"/>
  <c r="H92" i="13"/>
  <c r="J93" i="13"/>
  <c r="P96" i="13"/>
  <c r="Q96" i="13" s="1"/>
  <c r="R97" i="13"/>
  <c r="S97" i="13" s="1"/>
  <c r="T98" i="13"/>
  <c r="U98" i="13" s="1"/>
  <c r="V99" i="13"/>
  <c r="W99" i="13" s="1"/>
  <c r="X100" i="13"/>
  <c r="Y100" i="13" s="1"/>
  <c r="D102" i="13"/>
  <c r="E102" i="13" s="1"/>
  <c r="H104" i="13"/>
  <c r="I104" i="13" s="1"/>
  <c r="J105" i="13"/>
  <c r="K105" i="13" s="1"/>
  <c r="L106" i="13"/>
  <c r="M106" i="13" s="1"/>
  <c r="N107" i="13"/>
  <c r="O107" i="13" s="1"/>
  <c r="P108" i="13"/>
  <c r="Q108" i="13" s="1"/>
  <c r="R109" i="13"/>
  <c r="S109" i="13" s="1"/>
  <c r="T110" i="13"/>
  <c r="U110" i="13" s="1"/>
  <c r="V111" i="13"/>
  <c r="W111" i="13" s="1"/>
  <c r="X112" i="13"/>
  <c r="Y112" i="13" s="1"/>
  <c r="B104" i="13"/>
  <c r="C104" i="13" s="1"/>
  <c r="H63" i="13"/>
  <c r="AY62" i="13" s="1"/>
  <c r="C43" i="13"/>
  <c r="B43" i="13" s="1"/>
  <c r="D43" i="13" s="1"/>
  <c r="AN64" i="13"/>
  <c r="BN63" i="13" s="1"/>
  <c r="L200" i="13"/>
  <c r="O200" i="13"/>
  <c r="U92" i="13" l="1"/>
  <c r="Q92" i="13"/>
  <c r="N64" i="13"/>
  <c r="BE63" i="13" s="1"/>
  <c r="O63" i="13"/>
  <c r="D64" i="13"/>
  <c r="AU63" i="13" s="1"/>
  <c r="E63" i="13"/>
  <c r="C180" i="13"/>
  <c r="C178" i="13" s="1"/>
  <c r="C92" i="13"/>
  <c r="W92" i="13"/>
  <c r="S92" i="13"/>
  <c r="T64" i="13"/>
  <c r="BK63" i="13" s="1"/>
  <c r="U63" i="13"/>
  <c r="F180" i="13"/>
  <c r="F178" i="13" s="1"/>
  <c r="I92" i="13"/>
  <c r="S63" i="13"/>
  <c r="R64" i="13"/>
  <c r="BI63" i="13" s="1"/>
  <c r="M63" i="13"/>
  <c r="X64" i="13"/>
  <c r="BO63" i="13" s="1"/>
  <c r="Y63" i="13"/>
  <c r="E92" i="13"/>
  <c r="G180" i="13"/>
  <c r="C63" i="13"/>
  <c r="B64" i="13"/>
  <c r="AS63" i="13" s="1"/>
  <c r="O92" i="13"/>
  <c r="V64" i="13"/>
  <c r="BM63" i="13" s="1"/>
  <c r="W63" i="13"/>
  <c r="P64" i="13"/>
  <c r="BG63" i="13" s="1"/>
  <c r="Q63" i="13"/>
  <c r="M92" i="13"/>
  <c r="K92" i="13"/>
  <c r="J64" i="13"/>
  <c r="BA63" i="13" s="1"/>
  <c r="K63" i="13"/>
  <c r="E180" i="13"/>
  <c r="I63" i="13"/>
  <c r="H64" i="13"/>
  <c r="AY63" i="13" s="1"/>
  <c r="Y92" i="13"/>
  <c r="C64" i="13" l="1"/>
  <c r="Y64" i="13"/>
  <c r="S64" i="13"/>
  <c r="Q64" i="13"/>
  <c r="F15" i="13" l="1"/>
  <c r="F43" i="13"/>
  <c r="E43" i="13" s="1"/>
  <c r="K161" i="13"/>
  <c r="T101" i="13"/>
  <c r="U101" i="13" s="1"/>
  <c r="C14" i="13"/>
  <c r="C42" i="13"/>
  <c r="B42" i="13" s="1"/>
  <c r="D42" i="13" s="1"/>
  <c r="T95" i="13" l="1"/>
  <c r="U95" i="13" s="1"/>
  <c r="K155" i="13"/>
  <c r="Z154" i="13"/>
  <c r="AL94" i="13"/>
  <c r="M199" i="13" l="1"/>
  <c r="F33" i="13"/>
  <c r="E33" i="13" s="1"/>
  <c r="D151" i="13"/>
  <c r="F5" i="13"/>
  <c r="E5" i="13" s="1"/>
  <c r="C198" i="13" s="1"/>
  <c r="D121" i="13"/>
  <c r="D122" i="13" s="1"/>
  <c r="F98" i="13"/>
  <c r="G98" i="13" s="1"/>
  <c r="E159" i="13"/>
  <c r="I157" i="13"/>
  <c r="P97" i="13"/>
  <c r="Q97" i="13" s="1"/>
  <c r="M156" i="13"/>
  <c r="X97" i="13"/>
  <c r="Y97" i="13" s="1"/>
  <c r="R95" i="13"/>
  <c r="S95" i="13" s="1"/>
  <c r="J154" i="13"/>
  <c r="Q157" i="13"/>
  <c r="B157" i="13"/>
  <c r="AI93" i="13"/>
  <c r="AI64" i="13"/>
  <c r="BD63" i="13" s="1"/>
  <c r="AD95" i="13"/>
  <c r="G154" i="13"/>
  <c r="AH94" i="13"/>
  <c r="V154" i="13"/>
  <c r="K17" i="13"/>
  <c r="I16" i="13"/>
  <c r="V163" i="13"/>
  <c r="F45" i="13"/>
  <c r="E45" i="13" s="1"/>
  <c r="AH103" i="13"/>
  <c r="F17" i="13"/>
  <c r="I44" i="13"/>
  <c r="H44" i="13" s="1"/>
  <c r="K45" i="13"/>
  <c r="J45" i="13" s="1"/>
  <c r="G163" i="13"/>
  <c r="L103" i="13"/>
  <c r="C44" i="13"/>
  <c r="B44" i="13" s="1"/>
  <c r="C16" i="13"/>
  <c r="R152" i="13"/>
  <c r="C152" i="13"/>
  <c r="AD93" i="13"/>
  <c r="C122" i="13"/>
  <c r="C123" i="13" s="1"/>
  <c r="R122" i="13"/>
  <c r="R123" i="13" s="1"/>
  <c r="AD64" i="13"/>
  <c r="AT63" i="13" s="1"/>
  <c r="S158" i="13"/>
  <c r="D158" i="13"/>
  <c r="AE97" i="13"/>
  <c r="F97" i="13"/>
  <c r="AJ95" i="13"/>
  <c r="X155" i="13"/>
  <c r="I155" i="13"/>
  <c r="P95" i="13"/>
  <c r="AM94" i="13"/>
  <c r="AA154" i="13"/>
  <c r="L154" i="13"/>
  <c r="R153" i="13"/>
  <c r="K42" i="13"/>
  <c r="J42" i="13" s="1"/>
  <c r="T160" i="13"/>
  <c r="E160" i="13"/>
  <c r="F42" i="13"/>
  <c r="E42" i="13" s="1"/>
  <c r="I41" i="13"/>
  <c r="H41" i="13" s="1"/>
  <c r="F14" i="13"/>
  <c r="I13" i="13"/>
  <c r="AF100" i="13"/>
  <c r="K14" i="13"/>
  <c r="C41" i="13"/>
  <c r="B41" i="13" s="1"/>
  <c r="C13" i="13"/>
  <c r="H100" i="13"/>
  <c r="T157" i="13"/>
  <c r="AC98" i="13"/>
  <c r="B98" i="13"/>
  <c r="S154" i="13"/>
  <c r="AE93" i="13"/>
  <c r="AJ94" i="13"/>
  <c r="I154" i="13"/>
  <c r="X154" i="13"/>
  <c r="I124" i="13"/>
  <c r="I125" i="13" s="1"/>
  <c r="I126" i="13" s="1"/>
  <c r="I127" i="13" s="1"/>
  <c r="I128" i="13" s="1"/>
  <c r="I129" i="13" s="1"/>
  <c r="I130" i="13" s="1"/>
  <c r="I131" i="13" s="1"/>
  <c r="I132" i="13" s="1"/>
  <c r="I133" i="13" s="1"/>
  <c r="I134" i="13" s="1"/>
  <c r="I135" i="13" s="1"/>
  <c r="I136" i="13" s="1"/>
  <c r="I137" i="13" s="1"/>
  <c r="I138" i="13" s="1"/>
  <c r="I139" i="13" s="1"/>
  <c r="I140" i="13" s="1"/>
  <c r="I141" i="13" s="1"/>
  <c r="I142" i="13" s="1"/>
  <c r="X124" i="13"/>
  <c r="X125" i="13" s="1"/>
  <c r="X126" i="13" s="1"/>
  <c r="X127" i="13" s="1"/>
  <c r="X128" i="13" s="1"/>
  <c r="X129" i="13" s="1"/>
  <c r="X130" i="13" s="1"/>
  <c r="X131" i="13" s="1"/>
  <c r="X132" i="13" s="1"/>
  <c r="X133" i="13" s="1"/>
  <c r="X134" i="13" s="1"/>
  <c r="X135" i="13" s="1"/>
  <c r="X136" i="13" s="1"/>
  <c r="X137" i="13" s="1"/>
  <c r="X138" i="13" s="1"/>
  <c r="X139" i="13" s="1"/>
  <c r="X140" i="13" s="1"/>
  <c r="X141" i="13" s="1"/>
  <c r="X142" i="13" s="1"/>
  <c r="AJ65" i="13"/>
  <c r="P94" i="13"/>
  <c r="P65" i="13"/>
  <c r="BG64" i="13" s="1"/>
  <c r="AD97" i="13"/>
  <c r="D97" i="13"/>
  <c r="S151" i="13"/>
  <c r="I33" i="13"/>
  <c r="K5" i="13"/>
  <c r="K33" i="13"/>
  <c r="AE92" i="13"/>
  <c r="I5" i="13"/>
  <c r="S121" i="13"/>
  <c r="AE63" i="13"/>
  <c r="AV62" i="13" s="1"/>
  <c r="C5" i="13"/>
  <c r="C33" i="13"/>
  <c r="F92" i="13"/>
  <c r="F63" i="13"/>
  <c r="AW62" i="13" s="1"/>
  <c r="W157" i="13"/>
  <c r="H157" i="13"/>
  <c r="AI97" i="13"/>
  <c r="N97" i="13"/>
  <c r="S157" i="13"/>
  <c r="D157" i="13"/>
  <c r="W154" i="13"/>
  <c r="H154" i="13"/>
  <c r="AI94" i="13"/>
  <c r="W124" i="13"/>
  <c r="W125" i="13" s="1"/>
  <c r="H124" i="13"/>
  <c r="H125" i="13" s="1"/>
  <c r="N94" i="13"/>
  <c r="N65" i="13"/>
  <c r="BE64" i="13" s="1"/>
  <c r="C40" i="13"/>
  <c r="B40" i="13" s="1"/>
  <c r="F99" i="13"/>
  <c r="K13" i="13"/>
  <c r="S159" i="13"/>
  <c r="K41" i="13"/>
  <c r="J41" i="13" s="1"/>
  <c r="D159" i="13"/>
  <c r="I12" i="13"/>
  <c r="F41" i="13"/>
  <c r="E41" i="13" s="1"/>
  <c r="F13" i="13"/>
  <c r="AE99" i="13"/>
  <c r="C12" i="13"/>
  <c r="I40" i="13"/>
  <c r="H40" i="13" s="1"/>
  <c r="F156" i="13"/>
  <c r="U156" i="13"/>
  <c r="AG96" i="13"/>
  <c r="J96" i="13"/>
  <c r="AN96" i="13"/>
  <c r="M155" i="13"/>
  <c r="AB155" i="13"/>
  <c r="X96" i="13"/>
  <c r="AG99" i="13"/>
  <c r="F159" i="13"/>
  <c r="U159" i="13"/>
  <c r="J99" i="13"/>
  <c r="C153" i="13"/>
  <c r="T155" i="13"/>
  <c r="T153" i="13"/>
  <c r="E153" i="13"/>
  <c r="Q158" i="13"/>
  <c r="B158" i="13"/>
  <c r="K25" i="13"/>
  <c r="F25" i="13"/>
  <c r="V171" i="13"/>
  <c r="AH99" i="13"/>
  <c r="F53" i="13"/>
  <c r="E53" i="13" s="1"/>
  <c r="G171" i="13"/>
  <c r="K53" i="13"/>
  <c r="J53" i="13" s="1"/>
  <c r="L99" i="13"/>
  <c r="AM93" i="13"/>
  <c r="AA153" i="13"/>
  <c r="L153" i="13"/>
  <c r="L123" i="13"/>
  <c r="L124" i="13" s="1"/>
  <c r="L125" i="13" s="1"/>
  <c r="L126" i="13" s="1"/>
  <c r="L127" i="13" s="1"/>
  <c r="L128" i="13" s="1"/>
  <c r="L129" i="13" s="1"/>
  <c r="L130" i="13" s="1"/>
  <c r="L131" i="13" s="1"/>
  <c r="L132" i="13" s="1"/>
  <c r="L133" i="13" s="1"/>
  <c r="L134" i="13" s="1"/>
  <c r="L135" i="13" s="1"/>
  <c r="L136" i="13" s="1"/>
  <c r="L137" i="13" s="1"/>
  <c r="L138" i="13" s="1"/>
  <c r="L139" i="13" s="1"/>
  <c r="L140" i="13" s="1"/>
  <c r="L141" i="13" s="1"/>
  <c r="L142" i="13" s="1"/>
  <c r="AA123" i="13"/>
  <c r="AA124" i="13" s="1"/>
  <c r="AA125" i="13" s="1"/>
  <c r="AA126" i="13" s="1"/>
  <c r="AA127" i="13" s="1"/>
  <c r="AA128" i="13" s="1"/>
  <c r="AA129" i="13" s="1"/>
  <c r="AA130" i="13" s="1"/>
  <c r="AA131" i="13" s="1"/>
  <c r="AA132" i="13" s="1"/>
  <c r="AA133" i="13" s="1"/>
  <c r="AA134" i="13" s="1"/>
  <c r="AA135" i="13" s="1"/>
  <c r="AA136" i="13" s="1"/>
  <c r="AA137" i="13" s="1"/>
  <c r="AA138" i="13" s="1"/>
  <c r="AA139" i="13" s="1"/>
  <c r="AA140" i="13" s="1"/>
  <c r="AA141" i="13" s="1"/>
  <c r="AA142" i="13" s="1"/>
  <c r="V94" i="13"/>
  <c r="AM64" i="13"/>
  <c r="BL63" i="13" s="1"/>
  <c r="V65" i="13"/>
  <c r="BM64" i="13" s="1"/>
  <c r="G153" i="13"/>
  <c r="AH93" i="13"/>
  <c r="V153" i="13"/>
  <c r="G123" i="13"/>
  <c r="G124" i="13" s="1"/>
  <c r="L94" i="13"/>
  <c r="V123" i="13"/>
  <c r="V124" i="13" s="1"/>
  <c r="AH64" i="13"/>
  <c r="C34" i="13"/>
  <c r="B34" i="13" s="1"/>
  <c r="C6" i="13"/>
  <c r="F93" i="13"/>
  <c r="S155" i="13"/>
  <c r="D155" i="13"/>
  <c r="AE95" i="13"/>
  <c r="F95" i="13"/>
  <c r="S152" i="13"/>
  <c r="D152" i="13"/>
  <c r="J153" i="13"/>
  <c r="AK94" i="13"/>
  <c r="AK113" i="13" s="1"/>
  <c r="Y153" i="13"/>
  <c r="Y172" i="13" s="1"/>
  <c r="J123" i="13"/>
  <c r="J124" i="13" s="1"/>
  <c r="J125" i="13" s="1"/>
  <c r="J126" i="13" s="1"/>
  <c r="J127" i="13" s="1"/>
  <c r="J128" i="13" s="1"/>
  <c r="J129" i="13" s="1"/>
  <c r="J130" i="13" s="1"/>
  <c r="J131" i="13" s="1"/>
  <c r="J132" i="13" s="1"/>
  <c r="J133" i="13" s="1"/>
  <c r="J134" i="13" s="1"/>
  <c r="J135" i="13" s="1"/>
  <c r="J136" i="13" s="1"/>
  <c r="J137" i="13" s="1"/>
  <c r="J138" i="13" s="1"/>
  <c r="J139" i="13" s="1"/>
  <c r="J140" i="13" s="1"/>
  <c r="J141" i="13" s="1"/>
  <c r="J142" i="13" s="1"/>
  <c r="Y123" i="13"/>
  <c r="Y124" i="13" s="1"/>
  <c r="Y125" i="13" s="1"/>
  <c r="Y126" i="13" s="1"/>
  <c r="Y127" i="13" s="1"/>
  <c r="Y128" i="13" s="1"/>
  <c r="Y129" i="13" s="1"/>
  <c r="Y130" i="13" s="1"/>
  <c r="Y131" i="13" s="1"/>
  <c r="Y132" i="13" s="1"/>
  <c r="Y133" i="13" s="1"/>
  <c r="Y134" i="13" s="1"/>
  <c r="Y135" i="13" s="1"/>
  <c r="Y136" i="13" s="1"/>
  <c r="Y137" i="13" s="1"/>
  <c r="Y138" i="13" s="1"/>
  <c r="Y139" i="13" s="1"/>
  <c r="Y140" i="13" s="1"/>
  <c r="Y141" i="13" s="1"/>
  <c r="Y142" i="13" s="1"/>
  <c r="AK65" i="13"/>
  <c r="R94" i="13"/>
  <c r="R65" i="13"/>
  <c r="BI64" i="13" s="1"/>
  <c r="L93" i="13"/>
  <c r="L64" i="13"/>
  <c r="BC63" i="13" s="1"/>
  <c r="T156" i="13"/>
  <c r="AF96" i="13"/>
  <c r="S163" i="13"/>
  <c r="D163" i="13"/>
  <c r="AE103" i="13"/>
  <c r="F103" i="13"/>
  <c r="AM95" i="13"/>
  <c r="AA155" i="13"/>
  <c r="L155" i="13"/>
  <c r="V95" i="13"/>
  <c r="F155" i="13"/>
  <c r="U155" i="13"/>
  <c r="AG95" i="13"/>
  <c r="J95" i="13"/>
  <c r="AN94" i="13"/>
  <c r="M154" i="13"/>
  <c r="AB154" i="13"/>
  <c r="M124" i="13"/>
  <c r="M125" i="13" s="1"/>
  <c r="M126" i="13" s="1"/>
  <c r="M127" i="13" s="1"/>
  <c r="M128" i="13" s="1"/>
  <c r="M129" i="13" s="1"/>
  <c r="M130" i="13" s="1"/>
  <c r="M131" i="13" s="1"/>
  <c r="M132" i="13" s="1"/>
  <c r="M133" i="13" s="1"/>
  <c r="M134" i="13" s="1"/>
  <c r="M135" i="13" s="1"/>
  <c r="M136" i="13" s="1"/>
  <c r="M137" i="13" s="1"/>
  <c r="M138" i="13" s="1"/>
  <c r="M139" i="13" s="1"/>
  <c r="M140" i="13" s="1"/>
  <c r="M141" i="13" s="1"/>
  <c r="M142" i="13" s="1"/>
  <c r="AB124" i="13"/>
  <c r="AB125" i="13" s="1"/>
  <c r="AB126" i="13" s="1"/>
  <c r="AB127" i="13" s="1"/>
  <c r="AB128" i="13" s="1"/>
  <c r="AB129" i="13" s="1"/>
  <c r="AB130" i="13" s="1"/>
  <c r="AB131" i="13" s="1"/>
  <c r="AB132" i="13" s="1"/>
  <c r="AB133" i="13" s="1"/>
  <c r="AB134" i="13" s="1"/>
  <c r="AB135" i="13" s="1"/>
  <c r="AB136" i="13" s="1"/>
  <c r="AB137" i="13" s="1"/>
  <c r="AB138" i="13" s="1"/>
  <c r="AB139" i="13" s="1"/>
  <c r="AB140" i="13" s="1"/>
  <c r="AB141" i="13" s="1"/>
  <c r="AB142" i="13" s="1"/>
  <c r="X94" i="13"/>
  <c r="X65" i="13"/>
  <c r="BO64" i="13" s="1"/>
  <c r="E152" i="13"/>
  <c r="D177" i="13" l="1"/>
  <c r="M197" i="13"/>
  <c r="D179" i="13"/>
  <c r="D154" i="13"/>
  <c r="J172" i="13"/>
  <c r="D153" i="13"/>
  <c r="S153" i="13"/>
  <c r="F94" i="13"/>
  <c r="AE94" i="13"/>
  <c r="D123" i="13"/>
  <c r="D124" i="13" s="1"/>
  <c r="D125" i="13" s="1"/>
  <c r="O97" i="13"/>
  <c r="C98" i="13"/>
  <c r="AK66" i="13"/>
  <c r="BH64" i="13"/>
  <c r="AH65" i="13"/>
  <c r="BB64" i="13" s="1"/>
  <c r="BB63" i="13"/>
  <c r="G99" i="13"/>
  <c r="G97" i="13"/>
  <c r="AJ66" i="13"/>
  <c r="BF64" i="13"/>
  <c r="E97" i="13"/>
  <c r="G103" i="13"/>
  <c r="K96" i="13"/>
  <c r="W95" i="13"/>
  <c r="M94" i="13"/>
  <c r="AF64" i="13"/>
  <c r="Y94" i="13"/>
  <c r="X113" i="13"/>
  <c r="L65" i="13"/>
  <c r="BC64" i="13" s="1"/>
  <c r="M64" i="13"/>
  <c r="AM113" i="13"/>
  <c r="W93" i="13"/>
  <c r="M198" i="13"/>
  <c r="S122" i="13"/>
  <c r="S123" i="13" s="1"/>
  <c r="S124" i="13" s="1"/>
  <c r="S125" i="13" s="1"/>
  <c r="M93" i="13"/>
  <c r="G95" i="13"/>
  <c r="M99" i="13"/>
  <c r="Y96" i="13"/>
  <c r="H5" i="13"/>
  <c r="D41" i="13"/>
  <c r="AB172" i="13"/>
  <c r="P66" i="13"/>
  <c r="BG65" i="13" s="1"/>
  <c r="Q65" i="13"/>
  <c r="AF97" i="13"/>
  <c r="AM65" i="13"/>
  <c r="BL64" i="13" s="1"/>
  <c r="W64" i="13"/>
  <c r="E122" i="13"/>
  <c r="E123" i="13" s="1"/>
  <c r="E157" i="13"/>
  <c r="E64" i="13"/>
  <c r="O93" i="13"/>
  <c r="AF93" i="13"/>
  <c r="D40" i="13"/>
  <c r="G92" i="13"/>
  <c r="X172" i="13"/>
  <c r="D44" i="13"/>
  <c r="R66" i="13"/>
  <c r="BI65" i="13" s="1"/>
  <c r="S65" i="13"/>
  <c r="J5" i="13"/>
  <c r="V66" i="13"/>
  <c r="BM65" i="13" s="1"/>
  <c r="H33" i="13"/>
  <c r="AI65" i="13"/>
  <c r="BD64" i="13" s="1"/>
  <c r="O64" i="13"/>
  <c r="G63" i="13"/>
  <c r="F64" i="13"/>
  <c r="AW63" i="13" s="1"/>
  <c r="D180" i="13"/>
  <c r="D178" i="13" s="1"/>
  <c r="Z63" i="13"/>
  <c r="P234" i="13" s="1"/>
  <c r="K99" i="13"/>
  <c r="B33" i="13"/>
  <c r="I172" i="13"/>
  <c r="M103" i="13"/>
  <c r="M172" i="13"/>
  <c r="Q94" i="13"/>
  <c r="P113" i="13"/>
  <c r="AN113" i="13"/>
  <c r="G93" i="13"/>
  <c r="K95" i="13"/>
  <c r="L172" i="13"/>
  <c r="O94" i="13"/>
  <c r="B5" i="13"/>
  <c r="AJ113" i="13"/>
  <c r="H97" i="13"/>
  <c r="E93" i="13"/>
  <c r="S94" i="13"/>
  <c r="R113" i="13"/>
  <c r="S113" i="13" s="1"/>
  <c r="J33" i="13"/>
  <c r="W94" i="13"/>
  <c r="V113" i="13"/>
  <c r="X66" i="13"/>
  <c r="BO65" i="13" s="1"/>
  <c r="AN65" i="13"/>
  <c r="AA172" i="13"/>
  <c r="M200" i="13"/>
  <c r="AE64" i="13"/>
  <c r="I100" i="13"/>
  <c r="Q95" i="13"/>
  <c r="G94" i="13" l="1"/>
  <c r="AN66" i="13"/>
  <c r="BN64" i="13"/>
  <c r="I64" i="13"/>
  <c r="AX63" i="13"/>
  <c r="AJ67" i="13"/>
  <c r="AJ68" i="13" s="1"/>
  <c r="AJ69" i="13" s="1"/>
  <c r="AJ70" i="13" s="1"/>
  <c r="AJ71" i="13" s="1"/>
  <c r="AJ72" i="13" s="1"/>
  <c r="AJ73" i="13" s="1"/>
  <c r="AJ74" i="13" s="1"/>
  <c r="AJ75" i="13" s="1"/>
  <c r="AJ76" i="13" s="1"/>
  <c r="AJ77" i="13" s="1"/>
  <c r="AJ78" i="13" s="1"/>
  <c r="AJ79" i="13" s="1"/>
  <c r="AJ80" i="13" s="1"/>
  <c r="AJ81" i="13" s="1"/>
  <c r="AJ82" i="13" s="1"/>
  <c r="AJ83" i="13" s="1"/>
  <c r="AJ84" i="13" s="1"/>
  <c r="BF65" i="13"/>
  <c r="AE65" i="13"/>
  <c r="AV63" i="13"/>
  <c r="AK67" i="13"/>
  <c r="AK68" i="13" s="1"/>
  <c r="AK69" i="13" s="1"/>
  <c r="AK70" i="13" s="1"/>
  <c r="AK71" i="13" s="1"/>
  <c r="AK72" i="13" s="1"/>
  <c r="AK73" i="13" s="1"/>
  <c r="AK74" i="13" s="1"/>
  <c r="AK75" i="13" s="1"/>
  <c r="AK76" i="13" s="1"/>
  <c r="AK77" i="13" s="1"/>
  <c r="AK78" i="13" s="1"/>
  <c r="AK79" i="13" s="1"/>
  <c r="AK80" i="13" s="1"/>
  <c r="AK81" i="13" s="1"/>
  <c r="AK82" i="13" s="1"/>
  <c r="AK83" i="13" s="1"/>
  <c r="AK84" i="13" s="1"/>
  <c r="BH65" i="13"/>
  <c r="AM66" i="13"/>
  <c r="I97" i="13"/>
  <c r="O65" i="13"/>
  <c r="S66" i="13"/>
  <c r="D33" i="13"/>
  <c r="L5" i="13"/>
  <c r="Y65" i="13"/>
  <c r="Q113" i="13"/>
  <c r="V67" i="13"/>
  <c r="V68" i="13" s="1"/>
  <c r="V69" i="13" s="1"/>
  <c r="V70" i="13" s="1"/>
  <c r="V71" i="13" s="1"/>
  <c r="V72" i="13" s="1"/>
  <c r="V73" i="13" s="1"/>
  <c r="V74" i="13" s="1"/>
  <c r="V75" i="13" s="1"/>
  <c r="V76" i="13" s="1"/>
  <c r="V77" i="13" s="1"/>
  <c r="V78" i="13" s="1"/>
  <c r="V79" i="13" s="1"/>
  <c r="V80" i="13" s="1"/>
  <c r="V81" i="13" s="1"/>
  <c r="V82" i="13" s="1"/>
  <c r="V83" i="13" s="1"/>
  <c r="V84" i="13" s="1"/>
  <c r="X233" i="13"/>
  <c r="M65" i="13"/>
  <c r="X67" i="13"/>
  <c r="X68" i="13" s="1"/>
  <c r="X69" i="13" s="1"/>
  <c r="X70" i="13" s="1"/>
  <c r="X71" i="13" s="1"/>
  <c r="X72" i="13" s="1"/>
  <c r="X73" i="13" s="1"/>
  <c r="X74" i="13" s="1"/>
  <c r="X75" i="13" s="1"/>
  <c r="X76" i="13" s="1"/>
  <c r="X77" i="13" s="1"/>
  <c r="X78" i="13" s="1"/>
  <c r="X79" i="13" s="1"/>
  <c r="X80" i="13" s="1"/>
  <c r="X81" i="13" s="1"/>
  <c r="X82" i="13" s="1"/>
  <c r="X83" i="13" s="1"/>
  <c r="X84" i="13" s="1"/>
  <c r="W233" i="13"/>
  <c r="Y113" i="13"/>
  <c r="R67" i="13"/>
  <c r="R68" i="13" s="1"/>
  <c r="R69" i="13" s="1"/>
  <c r="R70" i="13" s="1"/>
  <c r="R71" i="13" s="1"/>
  <c r="R72" i="13" s="1"/>
  <c r="R73" i="13" s="1"/>
  <c r="R74" i="13" s="1"/>
  <c r="R75" i="13" s="1"/>
  <c r="R76" i="13" s="1"/>
  <c r="R77" i="13" s="1"/>
  <c r="R78" i="13" s="1"/>
  <c r="R79" i="13" s="1"/>
  <c r="R80" i="13" s="1"/>
  <c r="R81" i="13" s="1"/>
  <c r="R82" i="13" s="1"/>
  <c r="R83" i="13" s="1"/>
  <c r="R84" i="13" s="1"/>
  <c r="U233" i="13"/>
  <c r="W65" i="13"/>
  <c r="M5" i="13"/>
  <c r="I93" i="13"/>
  <c r="Q66" i="13"/>
  <c r="W113" i="13"/>
  <c r="D5" i="13"/>
  <c r="B198" i="13"/>
  <c r="F65" i="13"/>
  <c r="AW64" i="13" s="1"/>
  <c r="G64" i="13"/>
  <c r="B6" i="13"/>
  <c r="T233" i="13"/>
  <c r="P67" i="13"/>
  <c r="P68" i="13" s="1"/>
  <c r="P69" i="13" s="1"/>
  <c r="P70" i="13" s="1"/>
  <c r="P71" i="13" s="1"/>
  <c r="P72" i="13" s="1"/>
  <c r="P73" i="13" s="1"/>
  <c r="P74" i="13" s="1"/>
  <c r="P75" i="13" s="1"/>
  <c r="P76" i="13" s="1"/>
  <c r="P77" i="13" s="1"/>
  <c r="P78" i="13" s="1"/>
  <c r="P79" i="13" s="1"/>
  <c r="P80" i="13" s="1"/>
  <c r="P81" i="13" s="1"/>
  <c r="P82" i="13" s="1"/>
  <c r="P83" i="13" s="1"/>
  <c r="P84" i="13" s="1"/>
  <c r="Y66" i="13" l="1"/>
  <c r="AM67" i="13"/>
  <c r="AM68" i="13" s="1"/>
  <c r="AM69" i="13" s="1"/>
  <c r="AM70" i="13" s="1"/>
  <c r="AM71" i="13" s="1"/>
  <c r="AM72" i="13" s="1"/>
  <c r="AM73" i="13" s="1"/>
  <c r="AM74" i="13" s="1"/>
  <c r="AM75" i="13" s="1"/>
  <c r="AM76" i="13" s="1"/>
  <c r="AM77" i="13" s="1"/>
  <c r="AM78" i="13" s="1"/>
  <c r="AM79" i="13" s="1"/>
  <c r="AM80" i="13" s="1"/>
  <c r="AM81" i="13" s="1"/>
  <c r="AM82" i="13" s="1"/>
  <c r="AM83" i="13" s="1"/>
  <c r="AM84" i="13" s="1"/>
  <c r="BL65" i="13"/>
  <c r="AE66" i="13"/>
  <c r="AV65" i="13" s="1"/>
  <c r="AV64" i="13"/>
  <c r="AN67" i="13"/>
  <c r="AN68" i="13" s="1"/>
  <c r="AN69" i="13" s="1"/>
  <c r="AN70" i="13" s="1"/>
  <c r="AN71" i="13" s="1"/>
  <c r="AN72" i="13" s="1"/>
  <c r="AN73" i="13" s="1"/>
  <c r="AN74" i="13" s="1"/>
  <c r="AN75" i="13" s="1"/>
  <c r="AN76" i="13" s="1"/>
  <c r="AN77" i="13" s="1"/>
  <c r="AN78" i="13" s="1"/>
  <c r="AN79" i="13" s="1"/>
  <c r="AN80" i="13" s="1"/>
  <c r="AN81" i="13" s="1"/>
  <c r="AN82" i="13" s="1"/>
  <c r="AN83" i="13" s="1"/>
  <c r="AN84" i="13" s="1"/>
  <c r="BN65" i="13"/>
  <c r="W66" i="13"/>
  <c r="Q67" i="13"/>
  <c r="Q68" i="13" s="1"/>
  <c r="Q69" i="13" s="1"/>
  <c r="Q70" i="13" s="1"/>
  <c r="Q71" i="13" s="1"/>
  <c r="Q72" i="13" s="1"/>
  <c r="Q73" i="13" s="1"/>
  <c r="Q74" i="13" s="1"/>
  <c r="Q75" i="13" s="1"/>
  <c r="Q76" i="13" s="1"/>
  <c r="Q77" i="13" s="1"/>
  <c r="Q78" i="13" s="1"/>
  <c r="Q79" i="13" s="1"/>
  <c r="Q80" i="13" s="1"/>
  <c r="Q81" i="13" s="1"/>
  <c r="Q82" i="13" s="1"/>
  <c r="Q83" i="13" s="1"/>
  <c r="Q84" i="13" s="1"/>
  <c r="S67" i="13"/>
  <c r="S68" i="13" s="1"/>
  <c r="S69" i="13" s="1"/>
  <c r="S70" i="13" s="1"/>
  <c r="S71" i="13" s="1"/>
  <c r="S72" i="13" s="1"/>
  <c r="S73" i="13" s="1"/>
  <c r="S74" i="13" s="1"/>
  <c r="S75" i="13" s="1"/>
  <c r="S76" i="13" s="1"/>
  <c r="S77" i="13" s="1"/>
  <c r="S78" i="13" s="1"/>
  <c r="S79" i="13" s="1"/>
  <c r="S80" i="13" s="1"/>
  <c r="S81" i="13" s="1"/>
  <c r="S82" i="13" s="1"/>
  <c r="S83" i="13" s="1"/>
  <c r="S84" i="13" s="1"/>
  <c r="F66" i="13"/>
  <c r="AW65" i="13" s="1"/>
  <c r="G65" i="13"/>
  <c r="B199" i="13"/>
  <c r="W67" i="13" l="1"/>
  <c r="W68" i="13" s="1"/>
  <c r="W69" i="13" s="1"/>
  <c r="W70" i="13" s="1"/>
  <c r="W71" i="13" s="1"/>
  <c r="W72" i="13" s="1"/>
  <c r="W73" i="13" s="1"/>
  <c r="W74" i="13" s="1"/>
  <c r="W75" i="13" s="1"/>
  <c r="W76" i="13" s="1"/>
  <c r="W77" i="13" s="1"/>
  <c r="W78" i="13" s="1"/>
  <c r="W79" i="13" s="1"/>
  <c r="W80" i="13" s="1"/>
  <c r="W81" i="13" s="1"/>
  <c r="W82" i="13" s="1"/>
  <c r="W83" i="13" s="1"/>
  <c r="W84" i="13" s="1"/>
  <c r="Y67" i="13"/>
  <c r="Y68" i="13" s="1"/>
  <c r="Y69" i="13" s="1"/>
  <c r="Y70" i="13" s="1"/>
  <c r="Y71" i="13" s="1"/>
  <c r="Y72" i="13" s="1"/>
  <c r="Y73" i="13" s="1"/>
  <c r="Y74" i="13" s="1"/>
  <c r="Y75" i="13" s="1"/>
  <c r="Y76" i="13" s="1"/>
  <c r="Y77" i="13" s="1"/>
  <c r="Y78" i="13" s="1"/>
  <c r="Y79" i="13" s="1"/>
  <c r="Y80" i="13" s="1"/>
  <c r="Y81" i="13" s="1"/>
  <c r="Y82" i="13" s="1"/>
  <c r="Y83" i="13" s="1"/>
  <c r="Y84" i="13" s="1"/>
  <c r="G66" i="13"/>
  <c r="P233" i="13"/>
  <c r="AH95" i="13" l="1"/>
  <c r="V155" i="13"/>
  <c r="G155" i="13"/>
  <c r="L95" i="13"/>
  <c r="G125" i="13"/>
  <c r="AH66" i="13"/>
  <c r="BB65" i="13" s="1"/>
  <c r="V125" i="13"/>
  <c r="L66" i="13"/>
  <c r="BC65" i="13" s="1"/>
  <c r="V158" i="13"/>
  <c r="AH98" i="13"/>
  <c r="G158" i="13"/>
  <c r="L98" i="13"/>
  <c r="K12" i="13"/>
  <c r="I39" i="13"/>
  <c r="H39" i="13" s="1"/>
  <c r="I11" i="13"/>
  <c r="K40" i="13"/>
  <c r="J40" i="13" s="1"/>
  <c r="D95" i="13" l="1"/>
  <c r="E95" i="13" s="1"/>
  <c r="M98" i="13"/>
  <c r="C155" i="13"/>
  <c r="R155" i="13"/>
  <c r="R154" i="13"/>
  <c r="C154" i="13"/>
  <c r="D94" i="13"/>
  <c r="AD94" i="13"/>
  <c r="D65" i="13"/>
  <c r="AU64" i="13" s="1"/>
  <c r="C124" i="13"/>
  <c r="C125" i="13" s="1"/>
  <c r="R124" i="13"/>
  <c r="R125" i="13" s="1"/>
  <c r="AD65" i="13"/>
  <c r="M95" i="13"/>
  <c r="M66" i="13"/>
  <c r="R233" i="13"/>
  <c r="AD66" i="13" l="1"/>
  <c r="AT65" i="13" s="1"/>
  <c r="AT64" i="13"/>
  <c r="E94" i="13"/>
  <c r="D66" i="13"/>
  <c r="AU65" i="13" s="1"/>
  <c r="E65" i="13"/>
  <c r="E66" i="13" l="1"/>
  <c r="O233" i="13"/>
  <c r="E156" i="13" l="1"/>
  <c r="H96" i="13"/>
  <c r="I96" i="13" s="1"/>
  <c r="F158" i="13"/>
  <c r="J98" i="13"/>
  <c r="K98" i="13" s="1"/>
  <c r="F12" i="13"/>
  <c r="C39" i="13"/>
  <c r="B39" i="13" s="1"/>
  <c r="D39" i="13" s="1"/>
  <c r="F40" i="13"/>
  <c r="E40" i="13" s="1"/>
  <c r="C11" i="13"/>
  <c r="V157" i="13"/>
  <c r="AH97" i="13"/>
  <c r="G157" i="13"/>
  <c r="L97" i="13"/>
  <c r="U157" i="13"/>
  <c r="F157" i="13"/>
  <c r="F11" i="13"/>
  <c r="F39" i="13"/>
  <c r="E39" i="13" s="1"/>
  <c r="AG97" i="13"/>
  <c r="K11" i="13"/>
  <c r="J97" i="13"/>
  <c r="K39" i="13"/>
  <c r="J39" i="13" s="1"/>
  <c r="E154" i="13"/>
  <c r="H94" i="13"/>
  <c r="H65" i="13"/>
  <c r="AY64" i="13" s="1"/>
  <c r="AF94" i="13"/>
  <c r="T154" i="13"/>
  <c r="AF65" i="13"/>
  <c r="E124" i="13"/>
  <c r="E125" i="13" s="1"/>
  <c r="E126" i="13" s="1"/>
  <c r="E127" i="13" s="1"/>
  <c r="E128" i="13" s="1"/>
  <c r="E129" i="13" s="1"/>
  <c r="E130" i="13" s="1"/>
  <c r="E131" i="13" s="1"/>
  <c r="E132" i="13" s="1"/>
  <c r="E133" i="13" s="1"/>
  <c r="E134" i="13" s="1"/>
  <c r="E135" i="13" s="1"/>
  <c r="E136" i="13" s="1"/>
  <c r="E137" i="13" s="1"/>
  <c r="E138" i="13" s="1"/>
  <c r="E139" i="13" s="1"/>
  <c r="E140" i="13" s="1"/>
  <c r="E141" i="13" s="1"/>
  <c r="E142" i="13" s="1"/>
  <c r="AG93" i="13"/>
  <c r="U153" i="13"/>
  <c r="F153" i="13"/>
  <c r="F123" i="13"/>
  <c r="F124" i="13" s="1"/>
  <c r="F125" i="13" s="1"/>
  <c r="F126" i="13" s="1"/>
  <c r="F127" i="13" s="1"/>
  <c r="F128" i="13" s="1"/>
  <c r="F129" i="13" s="1"/>
  <c r="F130" i="13" s="1"/>
  <c r="F131" i="13" s="1"/>
  <c r="F132" i="13" s="1"/>
  <c r="F133" i="13" s="1"/>
  <c r="F134" i="13" s="1"/>
  <c r="F135" i="13" s="1"/>
  <c r="F136" i="13" s="1"/>
  <c r="F137" i="13" s="1"/>
  <c r="F138" i="13" s="1"/>
  <c r="F139" i="13" s="1"/>
  <c r="F140" i="13" s="1"/>
  <c r="F141" i="13" s="1"/>
  <c r="F142" i="13" s="1"/>
  <c r="AG64" i="13"/>
  <c r="AZ63" i="13" s="1"/>
  <c r="U123" i="13"/>
  <c r="U124" i="13" s="1"/>
  <c r="U125" i="13" s="1"/>
  <c r="U126" i="13" s="1"/>
  <c r="U127" i="13" s="1"/>
  <c r="U128" i="13" s="1"/>
  <c r="U129" i="13" s="1"/>
  <c r="U130" i="13" s="1"/>
  <c r="U131" i="13" s="1"/>
  <c r="U132" i="13" s="1"/>
  <c r="U133" i="13" s="1"/>
  <c r="U134" i="13" s="1"/>
  <c r="U135" i="13" s="1"/>
  <c r="U136" i="13" s="1"/>
  <c r="U137" i="13" s="1"/>
  <c r="U138" i="13" s="1"/>
  <c r="U139" i="13" s="1"/>
  <c r="U140" i="13" s="1"/>
  <c r="U141" i="13" s="1"/>
  <c r="U142" i="13" s="1"/>
  <c r="J94" i="13"/>
  <c r="J65" i="13"/>
  <c r="BA64" i="13" s="1"/>
  <c r="Q155" i="13"/>
  <c r="B155" i="13"/>
  <c r="AC95" i="13"/>
  <c r="B95" i="13"/>
  <c r="I8" i="13"/>
  <c r="C8" i="13"/>
  <c r="C36" i="13"/>
  <c r="B36" i="13" s="1"/>
  <c r="I36" i="13"/>
  <c r="H36" i="13" s="1"/>
  <c r="K9" i="13"/>
  <c r="F9" i="13"/>
  <c r="K37" i="13"/>
  <c r="J37" i="13" s="1"/>
  <c r="F37" i="13"/>
  <c r="E37" i="13" s="1"/>
  <c r="C38" i="13"/>
  <c r="B38" i="13" s="1"/>
  <c r="I38" i="13"/>
  <c r="H38" i="13" s="1"/>
  <c r="Q156" i="13"/>
  <c r="AC97" i="13"/>
  <c r="B156" i="13"/>
  <c r="C10" i="13"/>
  <c r="B97" i="13"/>
  <c r="I10" i="13"/>
  <c r="Q153" i="13"/>
  <c r="B153" i="13"/>
  <c r="B123" i="13"/>
  <c r="Q123" i="13"/>
  <c r="K7" i="13"/>
  <c r="F35" i="13"/>
  <c r="E35" i="13" s="1"/>
  <c r="F7" i="13"/>
  <c r="K35" i="13"/>
  <c r="J35" i="13" s="1"/>
  <c r="E155" i="13"/>
  <c r="AF95" i="13"/>
  <c r="H95" i="13"/>
  <c r="T122" i="13"/>
  <c r="T123" i="13" s="1"/>
  <c r="T124" i="13" s="1"/>
  <c r="T125" i="13" s="1"/>
  <c r="T126" i="13" s="1"/>
  <c r="T127" i="13" s="1"/>
  <c r="T128" i="13" s="1"/>
  <c r="T129" i="13" s="1"/>
  <c r="T130" i="13" s="1"/>
  <c r="T131" i="13" s="1"/>
  <c r="T132" i="13" s="1"/>
  <c r="T133" i="13" s="1"/>
  <c r="T134" i="13" s="1"/>
  <c r="T135" i="13" s="1"/>
  <c r="T136" i="13" s="1"/>
  <c r="T137" i="13" s="1"/>
  <c r="T138" i="13" s="1"/>
  <c r="T139" i="13" s="1"/>
  <c r="T140" i="13" s="1"/>
  <c r="T141" i="13" s="1"/>
  <c r="T142" i="13" s="1"/>
  <c r="T152" i="13"/>
  <c r="F154" i="13"/>
  <c r="U154" i="13"/>
  <c r="AG94" i="13"/>
  <c r="S156" i="13"/>
  <c r="D156" i="13"/>
  <c r="AE96" i="13"/>
  <c r="F96" i="13"/>
  <c r="I37" i="13"/>
  <c r="H37" i="13" s="1"/>
  <c r="F38" i="13"/>
  <c r="E38" i="13" s="1"/>
  <c r="K38" i="13"/>
  <c r="J38" i="13" s="1"/>
  <c r="I9" i="13"/>
  <c r="K10" i="13"/>
  <c r="F10" i="13"/>
  <c r="C9" i="13"/>
  <c r="C37" i="13"/>
  <c r="B37" i="13" s="1"/>
  <c r="D126" i="13"/>
  <c r="D127" i="13" s="1"/>
  <c r="D128" i="13" s="1"/>
  <c r="D129" i="13" s="1"/>
  <c r="D130" i="13" s="1"/>
  <c r="D131" i="13" s="1"/>
  <c r="D132" i="13" s="1"/>
  <c r="D133" i="13" s="1"/>
  <c r="D134" i="13" s="1"/>
  <c r="D135" i="13" s="1"/>
  <c r="D136" i="13" s="1"/>
  <c r="D137" i="13" s="1"/>
  <c r="D138" i="13" s="1"/>
  <c r="D139" i="13" s="1"/>
  <c r="D140" i="13" s="1"/>
  <c r="D141" i="13" s="1"/>
  <c r="D142" i="13" s="1"/>
  <c r="S126" i="13"/>
  <c r="S127" i="13" s="1"/>
  <c r="S128" i="13" s="1"/>
  <c r="S129" i="13" s="1"/>
  <c r="S130" i="13" s="1"/>
  <c r="S131" i="13" s="1"/>
  <c r="S132" i="13" s="1"/>
  <c r="S133" i="13" s="1"/>
  <c r="S134" i="13" s="1"/>
  <c r="S135" i="13" s="1"/>
  <c r="S136" i="13" s="1"/>
  <c r="S137" i="13" s="1"/>
  <c r="S138" i="13" s="1"/>
  <c r="S139" i="13" s="1"/>
  <c r="S140" i="13" s="1"/>
  <c r="S141" i="13" s="1"/>
  <c r="S142" i="13" s="1"/>
  <c r="AE67" i="13"/>
  <c r="AE68" i="13" s="1"/>
  <c r="AE69" i="13" s="1"/>
  <c r="AE70" i="13" s="1"/>
  <c r="AE71" i="13" s="1"/>
  <c r="AE72" i="13" s="1"/>
  <c r="AE73" i="13" s="1"/>
  <c r="AE74" i="13" s="1"/>
  <c r="AE75" i="13" s="1"/>
  <c r="AE76" i="13" s="1"/>
  <c r="AE77" i="13" s="1"/>
  <c r="AE78" i="13" s="1"/>
  <c r="AE79" i="13" s="1"/>
  <c r="AE80" i="13" s="1"/>
  <c r="AE81" i="13" s="1"/>
  <c r="AE82" i="13" s="1"/>
  <c r="AE83" i="13" s="1"/>
  <c r="AE84" i="13" s="1"/>
  <c r="F67" i="13"/>
  <c r="R156" i="13"/>
  <c r="R172" i="13" s="1"/>
  <c r="C156" i="13"/>
  <c r="C172" i="13" s="1"/>
  <c r="AD96" i="13"/>
  <c r="AD113" i="13" s="1"/>
  <c r="D96" i="13"/>
  <c r="R126" i="13"/>
  <c r="R127" i="13" s="1"/>
  <c r="R128" i="13" s="1"/>
  <c r="R129" i="13" s="1"/>
  <c r="R130" i="13" s="1"/>
  <c r="R131" i="13" s="1"/>
  <c r="R132" i="13" s="1"/>
  <c r="R133" i="13" s="1"/>
  <c r="R134" i="13" s="1"/>
  <c r="R135" i="13" s="1"/>
  <c r="R136" i="13" s="1"/>
  <c r="R137" i="13" s="1"/>
  <c r="R138" i="13" s="1"/>
  <c r="R139" i="13" s="1"/>
  <c r="R140" i="13" s="1"/>
  <c r="R141" i="13" s="1"/>
  <c r="R142" i="13" s="1"/>
  <c r="C126" i="13"/>
  <c r="C127" i="13" s="1"/>
  <c r="C128" i="13" s="1"/>
  <c r="C129" i="13" s="1"/>
  <c r="C130" i="13" s="1"/>
  <c r="C131" i="13" s="1"/>
  <c r="C132" i="13" s="1"/>
  <c r="C133" i="13" s="1"/>
  <c r="C134" i="13" s="1"/>
  <c r="C135" i="13" s="1"/>
  <c r="C136" i="13" s="1"/>
  <c r="C137" i="13" s="1"/>
  <c r="C138" i="13" s="1"/>
  <c r="C139" i="13" s="1"/>
  <c r="C140" i="13" s="1"/>
  <c r="C141" i="13" s="1"/>
  <c r="C142" i="13" s="1"/>
  <c r="AD67" i="13"/>
  <c r="AD68" i="13" s="1"/>
  <c r="AD69" i="13" s="1"/>
  <c r="AD70" i="13" s="1"/>
  <c r="AD71" i="13" s="1"/>
  <c r="AD72" i="13" s="1"/>
  <c r="AD73" i="13" s="1"/>
  <c r="AD74" i="13" s="1"/>
  <c r="AD75" i="13" s="1"/>
  <c r="AD76" i="13" s="1"/>
  <c r="AD77" i="13" s="1"/>
  <c r="AD78" i="13" s="1"/>
  <c r="AD79" i="13" s="1"/>
  <c r="AD80" i="13" s="1"/>
  <c r="AD81" i="13" s="1"/>
  <c r="AD82" i="13" s="1"/>
  <c r="AD83" i="13" s="1"/>
  <c r="AD84" i="13" s="1"/>
  <c r="D67" i="13"/>
  <c r="AH96" i="13"/>
  <c r="V156" i="13"/>
  <c r="G156" i="13"/>
  <c r="L96" i="13"/>
  <c r="V126" i="13"/>
  <c r="V127" i="13" s="1"/>
  <c r="V128" i="13" s="1"/>
  <c r="V129" i="13" s="1"/>
  <c r="V130" i="13" s="1"/>
  <c r="V131" i="13" s="1"/>
  <c r="V132" i="13" s="1"/>
  <c r="V133" i="13" s="1"/>
  <c r="V134" i="13" s="1"/>
  <c r="V135" i="13" s="1"/>
  <c r="V136" i="13" s="1"/>
  <c r="V137" i="13" s="1"/>
  <c r="V138" i="13" s="1"/>
  <c r="V139" i="13" s="1"/>
  <c r="V140" i="13" s="1"/>
  <c r="V141" i="13" s="1"/>
  <c r="V142" i="13" s="1"/>
  <c r="AH67" i="13"/>
  <c r="AH68" i="13" s="1"/>
  <c r="AH69" i="13" s="1"/>
  <c r="AH70" i="13" s="1"/>
  <c r="AH71" i="13" s="1"/>
  <c r="AH72" i="13" s="1"/>
  <c r="AH73" i="13" s="1"/>
  <c r="AH74" i="13" s="1"/>
  <c r="AH75" i="13" s="1"/>
  <c r="AH76" i="13" s="1"/>
  <c r="AH77" i="13" s="1"/>
  <c r="AH78" i="13" s="1"/>
  <c r="AH79" i="13" s="1"/>
  <c r="AH80" i="13" s="1"/>
  <c r="AH81" i="13" s="1"/>
  <c r="AH82" i="13" s="1"/>
  <c r="AH83" i="13" s="1"/>
  <c r="AH84" i="13" s="1"/>
  <c r="L67" i="13"/>
  <c r="G126" i="13"/>
  <c r="G127" i="13" s="1"/>
  <c r="G128" i="13" s="1"/>
  <c r="G129" i="13" s="1"/>
  <c r="G130" i="13" s="1"/>
  <c r="G131" i="13" s="1"/>
  <c r="G132" i="13" s="1"/>
  <c r="G133" i="13" s="1"/>
  <c r="G134" i="13" s="1"/>
  <c r="G135" i="13" s="1"/>
  <c r="G136" i="13" s="1"/>
  <c r="G137" i="13" s="1"/>
  <c r="G138" i="13" s="1"/>
  <c r="G139" i="13" s="1"/>
  <c r="G140" i="13" s="1"/>
  <c r="G141" i="13" s="1"/>
  <c r="G142" i="13" s="1"/>
  <c r="W156" i="13"/>
  <c r="W172" i="13" s="1"/>
  <c r="H156" i="13"/>
  <c r="H172" i="13" s="1"/>
  <c r="AI95" i="13"/>
  <c r="AI113" i="13" s="1"/>
  <c r="N95" i="13"/>
  <c r="H126" i="13"/>
  <c r="H127" i="13" s="1"/>
  <c r="H128" i="13" s="1"/>
  <c r="H129" i="13" s="1"/>
  <c r="H130" i="13" s="1"/>
  <c r="H131" i="13" s="1"/>
  <c r="H132" i="13" s="1"/>
  <c r="H133" i="13" s="1"/>
  <c r="H134" i="13" s="1"/>
  <c r="H135" i="13" s="1"/>
  <c r="H136" i="13" s="1"/>
  <c r="H137" i="13" s="1"/>
  <c r="H138" i="13" s="1"/>
  <c r="H139" i="13" s="1"/>
  <c r="H140" i="13" s="1"/>
  <c r="H141" i="13" s="1"/>
  <c r="H142" i="13" s="1"/>
  <c r="W126" i="13"/>
  <c r="W127" i="13" s="1"/>
  <c r="W128" i="13" s="1"/>
  <c r="W129" i="13" s="1"/>
  <c r="W130" i="13" s="1"/>
  <c r="W131" i="13" s="1"/>
  <c r="W132" i="13" s="1"/>
  <c r="W133" i="13" s="1"/>
  <c r="W134" i="13" s="1"/>
  <c r="W135" i="13" s="1"/>
  <c r="W136" i="13" s="1"/>
  <c r="W137" i="13" s="1"/>
  <c r="W138" i="13" s="1"/>
  <c r="W139" i="13" s="1"/>
  <c r="W140" i="13" s="1"/>
  <c r="W141" i="13" s="1"/>
  <c r="W142" i="13" s="1"/>
  <c r="N66" i="13"/>
  <c r="BE65" i="13" s="1"/>
  <c r="AI66" i="13"/>
  <c r="C46" i="13"/>
  <c r="B46" i="13" s="1"/>
  <c r="S164" i="13"/>
  <c r="K18" i="13"/>
  <c r="D164" i="13"/>
  <c r="F105" i="13"/>
  <c r="K46" i="13"/>
  <c r="J46" i="13" s="1"/>
  <c r="I46" i="13"/>
  <c r="H46" i="13" s="1"/>
  <c r="C18" i="13"/>
  <c r="F18" i="13"/>
  <c r="I18" i="13"/>
  <c r="F46" i="13"/>
  <c r="E46" i="13" s="1"/>
  <c r="AE105" i="13"/>
  <c r="K154" i="13" l="1"/>
  <c r="AC65" i="13"/>
  <c r="AR64" i="13" s="1"/>
  <c r="AC94" i="13"/>
  <c r="AC113" i="13" s="1"/>
  <c r="B154" i="13"/>
  <c r="B172" i="13" s="1"/>
  <c r="C35" i="13"/>
  <c r="B35" i="13" s="1"/>
  <c r="Q154" i="13"/>
  <c r="Q172" i="13" s="1"/>
  <c r="B94" i="13"/>
  <c r="B65" i="13"/>
  <c r="AS64" i="13" s="1"/>
  <c r="Q124" i="13"/>
  <c r="Q125" i="13" s="1"/>
  <c r="Q126" i="13" s="1"/>
  <c r="Q127" i="13" s="1"/>
  <c r="Q128" i="13" s="1"/>
  <c r="Q129" i="13" s="1"/>
  <c r="Q130" i="13" s="1"/>
  <c r="Q131" i="13" s="1"/>
  <c r="Q132" i="13" s="1"/>
  <c r="Q133" i="13" s="1"/>
  <c r="Q134" i="13" s="1"/>
  <c r="Q135" i="13" s="1"/>
  <c r="Q136" i="13" s="1"/>
  <c r="Q137" i="13" s="1"/>
  <c r="Q138" i="13" s="1"/>
  <c r="Q139" i="13" s="1"/>
  <c r="Q140" i="13" s="1"/>
  <c r="Q141" i="13" s="1"/>
  <c r="Q142" i="13" s="1"/>
  <c r="B124" i="13"/>
  <c r="B125" i="13" s="1"/>
  <c r="B126" i="13" s="1"/>
  <c r="B127" i="13" s="1"/>
  <c r="B128" i="13" s="1"/>
  <c r="B129" i="13" s="1"/>
  <c r="B130" i="13" s="1"/>
  <c r="B131" i="13" s="1"/>
  <c r="B132" i="13" s="1"/>
  <c r="B133" i="13" s="1"/>
  <c r="B134" i="13" s="1"/>
  <c r="B135" i="13" s="1"/>
  <c r="B136" i="13" s="1"/>
  <c r="B137" i="13" s="1"/>
  <c r="B138" i="13" s="1"/>
  <c r="B139" i="13" s="1"/>
  <c r="B140" i="13" s="1"/>
  <c r="B141" i="13" s="1"/>
  <c r="B142" i="13" s="1"/>
  <c r="K8" i="13"/>
  <c r="F36" i="13"/>
  <c r="E36" i="13" s="1"/>
  <c r="F8" i="13"/>
  <c r="K36" i="13"/>
  <c r="J36" i="13" s="1"/>
  <c r="I7" i="13"/>
  <c r="I35" i="13"/>
  <c r="H35" i="13" s="1"/>
  <c r="V172" i="13"/>
  <c r="AI67" i="13"/>
  <c r="AI68" i="13" s="1"/>
  <c r="AI69" i="13" s="1"/>
  <c r="AI70" i="13" s="1"/>
  <c r="AI71" i="13" s="1"/>
  <c r="AI72" i="13" s="1"/>
  <c r="AI73" i="13" s="1"/>
  <c r="AI74" i="13" s="1"/>
  <c r="AI75" i="13" s="1"/>
  <c r="AI76" i="13" s="1"/>
  <c r="AI77" i="13" s="1"/>
  <c r="AI78" i="13" s="1"/>
  <c r="AI79" i="13" s="1"/>
  <c r="AI80" i="13" s="1"/>
  <c r="AI81" i="13" s="1"/>
  <c r="AI82" i="13" s="1"/>
  <c r="AI83" i="13" s="1"/>
  <c r="AI84" i="13" s="1"/>
  <c r="BD65" i="13"/>
  <c r="C7" i="13"/>
  <c r="B7" i="13" s="1"/>
  <c r="AF66" i="13"/>
  <c r="AX64" i="13"/>
  <c r="T172" i="13"/>
  <c r="G172" i="13"/>
  <c r="I95" i="13"/>
  <c r="D172" i="13"/>
  <c r="S172" i="13"/>
  <c r="D37" i="13"/>
  <c r="AH113" i="13"/>
  <c r="M97" i="13"/>
  <c r="C97" i="13"/>
  <c r="G105" i="13"/>
  <c r="C95" i="13"/>
  <c r="M96" i="13"/>
  <c r="L113" i="13"/>
  <c r="F68" i="13"/>
  <c r="F69" i="13" s="1"/>
  <c r="F70" i="13" s="1"/>
  <c r="F71" i="13" s="1"/>
  <c r="F72" i="13" s="1"/>
  <c r="F73" i="13" s="1"/>
  <c r="F74" i="13" s="1"/>
  <c r="F75" i="13" s="1"/>
  <c r="F76" i="13" s="1"/>
  <c r="F77" i="13" s="1"/>
  <c r="F78" i="13" s="1"/>
  <c r="F79" i="13" s="1"/>
  <c r="F80" i="13" s="1"/>
  <c r="F81" i="13" s="1"/>
  <c r="F82" i="13" s="1"/>
  <c r="F83" i="13" s="1"/>
  <c r="F84" i="13" s="1"/>
  <c r="G67" i="13"/>
  <c r="G96" i="13"/>
  <c r="F113" i="13"/>
  <c r="J66" i="13"/>
  <c r="BA65" i="13" s="1"/>
  <c r="K97" i="13"/>
  <c r="N67" i="13"/>
  <c r="N68" i="13" s="1"/>
  <c r="N69" i="13" s="1"/>
  <c r="N70" i="13" s="1"/>
  <c r="N71" i="13" s="1"/>
  <c r="N72" i="13" s="1"/>
  <c r="N73" i="13" s="1"/>
  <c r="N74" i="13" s="1"/>
  <c r="N75" i="13" s="1"/>
  <c r="N76" i="13" s="1"/>
  <c r="N77" i="13" s="1"/>
  <c r="N78" i="13" s="1"/>
  <c r="N79" i="13" s="1"/>
  <c r="N80" i="13" s="1"/>
  <c r="N81" i="13" s="1"/>
  <c r="N82" i="13" s="1"/>
  <c r="N83" i="13" s="1"/>
  <c r="N84" i="13" s="1"/>
  <c r="S233" i="13"/>
  <c r="O66" i="13"/>
  <c r="AE113" i="13"/>
  <c r="K94" i="13"/>
  <c r="J113" i="13"/>
  <c r="D36" i="13"/>
  <c r="F172" i="13"/>
  <c r="Z152" i="13"/>
  <c r="Z172" i="13" s="1"/>
  <c r="K152" i="13"/>
  <c r="AL93" i="13"/>
  <c r="Z122" i="13"/>
  <c r="Z123" i="13" s="1"/>
  <c r="Z124" i="13" s="1"/>
  <c r="Z125" i="13" s="1"/>
  <c r="Z126" i="13" s="1"/>
  <c r="Z127" i="13" s="1"/>
  <c r="Z128" i="13" s="1"/>
  <c r="Z129" i="13" s="1"/>
  <c r="Z130" i="13" s="1"/>
  <c r="Z131" i="13" s="1"/>
  <c r="Z132" i="13" s="1"/>
  <c r="Z133" i="13" s="1"/>
  <c r="Z134" i="13" s="1"/>
  <c r="Z135" i="13" s="1"/>
  <c r="Z136" i="13" s="1"/>
  <c r="Z137" i="13" s="1"/>
  <c r="Z138" i="13" s="1"/>
  <c r="Z139" i="13" s="1"/>
  <c r="Z140" i="13" s="1"/>
  <c r="Z141" i="13" s="1"/>
  <c r="Z142" i="13" s="1"/>
  <c r="K122" i="13"/>
  <c r="K123" i="13" s="1"/>
  <c r="K124" i="13" s="1"/>
  <c r="K125" i="13" s="1"/>
  <c r="K126" i="13" s="1"/>
  <c r="K127" i="13" s="1"/>
  <c r="K128" i="13" s="1"/>
  <c r="K129" i="13" s="1"/>
  <c r="K130" i="13" s="1"/>
  <c r="K131" i="13" s="1"/>
  <c r="K132" i="13" s="1"/>
  <c r="K133" i="13" s="1"/>
  <c r="K134" i="13" s="1"/>
  <c r="K135" i="13" s="1"/>
  <c r="K136" i="13" s="1"/>
  <c r="K137" i="13" s="1"/>
  <c r="K138" i="13" s="1"/>
  <c r="K139" i="13" s="1"/>
  <c r="K140" i="13" s="1"/>
  <c r="K141" i="13" s="1"/>
  <c r="K142" i="13" s="1"/>
  <c r="AL64" i="13"/>
  <c r="BJ63" i="13" s="1"/>
  <c r="T94" i="13"/>
  <c r="T65" i="13"/>
  <c r="BK64" i="13" s="1"/>
  <c r="F6" i="13"/>
  <c r="I6" i="13"/>
  <c r="K34" i="13"/>
  <c r="F34" i="13"/>
  <c r="K6" i="13"/>
  <c r="I34" i="13"/>
  <c r="U172" i="13"/>
  <c r="AG65" i="13"/>
  <c r="K64" i="13"/>
  <c r="D46" i="13"/>
  <c r="L68" i="13"/>
  <c r="L69" i="13" s="1"/>
  <c r="L70" i="13" s="1"/>
  <c r="L71" i="13" s="1"/>
  <c r="L72" i="13" s="1"/>
  <c r="L73" i="13" s="1"/>
  <c r="L74" i="13" s="1"/>
  <c r="L75" i="13" s="1"/>
  <c r="L76" i="13" s="1"/>
  <c r="L77" i="13" s="1"/>
  <c r="L78" i="13" s="1"/>
  <c r="L79" i="13" s="1"/>
  <c r="L80" i="13" s="1"/>
  <c r="L81" i="13" s="1"/>
  <c r="L82" i="13" s="1"/>
  <c r="L83" i="13" s="1"/>
  <c r="L84" i="13" s="1"/>
  <c r="M67" i="13"/>
  <c r="I94" i="13"/>
  <c r="H113" i="13"/>
  <c r="H66" i="13"/>
  <c r="AY65" i="13" s="1"/>
  <c r="I65" i="13"/>
  <c r="E172" i="13"/>
  <c r="O95" i="13"/>
  <c r="N113" i="13"/>
  <c r="O113" i="13" s="1"/>
  <c r="D68" i="13"/>
  <c r="E67" i="13"/>
  <c r="AG113" i="13"/>
  <c r="K93" i="13"/>
  <c r="E96" i="13"/>
  <c r="D113" i="13"/>
  <c r="E113" i="13" s="1"/>
  <c r="D38" i="13"/>
  <c r="AF113" i="13"/>
  <c r="K172" i="13" l="1"/>
  <c r="A172" i="13" s="1"/>
  <c r="AC66" i="13"/>
  <c r="AR65" i="13" s="1"/>
  <c r="C54" i="13"/>
  <c r="P142" i="13"/>
  <c r="C65" i="13"/>
  <c r="B66" i="13"/>
  <c r="AS65" i="13" s="1"/>
  <c r="A142" i="13"/>
  <c r="C94" i="13"/>
  <c r="B113" i="13"/>
  <c r="C113" i="13" s="1"/>
  <c r="C26" i="13"/>
  <c r="AF67" i="13"/>
  <c r="AF68" i="13" s="1"/>
  <c r="AF69" i="13" s="1"/>
  <c r="AF70" i="13" s="1"/>
  <c r="AF71" i="13" s="1"/>
  <c r="AF72" i="13" s="1"/>
  <c r="AF73" i="13" s="1"/>
  <c r="AF74" i="13" s="1"/>
  <c r="AF75" i="13" s="1"/>
  <c r="AF76" i="13" s="1"/>
  <c r="AF77" i="13" s="1"/>
  <c r="AF78" i="13" s="1"/>
  <c r="AF79" i="13" s="1"/>
  <c r="AF80" i="13" s="1"/>
  <c r="AF81" i="13" s="1"/>
  <c r="AF82" i="13" s="1"/>
  <c r="AF83" i="13" s="1"/>
  <c r="AF84" i="13" s="1"/>
  <c r="AX65" i="13"/>
  <c r="AG66" i="13"/>
  <c r="AZ64" i="13"/>
  <c r="M68" i="13"/>
  <c r="M69" i="13" s="1"/>
  <c r="M70" i="13" s="1"/>
  <c r="M71" i="13" s="1"/>
  <c r="M72" i="13" s="1"/>
  <c r="M73" i="13" s="1"/>
  <c r="M74" i="13" s="1"/>
  <c r="M75" i="13" s="1"/>
  <c r="M76" i="13" s="1"/>
  <c r="M77" i="13" s="1"/>
  <c r="M78" i="13" s="1"/>
  <c r="M79" i="13" s="1"/>
  <c r="M80" i="13" s="1"/>
  <c r="M81" i="13" s="1"/>
  <c r="M82" i="13" s="1"/>
  <c r="M83" i="13" s="1"/>
  <c r="M84" i="13" s="1"/>
  <c r="M113" i="13"/>
  <c r="K113" i="13"/>
  <c r="K65" i="13"/>
  <c r="G113" i="13"/>
  <c r="P172" i="13"/>
  <c r="I113" i="13"/>
  <c r="D69" i="13"/>
  <c r="D70" i="13" s="1"/>
  <c r="D71" i="13" s="1"/>
  <c r="D72" i="13" s="1"/>
  <c r="D73" i="13" s="1"/>
  <c r="D74" i="13" s="1"/>
  <c r="D75" i="13" s="1"/>
  <c r="D76" i="13" s="1"/>
  <c r="D77" i="13" s="1"/>
  <c r="D78" i="13" s="1"/>
  <c r="D79" i="13" s="1"/>
  <c r="D80" i="13" s="1"/>
  <c r="D81" i="13" s="1"/>
  <c r="D82" i="13" s="1"/>
  <c r="D83" i="13" s="1"/>
  <c r="D84" i="13" s="1"/>
  <c r="E68" i="13"/>
  <c r="J34" i="13"/>
  <c r="J54" i="13" s="1"/>
  <c r="K54" i="13"/>
  <c r="J67" i="13"/>
  <c r="J68" i="13" s="1"/>
  <c r="J69" i="13" s="1"/>
  <c r="J70" i="13" s="1"/>
  <c r="J71" i="13" s="1"/>
  <c r="J72" i="13" s="1"/>
  <c r="J73" i="13" s="1"/>
  <c r="J74" i="13" s="1"/>
  <c r="J75" i="13" s="1"/>
  <c r="J76" i="13" s="1"/>
  <c r="J77" i="13" s="1"/>
  <c r="J78" i="13" s="1"/>
  <c r="J79" i="13" s="1"/>
  <c r="J80" i="13" s="1"/>
  <c r="J81" i="13" s="1"/>
  <c r="J82" i="13" s="1"/>
  <c r="J83" i="13" s="1"/>
  <c r="J84" i="13" s="1"/>
  <c r="Q233" i="13"/>
  <c r="I26" i="13"/>
  <c r="H6" i="13"/>
  <c r="K26" i="13"/>
  <c r="J6" i="13"/>
  <c r="D35" i="13"/>
  <c r="B54" i="13"/>
  <c r="C225" i="13"/>
  <c r="T66" i="13"/>
  <c r="BK65" i="13" s="1"/>
  <c r="U94" i="13"/>
  <c r="T113" i="13"/>
  <c r="G68" i="13"/>
  <c r="G69" i="13" s="1"/>
  <c r="G70" i="13" s="1"/>
  <c r="G71" i="13" s="1"/>
  <c r="G72" i="13" s="1"/>
  <c r="G73" i="13" s="1"/>
  <c r="G74" i="13" s="1"/>
  <c r="G75" i="13" s="1"/>
  <c r="G76" i="13" s="1"/>
  <c r="G77" i="13" s="1"/>
  <c r="G78" i="13" s="1"/>
  <c r="G79" i="13" s="1"/>
  <c r="G80" i="13" s="1"/>
  <c r="G81" i="13" s="1"/>
  <c r="G82" i="13" s="1"/>
  <c r="G83" i="13" s="1"/>
  <c r="G84" i="13" s="1"/>
  <c r="AL65" i="13"/>
  <c r="U64" i="13"/>
  <c r="B8" i="13"/>
  <c r="B200" i="13"/>
  <c r="E34" i="13"/>
  <c r="F54" i="13"/>
  <c r="I66" i="13"/>
  <c r="AL113" i="13"/>
  <c r="AB113" i="13" s="1"/>
  <c r="U93" i="13"/>
  <c r="H34" i="13"/>
  <c r="I54" i="13"/>
  <c r="E6" i="13"/>
  <c r="F26" i="13"/>
  <c r="H67" i="13"/>
  <c r="H68" i="13" s="1"/>
  <c r="H69" i="13" s="1"/>
  <c r="H70" i="13" s="1"/>
  <c r="H71" i="13" s="1"/>
  <c r="H72" i="13" s="1"/>
  <c r="H73" i="13" s="1"/>
  <c r="H74" i="13" s="1"/>
  <c r="H75" i="13" s="1"/>
  <c r="H76" i="13" s="1"/>
  <c r="H77" i="13" s="1"/>
  <c r="H78" i="13" s="1"/>
  <c r="H79" i="13" s="1"/>
  <c r="H80" i="13" s="1"/>
  <c r="H81" i="13" s="1"/>
  <c r="H82" i="13" s="1"/>
  <c r="H83" i="13" s="1"/>
  <c r="H84" i="13" s="1"/>
  <c r="N233" i="13"/>
  <c r="O67" i="13"/>
  <c r="O68" i="13" s="1"/>
  <c r="O69" i="13" s="1"/>
  <c r="O70" i="13" s="1"/>
  <c r="O71" i="13" s="1"/>
  <c r="O72" i="13" s="1"/>
  <c r="O73" i="13" s="1"/>
  <c r="O74" i="13" s="1"/>
  <c r="O75" i="13" s="1"/>
  <c r="O76" i="13" s="1"/>
  <c r="O77" i="13" s="1"/>
  <c r="O78" i="13" s="1"/>
  <c r="O79" i="13" s="1"/>
  <c r="O80" i="13" s="1"/>
  <c r="O81" i="13" s="1"/>
  <c r="O82" i="13" s="1"/>
  <c r="O83" i="13" s="1"/>
  <c r="O84" i="13" s="1"/>
  <c r="C27" i="13" l="1"/>
  <c r="K27" i="13"/>
  <c r="F27" i="13"/>
  <c r="I27" i="13"/>
  <c r="AC67" i="13"/>
  <c r="AC68" i="13" s="1"/>
  <c r="AC69" i="13" s="1"/>
  <c r="AC70" i="13" s="1"/>
  <c r="AC71" i="13" s="1"/>
  <c r="AC72" i="13" s="1"/>
  <c r="AC73" i="13" s="1"/>
  <c r="AC74" i="13" s="1"/>
  <c r="AC75" i="13" s="1"/>
  <c r="AC76" i="13" s="1"/>
  <c r="AC77" i="13" s="1"/>
  <c r="AC78" i="13" s="1"/>
  <c r="AC79" i="13" s="1"/>
  <c r="AC80" i="13" s="1"/>
  <c r="AC81" i="13" s="1"/>
  <c r="AC82" i="13" s="1"/>
  <c r="AC83" i="13" s="1"/>
  <c r="AC84" i="13" s="1"/>
  <c r="B67" i="13"/>
  <c r="B68" i="13" s="1"/>
  <c r="B69" i="13" s="1"/>
  <c r="B70" i="13" s="1"/>
  <c r="B71" i="13" s="1"/>
  <c r="B72" i="13" s="1"/>
  <c r="B73" i="13" s="1"/>
  <c r="B74" i="13" s="1"/>
  <c r="B75" i="13" s="1"/>
  <c r="B76" i="13" s="1"/>
  <c r="B77" i="13" s="1"/>
  <c r="B78" i="13" s="1"/>
  <c r="B79" i="13" s="1"/>
  <c r="B80" i="13" s="1"/>
  <c r="B81" i="13" s="1"/>
  <c r="B82" i="13" s="1"/>
  <c r="B83" i="13" s="1"/>
  <c r="B84" i="13" s="1"/>
  <c r="M233" i="13"/>
  <c r="C66" i="13"/>
  <c r="C55" i="13"/>
  <c r="K66" i="13"/>
  <c r="AL66" i="13"/>
  <c r="BJ64" i="13"/>
  <c r="AG67" i="13"/>
  <c r="AG68" i="13" s="1"/>
  <c r="AG69" i="13" s="1"/>
  <c r="AG70" i="13" s="1"/>
  <c r="AG71" i="13" s="1"/>
  <c r="AG72" i="13" s="1"/>
  <c r="AG73" i="13" s="1"/>
  <c r="AG74" i="13" s="1"/>
  <c r="AG75" i="13" s="1"/>
  <c r="AG76" i="13" s="1"/>
  <c r="AG77" i="13" s="1"/>
  <c r="AG78" i="13" s="1"/>
  <c r="AG79" i="13" s="1"/>
  <c r="AG80" i="13" s="1"/>
  <c r="AG81" i="13" s="1"/>
  <c r="AG82" i="13" s="1"/>
  <c r="AG83" i="13" s="1"/>
  <c r="AG84" i="13" s="1"/>
  <c r="AZ65" i="13"/>
  <c r="I67" i="13"/>
  <c r="I68" i="13" s="1"/>
  <c r="I69" i="13" s="1"/>
  <c r="I70" i="13" s="1"/>
  <c r="I71" i="13" s="1"/>
  <c r="I72" i="13" s="1"/>
  <c r="I73" i="13" s="1"/>
  <c r="I74" i="13" s="1"/>
  <c r="I75" i="13" s="1"/>
  <c r="I76" i="13" s="1"/>
  <c r="I77" i="13" s="1"/>
  <c r="I78" i="13" s="1"/>
  <c r="I79" i="13" s="1"/>
  <c r="I80" i="13" s="1"/>
  <c r="I81" i="13" s="1"/>
  <c r="I82" i="13" s="1"/>
  <c r="I83" i="13" s="1"/>
  <c r="I84" i="13" s="1"/>
  <c r="A114" i="13"/>
  <c r="E69" i="13"/>
  <c r="E70" i="13" s="1"/>
  <c r="E71" i="13" s="1"/>
  <c r="E72" i="13" s="1"/>
  <c r="E73" i="13" s="1"/>
  <c r="E74" i="13" s="1"/>
  <c r="E75" i="13" s="1"/>
  <c r="E76" i="13" s="1"/>
  <c r="E77" i="13" s="1"/>
  <c r="E78" i="13" s="1"/>
  <c r="E79" i="13" s="1"/>
  <c r="E80" i="13" s="1"/>
  <c r="E81" i="13" s="1"/>
  <c r="E82" i="13" s="1"/>
  <c r="E83" i="13" s="1"/>
  <c r="E84" i="13" s="1"/>
  <c r="M6" i="13"/>
  <c r="J7" i="13"/>
  <c r="L6" i="13"/>
  <c r="H7" i="13"/>
  <c r="D6" i="13"/>
  <c r="U65" i="13"/>
  <c r="C228" i="13"/>
  <c r="E54" i="13"/>
  <c r="T67" i="13"/>
  <c r="T68" i="13" s="1"/>
  <c r="T69" i="13" s="1"/>
  <c r="T70" i="13" s="1"/>
  <c r="T71" i="13" s="1"/>
  <c r="T72" i="13" s="1"/>
  <c r="T73" i="13" s="1"/>
  <c r="T74" i="13" s="1"/>
  <c r="T75" i="13" s="1"/>
  <c r="T76" i="13" s="1"/>
  <c r="T77" i="13" s="1"/>
  <c r="T78" i="13" s="1"/>
  <c r="T79" i="13" s="1"/>
  <c r="T80" i="13" s="1"/>
  <c r="T81" i="13" s="1"/>
  <c r="T82" i="13" s="1"/>
  <c r="T83" i="13" s="1"/>
  <c r="T84" i="13" s="1"/>
  <c r="V233" i="13"/>
  <c r="C226" i="13"/>
  <c r="C199" i="13"/>
  <c r="E7" i="13"/>
  <c r="B9" i="13"/>
  <c r="B201" i="13"/>
  <c r="D34" i="13"/>
  <c r="D54" i="13" s="1"/>
  <c r="H54" i="13"/>
  <c r="U113" i="13"/>
  <c r="C67" i="13" l="1"/>
  <c r="C68" i="13" s="1"/>
  <c r="C69" i="13" s="1"/>
  <c r="C70" i="13" s="1"/>
  <c r="C71" i="13" s="1"/>
  <c r="C72" i="13" s="1"/>
  <c r="C73" i="13" s="1"/>
  <c r="C74" i="13" s="1"/>
  <c r="C75" i="13" s="1"/>
  <c r="C76" i="13" s="1"/>
  <c r="C77" i="13" s="1"/>
  <c r="C78" i="13" s="1"/>
  <c r="C79" i="13" s="1"/>
  <c r="C80" i="13" s="1"/>
  <c r="C81" i="13" s="1"/>
  <c r="C82" i="13" s="1"/>
  <c r="C83" i="13" s="1"/>
  <c r="C84" i="13" s="1"/>
  <c r="U66" i="13"/>
  <c r="K67" i="13"/>
  <c r="K68" i="13" s="1"/>
  <c r="K69" i="13" s="1"/>
  <c r="K70" i="13" s="1"/>
  <c r="K71" i="13" s="1"/>
  <c r="K72" i="13" s="1"/>
  <c r="K73" i="13" s="1"/>
  <c r="K74" i="13" s="1"/>
  <c r="K75" i="13" s="1"/>
  <c r="K76" i="13" s="1"/>
  <c r="K77" i="13" s="1"/>
  <c r="K78" i="13" s="1"/>
  <c r="K79" i="13" s="1"/>
  <c r="K80" i="13" s="1"/>
  <c r="K81" i="13" s="1"/>
  <c r="K82" i="13" s="1"/>
  <c r="K83" i="13" s="1"/>
  <c r="K84" i="13" s="1"/>
  <c r="AL67" i="13"/>
  <c r="AL68" i="13" s="1"/>
  <c r="AL69" i="13" s="1"/>
  <c r="AL70" i="13" s="1"/>
  <c r="AL71" i="13" s="1"/>
  <c r="AL72" i="13" s="1"/>
  <c r="AL73" i="13" s="1"/>
  <c r="AL74" i="13" s="1"/>
  <c r="AL75" i="13" s="1"/>
  <c r="AL76" i="13" s="1"/>
  <c r="AL77" i="13" s="1"/>
  <c r="AL78" i="13" s="1"/>
  <c r="AL79" i="13" s="1"/>
  <c r="AL80" i="13" s="1"/>
  <c r="AL81" i="13" s="1"/>
  <c r="AL82" i="13" s="1"/>
  <c r="AL83" i="13" s="1"/>
  <c r="AL84" i="13" s="1"/>
  <c r="AB84" i="13" s="1"/>
  <c r="BJ65" i="13"/>
  <c r="C229" i="13"/>
  <c r="L7" i="13"/>
  <c r="H8" i="13"/>
  <c r="D7" i="13"/>
  <c r="M7" i="13"/>
  <c r="J8" i="13"/>
  <c r="B10" i="13"/>
  <c r="B202" i="13"/>
  <c r="C200" i="13"/>
  <c r="E8" i="13"/>
  <c r="U67" i="13" l="1"/>
  <c r="U68" i="13" s="1"/>
  <c r="U69" i="13" s="1"/>
  <c r="U70" i="13" s="1"/>
  <c r="U71" i="13" s="1"/>
  <c r="U72" i="13" s="1"/>
  <c r="U73" i="13" s="1"/>
  <c r="U74" i="13" s="1"/>
  <c r="U75" i="13" s="1"/>
  <c r="U76" i="13" s="1"/>
  <c r="U77" i="13" s="1"/>
  <c r="U78" i="13" s="1"/>
  <c r="U79" i="13" s="1"/>
  <c r="U80" i="13" s="1"/>
  <c r="U81" i="13" s="1"/>
  <c r="U82" i="13" s="1"/>
  <c r="U83" i="13" s="1"/>
  <c r="U84" i="13" s="1"/>
  <c r="A84" i="13" s="1"/>
  <c r="D8" i="13"/>
  <c r="C201" i="13"/>
  <c r="E9" i="13"/>
  <c r="B11" i="13"/>
  <c r="B203" i="13"/>
  <c r="J9" i="13"/>
  <c r="J10" i="13" s="1"/>
  <c r="J11" i="13" s="1"/>
  <c r="J12" i="13" s="1"/>
  <c r="J13" i="13" s="1"/>
  <c r="J14" i="13" s="1"/>
  <c r="J15" i="13" s="1"/>
  <c r="J16" i="13" s="1"/>
  <c r="J17" i="13" s="1"/>
  <c r="J18" i="13" s="1"/>
  <c r="J19" i="13" s="1"/>
  <c r="J20" i="13" s="1"/>
  <c r="J21" i="13" s="1"/>
  <c r="J22" i="13" s="1"/>
  <c r="J23" i="13" s="1"/>
  <c r="J24" i="13" s="1"/>
  <c r="J25" i="13" s="1"/>
  <c r="M8" i="13"/>
  <c r="H9" i="13"/>
  <c r="H10" i="13" s="1"/>
  <c r="H11" i="13" s="1"/>
  <c r="H12" i="13" s="1"/>
  <c r="H13" i="13" s="1"/>
  <c r="H14" i="13" s="1"/>
  <c r="H15" i="13" s="1"/>
  <c r="H16" i="13" s="1"/>
  <c r="H17" i="13" s="1"/>
  <c r="H18" i="13" s="1"/>
  <c r="H19" i="13" s="1"/>
  <c r="H20" i="13" s="1"/>
  <c r="H21" i="13" s="1"/>
  <c r="H22" i="13" s="1"/>
  <c r="H23" i="13" s="1"/>
  <c r="H24" i="13" s="1"/>
  <c r="H25" i="13" s="1"/>
  <c r="L8" i="13"/>
  <c r="E10" i="13" l="1"/>
  <c r="C202" i="13"/>
  <c r="D9" i="13"/>
  <c r="D10" i="13" s="1"/>
  <c r="D11" i="13" s="1"/>
  <c r="B12" i="13"/>
  <c r="B204" i="13"/>
  <c r="D12" i="13" l="1"/>
  <c r="B13" i="13"/>
  <c r="B205" i="13"/>
  <c r="C203" i="13"/>
  <c r="E11" i="13"/>
  <c r="B14" i="13" l="1"/>
  <c r="B206" i="13"/>
  <c r="D13" i="13"/>
  <c r="C204" i="13"/>
  <c r="E12" i="13"/>
  <c r="C205" i="13" l="1"/>
  <c r="E13" i="13"/>
  <c r="B15" i="13"/>
  <c r="B207" i="13"/>
  <c r="D14" i="13"/>
  <c r="D15" i="13" l="1"/>
  <c r="C206" i="13"/>
  <c r="E14" i="13"/>
  <c r="B16" i="13"/>
  <c r="B208" i="13"/>
  <c r="B17" i="13" l="1"/>
  <c r="B209" i="13"/>
  <c r="D16" i="13"/>
  <c r="C207" i="13"/>
  <c r="E15" i="13"/>
  <c r="D17" i="13" l="1"/>
  <c r="C208" i="13"/>
  <c r="E16" i="13"/>
  <c r="B18" i="13"/>
  <c r="B210" i="13"/>
  <c r="D18" i="13" l="1"/>
  <c r="B19" i="13"/>
  <c r="B211" i="13"/>
  <c r="C209" i="13"/>
  <c r="E17" i="13"/>
  <c r="C210" i="13" l="1"/>
  <c r="E18" i="13"/>
  <c r="B20" i="13"/>
  <c r="B212" i="13"/>
  <c r="D19" i="13"/>
  <c r="D20" i="13" l="1"/>
  <c r="C211" i="13"/>
  <c r="E19" i="13"/>
  <c r="B21" i="13"/>
  <c r="B213" i="13"/>
  <c r="B22" i="13" l="1"/>
  <c r="B214" i="13"/>
  <c r="D21" i="13"/>
  <c r="E20" i="13"/>
  <c r="C212" i="13"/>
  <c r="D22" i="13" l="1"/>
  <c r="C213" i="13"/>
  <c r="E21" i="13"/>
  <c r="B23" i="13"/>
  <c r="B215" i="13"/>
  <c r="B24" i="13" l="1"/>
  <c r="B216" i="13"/>
  <c r="C214" i="13"/>
  <c r="E22" i="13"/>
  <c r="D23" i="13"/>
  <c r="D24" i="13" l="1"/>
  <c r="C215" i="13"/>
  <c r="E23" i="13"/>
  <c r="B25" i="13"/>
  <c r="B218" i="13" s="1"/>
  <c r="B217" i="13"/>
  <c r="C216" i="13" l="1"/>
  <c r="E24" i="13"/>
  <c r="D25" i="13"/>
  <c r="C217" i="13" l="1"/>
  <c r="E25" i="13"/>
  <c r="C218" i="13" s="1"/>
  <c r="C28" i="13" l="1"/>
  <c r="F28" i="13" l="1"/>
  <c r="I28" i="13"/>
  <c r="K28" i="13"/>
  <c r="J234" i="1"/>
  <c r="P237" i="1" s="1"/>
  <c r="K234" i="1"/>
  <c r="L234" i="1"/>
</calcChain>
</file>

<file path=xl/sharedStrings.xml><?xml version="1.0" encoding="utf-8"?>
<sst xmlns="http://schemas.openxmlformats.org/spreadsheetml/2006/main" count="2953" uniqueCount="616">
  <si>
    <t>Fonds</t>
  </si>
  <si>
    <t xml:space="preserve">Prioritātes nosaukums </t>
  </si>
  <si>
    <t>SAM Nr.</t>
  </si>
  <si>
    <t>Kārtas Nr.</t>
  </si>
  <si>
    <t>Atbildīgā iestāde</t>
  </si>
  <si>
    <t>SAM nosaukums</t>
  </si>
  <si>
    <t>LM</t>
  </si>
  <si>
    <t>VM</t>
  </si>
  <si>
    <t>KM</t>
  </si>
  <si>
    <t>IZM</t>
  </si>
  <si>
    <t>VARAM</t>
  </si>
  <si>
    <t>IeM</t>
  </si>
  <si>
    <t>EM</t>
  </si>
  <si>
    <t>Pasākuma nosaukums</t>
  </si>
  <si>
    <t>Pasākuma Nr.</t>
  </si>
  <si>
    <t>TM</t>
  </si>
  <si>
    <t>VK</t>
  </si>
  <si>
    <t>SM</t>
  </si>
  <si>
    <t>FM</t>
  </si>
  <si>
    <t>PM Nr.</t>
  </si>
  <si>
    <t>Prior. Nr.</t>
  </si>
  <si>
    <t>Uzsaukums par elastības finansējuma apjomu 2026.g.</t>
  </si>
  <si>
    <t>Kopā</t>
  </si>
  <si>
    <t>2024.g I cet</t>
  </si>
  <si>
    <t>KOPĀ (ar nac. līdzfinansējumu +15%**)</t>
  </si>
  <si>
    <t xml:space="preserve">NACIONĀLAIS līdzfinansējums </t>
  </si>
  <si>
    <t>KEM</t>
  </si>
  <si>
    <t>MK not. gads un ceturksnis</t>
  </si>
  <si>
    <t>bez TP prioritātes</t>
  </si>
  <si>
    <t>Atlašu finansējums kumulatīvi, milj. EUR</t>
  </si>
  <si>
    <t>MK noteikumu finansējums, EUR</t>
  </si>
  <si>
    <t>Atlašu finansējums, EUR</t>
  </si>
  <si>
    <t>MK noteikumu finansējums pa ministrijām kumulatīvi, milj. EUR</t>
  </si>
  <si>
    <t>2023 I</t>
  </si>
  <si>
    <t>2023 II</t>
  </si>
  <si>
    <t>2023 III</t>
  </si>
  <si>
    <t>2023 IV</t>
  </si>
  <si>
    <t>2024 IV</t>
  </si>
  <si>
    <t>2024 III</t>
  </si>
  <si>
    <t>2024 II</t>
  </si>
  <si>
    <t>2024 I</t>
  </si>
  <si>
    <t>2025 I</t>
  </si>
  <si>
    <t>2025 II</t>
  </si>
  <si>
    <t>2025 III</t>
  </si>
  <si>
    <t>2025 IV</t>
  </si>
  <si>
    <t>2026 IV</t>
  </si>
  <si>
    <t>2026 III</t>
  </si>
  <si>
    <t>2026 II</t>
  </si>
  <si>
    <t>2026 I</t>
  </si>
  <si>
    <t>2027 I</t>
  </si>
  <si>
    <t>2027 II</t>
  </si>
  <si>
    <t>2027 III</t>
  </si>
  <si>
    <t>2027 IV</t>
  </si>
  <si>
    <t>Sākotnēji plānotie grafiki 30.09.2022.</t>
  </si>
  <si>
    <t>2022 IV</t>
  </si>
  <si>
    <t>Projektu atlases pa ministrijām kumulatīvi, milj. EUR</t>
  </si>
  <si>
    <t>MK noteikumu finansējums pa ministrijām kumulatīvi uz 30.09.2023., milj. EUR</t>
  </si>
  <si>
    <t>Nobīdes MKN</t>
  </si>
  <si>
    <t>Nobīdes atlases</t>
  </si>
  <si>
    <t>MK noteikumu skaits</t>
  </si>
  <si>
    <t>Year and Quarter</t>
  </si>
  <si>
    <t>Cabinet of Ministers rules for SO/ measure implementation, cumulatively mil. EUR</t>
  </si>
  <si>
    <t>Calls of project selection, cumulatively mil. EUR</t>
  </si>
  <si>
    <t>Flexibility amount in 2026</t>
  </si>
  <si>
    <t>Calls of project selection in 2023</t>
  </si>
  <si>
    <t>Cabinet of Ministers rules to be adopted later</t>
  </si>
  <si>
    <t>Calls of project selection in next years</t>
  </si>
  <si>
    <t>Cabinet of Ministers rules to be adopted in 2023</t>
  </si>
  <si>
    <t>MK noteikumu apstiprināšanas plāns 2023.g. I cet. pa ministrijām, milj. EUR</t>
  </si>
  <si>
    <t>MK noteikumu apstiprināšanas izpilde uz 2023.g. I cet. pa ministrijām, milj. EUR</t>
  </si>
  <si>
    <t>Projektu atlases plāns 2023.g. I cet. pa ministrijām, milj. EUR</t>
  </si>
  <si>
    <t>Projektu atlases izpilde uz 2023.g. I cet. pa ministrijām, milj. EUR</t>
  </si>
  <si>
    <t>2023.g II cet</t>
  </si>
  <si>
    <t>2023.g III cet</t>
  </si>
  <si>
    <t>2023.g IV cet</t>
  </si>
  <si>
    <t>2024.g II cet</t>
  </si>
  <si>
    <t>2024.g III cet</t>
  </si>
  <si>
    <t>2024.g IV cet</t>
  </si>
  <si>
    <t>2025.g I cet</t>
  </si>
  <si>
    <t>2026.g I cet</t>
  </si>
  <si>
    <t>Atlašu plānotais skaits</t>
  </si>
  <si>
    <t>KUMULATĪVI</t>
  </si>
  <si>
    <t>BEZ KUMULATĀCIJAS</t>
  </si>
  <si>
    <t>3B ppt rimbuļi</t>
  </si>
  <si>
    <t>3B ppt grafikam</t>
  </si>
  <si>
    <t>Projektu atlases plāns 2023.g. I cet. kumulatīvi pa ministrijām, milj. EUR</t>
  </si>
  <si>
    <t>MK noteikumu apstiprināšanas plāns 2023.g. I cet. kumulatīvi pa ministrijām, milj. EUR</t>
  </si>
  <si>
    <t>VARAM izpilde</t>
  </si>
  <si>
    <t>Plāns 2023.g. pa ministrijām, milj. EUR</t>
  </si>
  <si>
    <t>Number of calls for project selection</t>
  </si>
  <si>
    <t>Number of calls for project selection, cumulatively</t>
  </si>
  <si>
    <t>Būvniecības PPT 0906.2023</t>
  </si>
  <si>
    <t>Atlašu plānotais kopējais finansējums milj. EUR</t>
  </si>
  <si>
    <t>Laika grafiks uz 25.04.2023.</t>
  </si>
  <si>
    <t>MK noteikumu apstiprināšanas plāns uz 25.04.2023; finansējums kumulatīvi, milj. EUR</t>
  </si>
  <si>
    <t>Atlašu finansējums kumulatīvi uz 25.04.2023., milj. EUR</t>
  </si>
  <si>
    <t>MK noteikumu finansējums pa ministrijām kumulatīvi uz 25.04.2023., milj. EUR</t>
  </si>
  <si>
    <t>MK noteikumu finansējums pa ministrijām uz 25.04.2023., milj. EUR</t>
  </si>
  <si>
    <t>Projektu atlases kumulatīvi uz 25.04.2023., milj. EUR</t>
  </si>
  <si>
    <t>LM izpilde</t>
  </si>
  <si>
    <t>Izpilde uz 27.06.2023 pa ministrijām, milj. EUR</t>
  </si>
  <si>
    <t>Atlašu finansējums, milj. EUR</t>
  </si>
  <si>
    <t xml:space="preserve"> MK noteikumu faktiskā izpilde;  finansējums kumulatīvi, milj. EUR</t>
  </si>
  <si>
    <t xml:space="preserve"> MK noteikumu faktiskā izpilde;  finansējums , milj. EUR</t>
  </si>
  <si>
    <t>MK noteikumu finansējums, milj.EUR - NOBĪDE</t>
  </si>
  <si>
    <t>MK noteikumu finansējums, milj. EUR - NOBĪDE kumulatīvi</t>
  </si>
  <si>
    <t>NOBĪDE</t>
  </si>
  <si>
    <t>SM plāns</t>
  </si>
  <si>
    <t>EM plāns</t>
  </si>
  <si>
    <t>VARAM plāns</t>
  </si>
  <si>
    <t>IZM plāns</t>
  </si>
  <si>
    <t>VM plāns</t>
  </si>
  <si>
    <t>LM plāns</t>
  </si>
  <si>
    <t>KM plāns</t>
  </si>
  <si>
    <t>FM plāns</t>
  </si>
  <si>
    <t>VK plāns</t>
  </si>
  <si>
    <t>IeM plāns</t>
  </si>
  <si>
    <t>TM plāns</t>
  </si>
  <si>
    <t>KEM plāns</t>
  </si>
  <si>
    <t>KEM izpilde</t>
  </si>
  <si>
    <t>TM izpilde</t>
  </si>
  <si>
    <t>IeM izpilde</t>
  </si>
  <si>
    <t>VM izpilde</t>
  </si>
  <si>
    <t>FM izpilde</t>
  </si>
  <si>
    <t>KM izpilde</t>
  </si>
  <si>
    <t>IZM izpilde</t>
  </si>
  <si>
    <t>EM izpilde</t>
  </si>
  <si>
    <t>SM izpilde</t>
  </si>
  <si>
    <t>VK izpilde</t>
  </si>
  <si>
    <t>RISKA LĪMENIS</t>
  </si>
  <si>
    <t>Finanšu ministrs</t>
  </si>
  <si>
    <t>Pavisam ES fondu finansējums kopā investīcijām nozarēs, bez Tehniskās palīdzības administrēšanai:</t>
  </si>
  <si>
    <t>MK apstiprināšanas datums/ plānotais gads un ceturksnis</t>
  </si>
  <si>
    <t>Izskatīšanas AK datums/ plānotais gads un ceturksnis</t>
  </si>
  <si>
    <t>Izskatīšanas UK datums/ pānotais gads un ceturksnis</t>
  </si>
  <si>
    <t>TAP saskaņošanas uzsākšanas datums/ plānotais gads un ceturksnis</t>
  </si>
  <si>
    <t>1.1.</t>
  </si>
  <si>
    <t>Pētniecība un prasmes</t>
  </si>
  <si>
    <t>1.2.</t>
  </si>
  <si>
    <t>Atbalsts uzņēmējdarbībai</t>
  </si>
  <si>
    <t>1.3.</t>
  </si>
  <si>
    <t>Digitalizācija</t>
  </si>
  <si>
    <t>1.4.</t>
  </si>
  <si>
    <t>Digitālā savienojamība</t>
  </si>
  <si>
    <t>2.1.</t>
  </si>
  <si>
    <t>Klimata pārmaiņu mazināšana un pielāgošanās klimata pārmaiņām</t>
  </si>
  <si>
    <t>2.2.</t>
  </si>
  <si>
    <t>Vides aizsardzība un attīstība</t>
  </si>
  <si>
    <t>2.3.</t>
  </si>
  <si>
    <t>Ilgtspējīga mobilitāte</t>
  </si>
  <si>
    <t>2.4.</t>
  </si>
  <si>
    <t>AER izmantošanas transportā veicināšana</t>
  </si>
  <si>
    <t>2.5.</t>
  </si>
  <si>
    <t>Enerģētiskās neatkarības un atjaunīgās enerģijas kapacitātes celšana</t>
  </si>
  <si>
    <t>3.1.</t>
  </si>
  <si>
    <t>Ilgtspējīga TEN-T infrastruktūra</t>
  </si>
  <si>
    <t>3.2.</t>
  </si>
  <si>
    <t>4.1.</t>
  </si>
  <si>
    <t>Veselības veicināšana un aprūpe</t>
  </si>
  <si>
    <t>4.2.</t>
  </si>
  <si>
    <t>Izglītība, prasmes un mūžizglītība</t>
  </si>
  <si>
    <t>4.3.</t>
  </si>
  <si>
    <t>Nodarbinātība un sociālā iekļaušana</t>
  </si>
  <si>
    <t>4.4.</t>
  </si>
  <si>
    <t>Sociālās inovācijas</t>
  </si>
  <si>
    <t>5.1.</t>
  </si>
  <si>
    <t xml:space="preserve">Reģionu līdzsvarota attīstība </t>
  </si>
  <si>
    <t>6.1.</t>
  </si>
  <si>
    <t>Pāreja uz klimatneitralitāti</t>
  </si>
  <si>
    <t>1.1.1.</t>
  </si>
  <si>
    <t xml:space="preserve"> “Pētniecības un inovāciju kapacitātes stiprināšana un progresīvu tehnoloģiju ieviešana  kopējā P&amp;A sistēmā”</t>
  </si>
  <si>
    <t>1.1.2.</t>
  </si>
  <si>
    <t xml:space="preserve"> “Prasmju attīstīšana viedās specializācijas,  industriālās pārejas un uzņēmējdarbības veicināšanai”</t>
  </si>
  <si>
    <t>1.2.1.</t>
  </si>
  <si>
    <t>“Pētniecības un inovāciju kapacitātes stiprināšana un progresīvu tehnoloģiju ieviešana uzņēmumiem ”</t>
  </si>
  <si>
    <t>1.2.2.</t>
  </si>
  <si>
    <t xml:space="preserve"> “Izmantot digitalizācijas priekšrocības uzņēmējdarbības attīstībai ”</t>
  </si>
  <si>
    <t>1.2.3.</t>
  </si>
  <si>
    <t>"Veicināt ilgtspējīgu izaugsmi, konkurētspēju un darba vietu radīšanu MVU, tostarp ar produktīvām  investīcijām”</t>
  </si>
  <si>
    <t>1.3.1.</t>
  </si>
  <si>
    <t>“Izmantot digitalizācijas priekšrocības  iedzīvotājiem, uzņēmumiem, pētniecības organizācijām un publiskajām iestādēm”</t>
  </si>
  <si>
    <t>1.4.1.</t>
  </si>
  <si>
    <t xml:space="preserve"> “Uzlabot digitālo savienojamību”</t>
  </si>
  <si>
    <t>2.1.1.</t>
  </si>
  <si>
    <t>“Energoefektivitātes veicināšana un siltumnīcefekta gāzu emisiju samazināšana”</t>
  </si>
  <si>
    <t>2.1.2.</t>
  </si>
  <si>
    <t>“Atjaunojamo energoresursu enerģijas veicināšana - biometāns”</t>
  </si>
  <si>
    <t>2.1.3.</t>
  </si>
  <si>
    <t>“Veicināt pielāgošanos klimata pārmaiņām, risku novēršanu un noturību pret katastrofām”</t>
  </si>
  <si>
    <t>"Attīstīt viedas energosistēmas, tīklus un enerģijas akumulāciju ārpus Eiropas enerģētikas tīkla (TEN-E)"</t>
  </si>
  <si>
    <t>2.2.1.</t>
  </si>
  <si>
    <t>“Veicināt ilgtspējīgu ūdenssaimniecību”</t>
  </si>
  <si>
    <t>2.2.2.</t>
  </si>
  <si>
    <t>“Pārejas uz aprites ekonomiku veicināšana”</t>
  </si>
  <si>
    <t>2.2.3.</t>
  </si>
  <si>
    <t>“Uzlabot dabas aizsardzību un bioloģisko daudzveidību, “zaļo” infrastruktūru, it īpaši pilsētvidē, un samazināt piesārņojumu”</t>
  </si>
  <si>
    <t>2.3.1.</t>
  </si>
  <si>
    <t>“Veicināt ilgtspējīgu daudzveidu mobilitāti pilsētās”</t>
  </si>
  <si>
    <t>2.4.1.</t>
  </si>
  <si>
    <t>“Veicināt ilgtspējīgu multimodālu mobilitāti, veicinot elektrotransportlīdzekļu izmantošanu”</t>
  </si>
  <si>
    <t>2.5.1.</t>
  </si>
  <si>
    <t>"Ieguldījumi, kas atbalsta STEP mērķu sasniegšanu"</t>
  </si>
  <si>
    <t>3.1.1.</t>
  </si>
  <si>
    <t>“Attīstīt ilgtspējīgu, pret klimatu izturīgu, inteliģentu, drošu un vairākveidu TEN-T infrastruktūru”</t>
  </si>
  <si>
    <t>3.2.1.</t>
  </si>
  <si>
    <t>4.1.1.</t>
  </si>
  <si>
    <t>“Nodrošināt vienlīdzīgu piekļuvi veselības aprūpei un stiprināt veselības sistēmu, tostarp primārās veselības aprūpes noturību, un sekmēt pāreju no aprūpes iestādē uz ģimenē un kopienā balstītu aprūpi”</t>
  </si>
  <si>
    <t>4.1.2.</t>
  </si>
  <si>
    <t xml:space="preserve"> “Uzlabot vienlīdzīgu un savlaicīgu piekļuvi kvalitatīviem, ilgtspējīgiem un izmaksu ziņā pieejamiem veselības aprūpes, veselības veicināšanas un slimību profilakses pakalpojumiem, uzlabojot veselības aprūpes sistēmu efektivitāti un izturētspēju”</t>
  </si>
  <si>
    <t>4.2.1.</t>
  </si>
  <si>
    <t>“Uzlabot vienlīdzīgu piekļuvi iekļaujošiem un kvalitatīviem pakalpojumiem izglītības, mācību un mūžizglītības jomā, attīstot pieejamu infrastruktūru, tostarp, veicinot noturību izglītošanā un mācībā attālinātā un tiešsaistes režīmā”</t>
  </si>
  <si>
    <t>"Uzlabot vienlīdzīgu piekļuvi iekļaujošiem un kvalitatīviem pakalpojumiem izglītības, mācību un mūžizglītības jomā, attīstot pieejamu infrastruktūru, tostarp, veicinot noturību izglītošanā un mācībā attālinātā un tiešsaistes režīmā”</t>
  </si>
  <si>
    <t>4.2.2.</t>
  </si>
  <si>
    <t xml:space="preserve">“Uzlabot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duālās apmācības sistēmu un māceklības ieviešanu” </t>
  </si>
  <si>
    <t xml:space="preserve">“Uzlabot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duālo mācību sistēmu un māceklības ieviešanu” </t>
  </si>
  <si>
    <t>4.2.3.</t>
  </si>
  <si>
    <t>“Sekmēt to, lai – jo īpaši nelabvēlīgā situācijā esošām grupām – būtu vienlīdzīga piekļuve kvalitatīvai un iekļaujošai izglītībai un mācībām un iespēja to iegūt, sākot ar pirmsskolas izglītību un aprūpi un vispārējās izglītības un profesionālās izglītības un mācību gaitā līdz pat augstākajai izglītībai un pieaugušo izglītībai un mācībām, tostarp veicināt mācību mobilitāti visiem un atvieglot piekļūstamības iespējas personām ar invaliditāti”</t>
  </si>
  <si>
    <t>“Sekmēt to, lai – jo īpaši nelabvēlīgā situācijā esošām grupām – būtu vienlīdzīga piekļuve kvalitatīvai un iekļaujošai izglītībai un mācībām un iespēja to iegūt, sākot ar pirmsskolas izglītību un aprūpi un vispārējās izglītības un profesionālās izglītības un mācību gaitā līdz pat augstākajai izglītībai un pieaugušo izglītībai un mācībām, tostarp veicināt mācību mobilitāti visiem un atvieglot piekļūstamības iespējas personām ar invaliditātii”</t>
  </si>
  <si>
    <t>4.2.4.</t>
  </si>
  <si>
    <t>“Veicināt mūžizglītību, jo īpaši piedāvājot elastīgas prasmju pilnveides un pārkvalifikācijas iespējas visiem, ņemot vērā uzņēmējdarbības un digitālās prasmes, labāk prognozējot pārmaiņas un vajadzību pēc jaunām prasmēm, pamatojoties uz darba tirgus vajadzībām, atvieglojot karjeras maiņu un sekmējot profesionālo mobilitāti”</t>
  </si>
  <si>
    <t>4.3.1.</t>
  </si>
  <si>
    <t>“Veicināt sociāli atstumto kopienu, mājsaimniecību ar zemiem ienākumiem un nelabvēlīgā situācijā esošo grupu, tostarp cilvēku ar īpašām vajadzībām sociāli ekonomisko integrāciju, īstenojot integrētas darbības, tostarp nodrošinot mājokli un sociālos pakalpojumus”</t>
  </si>
  <si>
    <t>4.3.2.</t>
  </si>
  <si>
    <t xml:space="preserve">"Kultūras un tūrisma lomas palielināšana ekonomiskajā attīstībā, sociālajā iekļaušanā un sociālajās inovācijās" </t>
  </si>
  <si>
    <t>4.3.3.</t>
  </si>
  <si>
    <t xml:space="preserve"> “Uzlabot visu darba meklētāju, jo īpaši jauniešu – it sevišķi, īstenojot Garantiju jauniešiem –, ilgstošo bezdarbnieku un darba tirgū nelabvēlīgā situācijā esošo grupu, un ekonomiski neaktīvo personu piekļuvi nodarbinātībai un aktivizācijas pasākumiem, kā arī veicinot pašnodarbinātību un sociālo ekonomiku”</t>
  </si>
  <si>
    <t>“Uzlabot visu darba meklētāju, jo īpaši jauniešu, ilgstošo bezdarbnieku un nelabvēlīgā situācijā esošu grupu, kā arī neaktīvo personu piekļuvi nodarbinātībai, veicināt pašnodarbinātību un sociālo ekonomiku”</t>
  </si>
  <si>
    <t>4.3.4.</t>
  </si>
  <si>
    <t>“Sekmēt aktīvu iekļaušanu, lai veicinātu vienlīdzīgas iespējas, nediskriminēšanu un aktīvu līdzdalību, kā arī uzlabotu nodarbināmību,  jo īpaši attiecībā uz nelabvēlīgā situācijā esošām grupām”</t>
  </si>
  <si>
    <t>4.3.5.</t>
  </si>
  <si>
    <t>"Uzlabot vienlīdzīgu un savlaicīgu piekļuvi kvalitatīviem, ilgtspējīgiem un izmaksu ziņā pieejamiem pakalpojumiem; pilnveidot sociālās aizsardzības sistēmas, tostarp veicināt sociālās aizsardzības pieejamību; uzlabot ilgtermiņa aprūpes pakalpojumu pieejamību, efektivitāti un izturētspēju"</t>
  </si>
  <si>
    <t>4.3.6.</t>
  </si>
  <si>
    <t>"Veicināt nabadzības vai sociālās atstumtības riskam pakļauto cilvēku, tostarp vistrūcīgāko un bērnu, sociālo integrāciju"</t>
  </si>
  <si>
    <t>4.4.1.</t>
  </si>
  <si>
    <t>"Veicināt nabadzības vai sociālās atstumtības riskam pakļauto personu sociālo integrāciju, izmantojot sociālās inovācijas "</t>
  </si>
  <si>
    <t>5.1.1.</t>
  </si>
  <si>
    <t>“Vietējās teritorijas integrētās sociālās, ekonomiskās un vides attīstības un kultūras mantojuma, tūrisma un drošības veicināšana pilsētu funkcionālajās teritorijās”</t>
  </si>
  <si>
    <t>6.1.1.</t>
  </si>
  <si>
    <t>"Pārejas uz klimatneitralitāti radīto ekonomisko, sociālo un vides seku mazināšana visvairāk skartajos reģionos"</t>
  </si>
  <si>
    <t>1.1.1.1.</t>
  </si>
  <si>
    <t>Zinātnes politikas ieviešana,vadība un kapacitātes stiprināšana</t>
  </si>
  <si>
    <t>1.1.1.2.</t>
  </si>
  <si>
    <t>RIS3 pētniecības un inovācijas centri</t>
  </si>
  <si>
    <t>1.1.1.3.</t>
  </si>
  <si>
    <t>Praktiskas ievirzes pētījumi</t>
  </si>
  <si>
    <t>1.1.1.5.</t>
  </si>
  <si>
    <t>Latvijas pilnvērtīga dalība Apvārsnis Eiropa programmā, tajā skaitā nodrošinot kompleksu atbalsta instrumentu klāstu un sasaisti ar RIS3 specializācijas jomu attīstīšanu</t>
  </si>
  <si>
    <t>1.1.1.6.</t>
  </si>
  <si>
    <t>Zinātniskās darbības digitalizācija un  dalība Eiropas Atvērtajā zinātnes mākonī (EOSC market place pakalpojumu iegāde)</t>
  </si>
  <si>
    <t>1.1.1.7.</t>
  </si>
  <si>
    <t>Inovāciju granti studentiem</t>
  </si>
  <si>
    <t>1.1.1.8.</t>
  </si>
  <si>
    <t>Doktorantūras granti</t>
  </si>
  <si>
    <t>1.1.1.9.</t>
  </si>
  <si>
    <t>Pēcdoktorantūras pētījumi</t>
  </si>
  <si>
    <t>1.1.2.1.</t>
  </si>
  <si>
    <t>RIS3 industriālās prasmes</t>
  </si>
  <si>
    <t>1.2.1.1.</t>
  </si>
  <si>
    <t>Atbalsts jaunu produktu attīstībai un internacionalizācijai</t>
  </si>
  <si>
    <t>1.2.1.2.</t>
  </si>
  <si>
    <t>Produktivitātes aizdevumi (t.sk., ar kapitāla atlaidi) inovatīvām iekārtām, pētniecībai un attīstībai, tehnoloģiju pārnesei</t>
  </si>
  <si>
    <t>1.2.1.3.</t>
  </si>
  <si>
    <t>Uzņēmuma atbalsts dalībai kapitāla tirgos</t>
  </si>
  <si>
    <t>1.2.1.4.</t>
  </si>
  <si>
    <t>Atbalsts tehnoloģiju pārneses sistēmas pilnveidošanai</t>
  </si>
  <si>
    <t>1.2.2.1.</t>
  </si>
  <si>
    <t>Atbalsts procesu digitalizācijai komercdarbībā</t>
  </si>
  <si>
    <t>1.2.3.1.</t>
  </si>
  <si>
    <t>Atbalsts MVU inovatīvas uzņēmējdarbības attīstībai</t>
  </si>
  <si>
    <t>1.2.3.2.</t>
  </si>
  <si>
    <t>Iespējkapitāla ieguldījumi</t>
  </si>
  <si>
    <t>1.2.3.3.</t>
  </si>
  <si>
    <t>Starta, izaugsmes aizdevumi</t>
  </si>
  <si>
    <t>1.2.3.4.</t>
  </si>
  <si>
    <t>Garantijas, portfeļgarantijas pilna cikla uzņēmējdarbībai</t>
  </si>
  <si>
    <t>1.2.3.5.</t>
  </si>
  <si>
    <t>Aizdevumi, produktivitātes kāpināšanai (investīcijas un apgrozāmie līdzekļi)</t>
  </si>
  <si>
    <t>1.2.3.6.</t>
  </si>
  <si>
    <t>Tūrisma produktu attīstības programma</t>
  </si>
  <si>
    <t>1.3.1.1.</t>
  </si>
  <si>
    <t>IKT risinājumu un pakalpojumu attīstība un iespēju radīšana privātajam sektoram</t>
  </si>
  <si>
    <t>1.3.1.2.</t>
  </si>
  <si>
    <t xml:space="preserve">Inovācijas laboratorija digitalizācijas priekšrocību izmantošanai </t>
  </si>
  <si>
    <t>IKT risinājumu un pakalpojumu kiberdrošības paaugstināšana</t>
  </si>
  <si>
    <t>1.4.1.4.</t>
  </si>
  <si>
    <t>Vienotā kiberdrošības infrastruktūra</t>
  </si>
  <si>
    <t>2.1.1.1.</t>
  </si>
  <si>
    <t>Energoefektivitātes paaugstināšana dzīvojamās ēkās, t.sk. attīstot ESKO tirgu (daudzīvokļu, privātās un neliela dzīvokļu skaita ēku kompleksos)</t>
  </si>
  <si>
    <t>2.1.1.2.</t>
  </si>
  <si>
    <t>AER izmantošana un energoefektivitātes paaugstināšana rūpniecībā un komersantos</t>
  </si>
  <si>
    <t>2.1.1.3.</t>
  </si>
  <si>
    <t>AER izmantošana un energoefektivitātes paaugstināšana lokālajā un individuālajā siltumapgādē un aukstumapgādē</t>
  </si>
  <si>
    <t>AER izmantošana un energoefektivitātes paaugstināšana centralizētajā siltumapgādē un aukstumapgādē</t>
  </si>
  <si>
    <t>2.1.1.4.</t>
  </si>
  <si>
    <t>Energoefektivitātes paaugstināšana valsts ēkās</t>
  </si>
  <si>
    <t>2.1.1.5.</t>
  </si>
  <si>
    <t>Klimata neitrāli risinājumi profesionālās izglītības iestāžu un koledžu izglītības programmās, vidē un infrastruktūrā</t>
  </si>
  <si>
    <t>2.1.1.6.</t>
  </si>
  <si>
    <t>Pašvaldību ēku energoefektivitātes paaugstināšana</t>
  </si>
  <si>
    <t>2.1.1.7.</t>
  </si>
  <si>
    <t xml:space="preserve">Zinātniskās infrastruktūras energoefektivitātes pasākumi  </t>
  </si>
  <si>
    <t>2.1.1.8.</t>
  </si>
  <si>
    <t>Energoefektivitāti veicinoši pasākumi kultūras infrastruktūrā</t>
  </si>
  <si>
    <t>2.1.2.0.</t>
  </si>
  <si>
    <t>_</t>
  </si>
  <si>
    <t>2.1.3.1.</t>
  </si>
  <si>
    <t>Pašvaldību pielāgošanās klimata pārmaiņām</t>
  </si>
  <si>
    <t>2.1.3.2.</t>
  </si>
  <si>
    <t>Nacionālas nozīmes plūdu un krasta erozijas pasākumi</t>
  </si>
  <si>
    <t>2.1.3.3.</t>
  </si>
  <si>
    <t>Katastrofu risku mazināšanas pasākumi</t>
  </si>
  <si>
    <t>2.2.1.1.</t>
  </si>
  <si>
    <t>Notekūdeņu un to dūņu apsaimniekošanas sistēmas attīstība piesārņojuma samazināšanai</t>
  </si>
  <si>
    <t>2.2.2.1.</t>
  </si>
  <si>
    <t>Atkritumu šķirošana, pārstrāde un reģenerācija</t>
  </si>
  <si>
    <t>2.2.2.2.</t>
  </si>
  <si>
    <t>Atkritumu dalītā vākšana</t>
  </si>
  <si>
    <t>2.2.2.3.</t>
  </si>
  <si>
    <t>Notekūdeņu dūņu pārstrāde</t>
  </si>
  <si>
    <t>2.2.3.2.</t>
  </si>
  <si>
    <t>Vides izglītību veicinoši pasākumi sabiedrības informētībai un prasmju attīstībai</t>
  </si>
  <si>
    <t>2.2.3.3.</t>
  </si>
  <si>
    <t>Pasākumi bioloģiskās daudzveidības veicināšanai un saglabāšanai</t>
  </si>
  <si>
    <t>2.2.3.4.</t>
  </si>
  <si>
    <t>Vides monitoringa attīstība harmonizētai vides un klimata datu informācijas nodrošināšanai</t>
  </si>
  <si>
    <t>2.2.3.5.</t>
  </si>
  <si>
    <t>Gaisa piesārņojuma samazināšanas pasākumi pašvaldībās</t>
  </si>
  <si>
    <t>2.2.3.6.</t>
  </si>
  <si>
    <t>Gaisa piesārņojumu mazinošu pasākumu īstenošana, uzlabojot mājsaimniecību siltumapgādes sistēmas</t>
  </si>
  <si>
    <t>2.2.3.7.</t>
  </si>
  <si>
    <t>Gaisa piesārņojošo vielu emisiju samazināšana pašvaldību siltumapgādē</t>
  </si>
  <si>
    <t>2.3.1.2.</t>
  </si>
  <si>
    <t>Multimodāls sabiedriskā transporta tīkls (Stacija 2.0)</t>
  </si>
  <si>
    <t>2.3.1.3.</t>
  </si>
  <si>
    <t>Veloinfrastruktūras attīstība</t>
  </si>
  <si>
    <t>2.4.1.2.</t>
  </si>
  <si>
    <t>Bezemisiju vilcienu iegāde - elektrovilcieni</t>
  </si>
  <si>
    <t>2.5.1.0.</t>
  </si>
  <si>
    <t>3.1.1.1.</t>
  </si>
  <si>
    <t xml:space="preserve">Dzelzceļa infrastruktūras attīstība un energoefektivitātes uzlabošana sabiedriskajos pasažieru pārvadājumos
</t>
  </si>
  <si>
    <t>3.1.1.2.</t>
  </si>
  <si>
    <t>3.1.1.3.</t>
  </si>
  <si>
    <t>Eiropas transporta tīklā esošās dzelzceļa infrastruktūras attīstība</t>
  </si>
  <si>
    <t>3.1.1.4.</t>
  </si>
  <si>
    <t>Rīgas pilsētas transporta infrastruktūras attīstība</t>
  </si>
  <si>
    <t>3.1.1.5.</t>
  </si>
  <si>
    <t>Nacionālās nozīmes centru maģistrālo ielu un esošo maršrutu attīstība</t>
  </si>
  <si>
    <t>3.1.1.6.</t>
  </si>
  <si>
    <t>Lielo ostu publiskās infrastruktūras attīstība</t>
  </si>
  <si>
    <t>3.1.1.7.</t>
  </si>
  <si>
    <t>Iekšzemes intermodālo termināļu ("sauso ostu") attīstības projekti</t>
  </si>
  <si>
    <t>3.1.1.8.</t>
  </si>
  <si>
    <t>Robežšķērsošanas punktu attīstība</t>
  </si>
  <si>
    <t>4.1.1.1.</t>
  </si>
  <si>
    <t>Ārstniecības iestāžu infrastruktūras attīstība</t>
  </si>
  <si>
    <t>4.1.1.3.</t>
  </si>
  <si>
    <t xml:space="preserve">Primārās veselības aprūpes lomas stiprināšana, attīstot infrastruktūru </t>
  </si>
  <si>
    <t>4.1.1.4.</t>
  </si>
  <si>
    <t>Veselības aprūpes pārvaldības sistēmas stiprināšana un digitalizācija, attīstot digitālos risinājumus</t>
  </si>
  <si>
    <t>4.1.1.5.</t>
  </si>
  <si>
    <t>Neatliekamās medicīniskās palīdzības dienesta attīstība</t>
  </si>
  <si>
    <t>4.1.2.1.</t>
  </si>
  <si>
    <t>Nacionāla mēroga veselības veicināšanas un slimību profilakses pasākumi</t>
  </si>
  <si>
    <t>4.1.2.2.</t>
  </si>
  <si>
    <t>Veselības veicināšanas un slimību profilakses pasākumu īstenošana vietējai sabiedrībai</t>
  </si>
  <si>
    <t>4.1.2.3.</t>
  </si>
  <si>
    <t>Pasākumi atkarīgo personu resocializācijai un atgriešanai darba tirgū, kā arī preventīvie pasākumi jauniešiem</t>
  </si>
  <si>
    <t>4.1.2.4.</t>
  </si>
  <si>
    <t>Pierādījumos balstītu narkotiku lietošanas profilakses programmu īstenošana un profilakses kvalitātes standartu ieviešana</t>
  </si>
  <si>
    <t>4.1.2.5.</t>
  </si>
  <si>
    <t>Piesaistīt un noturēt ārstniecības personas darbam valsts apmaksāto veselības aprūpes pakalpojumu sektorā, īpaši stacionāros</t>
  </si>
  <si>
    <t>4.1.2.6.</t>
  </si>
  <si>
    <t>Uzlabot izglītības iespējas ārstniecības personām, t.sk. uzlabojot tālākizglītības pieejamību</t>
  </si>
  <si>
    <t>4.1.2.7.</t>
  </si>
  <si>
    <t>Pilnveidot pacientu drošību un aprūpes kvalitāti</t>
  </si>
  <si>
    <t>4.1.2.8.</t>
  </si>
  <si>
    <t>Nevalstisko organizāciju iesaiste veselības veicināšanas un slimību profilakses pasākumu īstenošanā</t>
  </si>
  <si>
    <t>4.2.1.1.</t>
  </si>
  <si>
    <t>Infrastruktūras izveide starpnozaru sadarbības un atbalsta sistēmas izveidei bērnu attīstībai</t>
  </si>
  <si>
    <t>4.2.1.2.</t>
  </si>
  <si>
    <t>4.2.1.3.</t>
  </si>
  <si>
    <t>Infrastruktūras un mācību vides pilnveide efektīvas, kvalitatīvas un mūsdienīgas izglītības īstenošanai speciālās izglītības iestādēs</t>
  </si>
  <si>
    <t>4.2.1.5.</t>
  </si>
  <si>
    <t>Izglītības iestāžu nodrošinājums pilnveidotā vispārējās izglītības satura kvalitatīvai ieviešanai pamata un vidējās izglītības pakāpē</t>
  </si>
  <si>
    <t>4.2.1.6.</t>
  </si>
  <si>
    <t xml:space="preserve">Profesionālās izglītības iestāžu un koledžu mācību vide nozarēm aktuālo prasmju apguvei </t>
  </si>
  <si>
    <t>4.2.1.7.</t>
  </si>
  <si>
    <t>Pirmsskolas izglītības iestāžu infrastruktūras attīstība</t>
  </si>
  <si>
    <t xml:space="preserve">4.2.1.8. </t>
  </si>
  <si>
    <t>Augstskolu studiju vides modernizācija</t>
  </si>
  <si>
    <t>4.2.2.1.</t>
  </si>
  <si>
    <t>Kvalitatīvas un mūsdienīgas izglītības īstenošana pirmsskolas, pamata un vidējās izglītības pakāpē</t>
  </si>
  <si>
    <t>4.2.2.3.</t>
  </si>
  <si>
    <t>Mācību procesa kvalitātes nodrošināšana, īstenojot pedagogu profesionālās darbības atbalsta sistēmas attīstību, skolēnu izcilības aktivitāšu nodrošināšanu un metodisko atbalsta līdzekļu izstrādi pedagogam</t>
  </si>
  <si>
    <t>4.2.2.4.</t>
  </si>
  <si>
    <t>4.2.2.5.</t>
  </si>
  <si>
    <t>Dalība starptautiskos izglītības pētījumos izglītības kvalitātes monitoringa sistēmas attīstībai un nodrošināšanai</t>
  </si>
  <si>
    <t>4.2.2.6.</t>
  </si>
  <si>
    <t>Cikliskas institucionālās akreditācijas ieviešana augstākajā izglītībā</t>
  </si>
  <si>
    <t>4.2.2.7.</t>
  </si>
  <si>
    <t>Indukcijas gada ieviešana pedagogu sagatavošanas studiju programmās</t>
  </si>
  <si>
    <t>4.2.2.8.</t>
  </si>
  <si>
    <t>Latviešu valodas apguves piedāvājuma paplašināšana</t>
  </si>
  <si>
    <t>4.2.2.9.</t>
  </si>
  <si>
    <t>Izglītības procesa individualizācija un starpnozaru sadarbība profesionālās izglītības izcilībai</t>
  </si>
  <si>
    <t>4.2.2.11.</t>
  </si>
  <si>
    <t>Studiju procesa digitalizācija</t>
  </si>
  <si>
    <t>4.2.3.1.</t>
  </si>
  <si>
    <t>Integrēta "skola-kopiena" sadarbības programma atstumtības riska mazināšanai izglītības iestādēs</t>
  </si>
  <si>
    <t>4.2.3.3.</t>
  </si>
  <si>
    <t xml:space="preserve">Pilsonisko līdzdalību veicinošu kultūras pakalpojumu pieejamības veicināšana
</t>
  </si>
  <si>
    <t>4.2.3.4.</t>
  </si>
  <si>
    <t>Sekmēt NEET jauniešu integrēšanos izglītībā un nodarbinātībā</t>
  </si>
  <si>
    <t>4.2.4.1.</t>
  </si>
  <si>
    <t>Atbalsts nozaru vajadzībās balstītai pieaugušo izglītībai</t>
  </si>
  <si>
    <t>4.2.4.2.</t>
  </si>
  <si>
    <t>Atbalsts pieaugušo individuālajās vajadzībās balstītai pieaugušo izglītībai</t>
  </si>
  <si>
    <t>4.2.4.3.</t>
  </si>
  <si>
    <t>Digitālo prasmju pilnveide</t>
  </si>
  <si>
    <t>4.3.1.2.</t>
  </si>
  <si>
    <t>4.3.1.3.</t>
  </si>
  <si>
    <t>Sociālo mājokļu atjaunošana vai jaunu sociālo mājokļu būvniecība</t>
  </si>
  <si>
    <t>4.3.1.5.</t>
  </si>
  <si>
    <t>Sabiedrībā balstītu sociālo pakalpojumu infrastruktūras izveide un attīstība</t>
  </si>
  <si>
    <t>4.3.2.0.</t>
  </si>
  <si>
    <t>4.3.3.1.</t>
  </si>
  <si>
    <t xml:space="preserve"> Bezdarbnieku, darba meklētāju un bezdarba riskam pakļauto personu kvalifikācijas un prasmju paaugstināšana</t>
  </si>
  <si>
    <t>4.3.3.2.</t>
  </si>
  <si>
    <t xml:space="preserve">Nelabvēlīgākā situācijā esošu bezdarbnieku un ekonomiski neaktīvo iedzīvotāju iekļaušanās darba tirgū sekmēšana </t>
  </si>
  <si>
    <t>4.3.3.3.</t>
  </si>
  <si>
    <t>Atbalsts sociālajai uzņēmējdarbībai</t>
  </si>
  <si>
    <t>4.3.3.4.</t>
  </si>
  <si>
    <t>EURES tīkla darbības nodrošināšana Latvijā</t>
  </si>
  <si>
    <t>4.3.3.5.</t>
  </si>
  <si>
    <t xml:space="preserve">Ilgāka un labāka darba mūža veicināšana </t>
  </si>
  <si>
    <t>4.3.3.6.</t>
  </si>
  <si>
    <t>Nodarbinātības valsts aģentūras veiktspējas stiprināšana un pakalpojumu modernizēšana</t>
  </si>
  <si>
    <t>4.3.3.7.</t>
  </si>
  <si>
    <t>Valsts darba inspekcijas veiktspējas stiprināšana un pakalpojumu modernizēšana</t>
  </si>
  <si>
    <t>4.3.4.1.</t>
  </si>
  <si>
    <t>Vienlīdzīgu iespēju un nediskriminācijas veicināšana</t>
  </si>
  <si>
    <t>4.3.4.2.</t>
  </si>
  <si>
    <t>Atbalsta pasākumi diskriminācijas riskam pakļautajām personām vienlīdzīgu iespēju un tiesību realizēšanai dažādās dzīves jomās</t>
  </si>
  <si>
    <t>4.3.4.3.</t>
  </si>
  <si>
    <t>Pasākumi ģimenes un darba dzīves saskaņošanai</t>
  </si>
  <si>
    <t>4.3.4.4.</t>
  </si>
  <si>
    <t>Sociālā dialoga attīstība, stiprinot sociālo partneru veiktspēju līdzdarboties likumdošanas, nacionālo reformu un koplīgumu slēgšanas pārrunu procesā</t>
  </si>
  <si>
    <t>4.3.4.5.</t>
  </si>
  <si>
    <t>Atbalsts pilsoniskās sabiedrības organizāciju izaugsmei, stiprinot līdzdalību publiskās pārvaldes lēmumu pieņemšanas procesos</t>
  </si>
  <si>
    <t>4.3.4.6.</t>
  </si>
  <si>
    <t>Resocializācijas pakalpojumu probācijas klientiem pilnveidošana un taisnīguma atjaunošanas pieeju attīstība, veicinot probācijas klientu aktīvu līdzdalību sabiedrības procesos un radot priekšnosacījumus viņu veiksmīgai iekļaušanai un nodarbināmībai</t>
  </si>
  <si>
    <t>4.3.4.7.</t>
  </si>
  <si>
    <t>Nodarbināmības priekšnosacījumu nodrošināšana ieslodzītajiem, pilnveidojot resocializācijas sistēmas efektivitāti,  sekmējot bijušo ieslodzīto iekļaušanos, vienlīdzīgas iespējas un aktīvu līdzdalību</t>
  </si>
  <si>
    <t>4.3.4.8.</t>
  </si>
  <si>
    <t>Sabiedrības saliedēšana, veicinot jauniebraucēju iekļaušanos vietējā sabiedrībā un sekmējot starpkultūru komunikāciju</t>
  </si>
  <si>
    <t>4.3.4.9.</t>
  </si>
  <si>
    <t>4.3.5.1.</t>
  </si>
  <si>
    <t>Sabiedrībā balstītu sociālo pakalpojumu pieejamības palielināšana</t>
  </si>
  <si>
    <t>4.3.5.2.</t>
  </si>
  <si>
    <t>Atbalsts paliatīvās aprūpes sistēmas pilnveidošanai</t>
  </si>
  <si>
    <t>4.3.5.3.</t>
  </si>
  <si>
    <t>4.3.5.4.</t>
  </si>
  <si>
    <t>Profesionāla un mūsdienīga sociālā darba attīstība</t>
  </si>
  <si>
    <t>4.3.5.5.</t>
  </si>
  <si>
    <t>Pieeja tiesiskumam</t>
  </si>
  <si>
    <t>4.3.6.1.</t>
  </si>
  <si>
    <t>Speciālistu, kuru profesionālā darbība saistīta ar bērnu tiesību aizsardzības nodrošināšanu, profesionālās kvalifikācijas pilnveide un bērnu likumisko pārstāvju atbildības stiprināšana bērnu tiesību aizsardzības sistēmas reorganizācijas ietvaros</t>
  </si>
  <si>
    <t>4.3.6.2.</t>
  </si>
  <si>
    <t>Atbalsta pasākumi Veselības un darbspēju ekspertīzes ārstu valsts komisijas klientu apkalpošanas efektivitātes un kvalitātes uzlabošanai, speciālistu profesionālo spēju, invaliditātes informatīvās sistēmas procesu un funkcionalitātes pilnveidei</t>
  </si>
  <si>
    <t>4.3.6.3.</t>
  </si>
  <si>
    <t>Atbalsts bērniem ar smagu diagnozi vai funkcionāliem traucējumiem, iespējamu vai esošu invaliditāti un viņu ģimenes locekļiem</t>
  </si>
  <si>
    <t>4.3.6.4.</t>
  </si>
  <si>
    <t>Atbalsta instrumentu izstrāde un ieviešana ģimenes funkcionalitātes stiprināšanai</t>
  </si>
  <si>
    <t>4.3.6.5.</t>
  </si>
  <si>
    <t>Atbalsta pasākumi bērniem ar uzvedības vai atkarību problēmām un to ģimenēm</t>
  </si>
  <si>
    <t>4.3.6.6.</t>
  </si>
  <si>
    <t xml:space="preserve">Bērnu pieskatīšanas pakalpojumi </t>
  </si>
  <si>
    <t>4.3.6.7.</t>
  </si>
  <si>
    <t>Starpnozaru sadarbības un atbalsta sistēmas izveide bērnu veselīgais attīstībai un sekmīgai pašrealizācijai</t>
  </si>
  <si>
    <t>4.3.6.8.</t>
  </si>
  <si>
    <t>IKT sistēmu modernizācija labākas bērnu tiesību aizsardzības sistēmas nodrošināšanai</t>
  </si>
  <si>
    <t>4.3.6.9.</t>
  </si>
  <si>
    <t xml:space="preserve">Ģimenei draudzīgas vides un sabiedrības veidošana un intervences psiholoģiskā un emocionālā noturīguma veicināšanai </t>
  </si>
  <si>
    <t>4.4.1.1.</t>
  </si>
  <si>
    <t>Atbalsts jaunām pieejām sabiedrībā balstītu sociālo pakalpojumu sniegšanā</t>
  </si>
  <si>
    <t>5.1.1.1.</t>
  </si>
  <si>
    <t xml:space="preserve">Infrastruktūra uzņēmējdarbības atbalstam </t>
  </si>
  <si>
    <t>5.1.1.2.</t>
  </si>
  <si>
    <t>Pašvaldību un plānošanas reģionu kapacitātes uzlabošana</t>
  </si>
  <si>
    <t>5.1.1.3.</t>
  </si>
  <si>
    <t>Publiskās ārtelpas attīstība</t>
  </si>
  <si>
    <t>5.1.1.4.</t>
  </si>
  <si>
    <t>Viedās pašvaldības</t>
  </si>
  <si>
    <t>5.1.1.5.</t>
  </si>
  <si>
    <t>Unikāla Eiropas mēroga kultūras  mantojuma  atjaunošana, lai veicinātu to pieejamību,  attīstot kultūras pakalpojumus</t>
  </si>
  <si>
    <t>5.1.1.6.</t>
  </si>
  <si>
    <t>Kultūras mantojuma saglabāšana un jaunu pakalpojumu attīstība</t>
  </si>
  <si>
    <t>5.1.1.7.</t>
  </si>
  <si>
    <t>Reģionālās kultūras infrastruktūras attīstība kultūras pakalpojumu pieejamības uzlabošana</t>
  </si>
  <si>
    <t>5.1.1.8.</t>
  </si>
  <si>
    <t>Divējāda lietojuma infrastruktūras attīstība</t>
  </si>
  <si>
    <t>6.1.1.1.</t>
  </si>
  <si>
    <t>Atteikšanās no kūdras izmantošanas enerģētikā</t>
  </si>
  <si>
    <t>6.1.1.2.</t>
  </si>
  <si>
    <t>Pētniecības attīstība dabas resursu ilgtspējīgai izmantošanai vides un klimata mērķu kontekstā</t>
  </si>
  <si>
    <t>6.1.1.3.</t>
  </si>
  <si>
    <t>Atbalsts uzņēmējdarbībai nepieciešamās publiskās infrastruktūras attīstībai, veicinot pāreju uz klimatneitrālu ekonomiku</t>
  </si>
  <si>
    <t>6.1.1.4.</t>
  </si>
  <si>
    <t xml:space="preserve">Uzņēmējdarbības “zaļināšanas” un produktu attīstības pasākumi, veicinot energoefektivitātes paaugstināšanu un energoefektīvu tehnoloģiju ieviešanu uzņēmumos </t>
  </si>
  <si>
    <t>6.1.1.5.</t>
  </si>
  <si>
    <t>Nodarbināto prasmju paaugstināšana un atbalsts kvalifikācijas iegūšanai, atbalsts darbaspēka mācībām saskaņā ar uzņēmumu pieprasījumu</t>
  </si>
  <si>
    <t>6.1.1.6.</t>
  </si>
  <si>
    <t xml:space="preserve">Bezemisiju transportlīdzekļu izmantošanas veicināšana pašvaldībās </t>
  </si>
  <si>
    <t>6.1.1.7.</t>
  </si>
  <si>
    <t>Eiropas Savienības nozīmes biotopu vai purvu ekosistēmu atjaunošana</t>
  </si>
  <si>
    <t>6.1.1.8.</t>
  </si>
  <si>
    <t>Pašvaldību un reģionu speciālistu prasmju paaugstināšana klimatneitrālas ekonomikas un sociālekonomisko seku saistībā ar klimata pārmaiņām mazināšanas jautājumos</t>
  </si>
  <si>
    <t>ERAF</t>
  </si>
  <si>
    <t>KF</t>
  </si>
  <si>
    <t>ESF</t>
  </si>
  <si>
    <t>TPF</t>
  </si>
  <si>
    <t>N/A</t>
  </si>
  <si>
    <t>Posmotie projekti (KNR 118.pants - ar atlasi)</t>
  </si>
  <si>
    <t>IPIA izņēmums (UK lēm. 23.04.2024)</t>
  </si>
  <si>
    <t>Apstiprināts</t>
  </si>
  <si>
    <t>Posmotie projekti (KNR 118.a. pants - bez atlases)</t>
  </si>
  <si>
    <t>Netika skatīti AK</t>
  </si>
  <si>
    <t>APSTIPRINĀTS</t>
  </si>
  <si>
    <t>IZSTRĀDĒ</t>
  </si>
  <si>
    <t>PLĀNOJAS</t>
  </si>
  <si>
    <t>N/A, jo FI</t>
  </si>
  <si>
    <t>NORMATĪVAIS REGULĒJUMS IZSTRĀDĒ</t>
  </si>
  <si>
    <t>PLĀNOTA NORMATĪVĀ REGULĒJUMA IZSTRĀDE - nav uzsākta saskaņošana TAP</t>
  </si>
  <si>
    <t>APSTIPRINĀTS NORMATĪVAIS REGULĒJUMS</t>
  </si>
  <si>
    <t>Kopā:</t>
  </si>
  <si>
    <t>A. Ašeradens</t>
  </si>
  <si>
    <t>7.1.</t>
  </si>
  <si>
    <t>Kapacitātes stiprināšanas pasākumi</t>
  </si>
  <si>
    <t>7.1.1.</t>
  </si>
  <si>
    <t>Kapacitātes stiprināšanas pasākumi - Administratīvās kapacitātes ceļakarte</t>
  </si>
  <si>
    <t>7.1.2.</t>
  </si>
  <si>
    <t>Kapacitātes stiprināšanas pasākumi - Kohēzijas politikas fondu vadības informācijas sistēmas attīstība</t>
  </si>
  <si>
    <t>Izveidot asistīvo tehnoloģiju izglītības programmas apguvei apmaiņas sistēmu</t>
  </si>
  <si>
    <t xml:space="preserve">Pakalpojumu kvalitātes un pieejamības uzlabošana, tuvinot valsts sociālās aprūpes centru filiāles kopienā sniegtajiem (ģimeniskai videi pietuvinātiem) pakalpojumiem
</t>
  </si>
  <si>
    <t xml:space="preserve">Sabiedrības saliedēšana, veicinot sabiedrības pašorganizēšanos un paplašinot sadarbības un līdzdarbības prasmes un iespējas
</t>
  </si>
  <si>
    <t xml:space="preserve">Sociālo pakalpojumu kvalitātes un efektivitātes paaugstināšana
</t>
  </si>
  <si>
    <t>Objektu (patvertņu) pielāgošana un aprīkošana civilās aizsardzības mērķiem</t>
  </si>
  <si>
    <t>7.1.1.0.</t>
  </si>
  <si>
    <t>Administratīvās kapacitātes ceļakarte (TP prioritāte)</t>
  </si>
  <si>
    <t>7.1.2.0.</t>
  </si>
  <si>
    <t>KPVIS attīstība (TP prioritāte)</t>
  </si>
  <si>
    <t>Atlase beigusies</t>
  </si>
  <si>
    <t xml:space="preserve">Kopā </t>
  </si>
  <si>
    <t>** Nacionālais finansējums tiek norādīts ar 15% līdzfinansējuma likmi, ņemot vērā Programmā noteikto, ka tiks nodrošināts nacionālais līdzfinansējums vismaz 15% un ES fondu finansējuma likme prioritātes līmenī būs 85%.</t>
  </si>
  <si>
    <t xml:space="preserve">*** N/A  kolonnā  "Iesniegšana AK 2021-2027 (gads un ceturksnis)/Izskatīšanas datums AK" un kolonnā "Iesniegšana UK 2021-2027
(gads un ceturksnis)/ UK apstiprināšanas datums" norādīts pasākumiem, </t>
  </si>
  <si>
    <t>kas tiks īstenoti ar finanšu instrumentu palīdzību un šādā gadījumā nav attiecināms AK un UK process.</t>
  </si>
  <si>
    <t>ir iespējams izstrādāt projektu iesniegumu atlases nolikumu.</t>
  </si>
  <si>
    <r>
      <t>ES FONDU finansējums</t>
    </r>
    <r>
      <rPr>
        <sz val="7"/>
        <rFont val="Times New Roman"/>
        <family val="1"/>
        <charset val="186"/>
      </rPr>
      <t xml:space="preserve"> 
(ieskaitot elastības finansējumu)*</t>
    </r>
  </si>
  <si>
    <t>1.5.</t>
  </si>
  <si>
    <t>Investīciju fonds uzņēmējdarbības attīstībai</t>
  </si>
  <si>
    <t>1.5.1.</t>
  </si>
  <si>
    <t>"Ieguldījumi uzņēmējdarbībā, kas atbalsta STEP mērķu sasniegšanu"</t>
  </si>
  <si>
    <t>Bezpilota lidaparātu uztveršanas, identifikācijas, izsekošanas un pretdarbības risinājuma ieviešana</t>
  </si>
  <si>
    <t>2.4.1.3.</t>
  </si>
  <si>
    <t>Bezemisiju (bateriju) vilcieni un to uzlādes infrastruktūra</t>
  </si>
  <si>
    <t>Ieguldījumi TEN-T tīkla autoceļu drošībā un vides piekļūstamībā</t>
  </si>
  <si>
    <t>Atbalsts izglītības kvalitātes attīstībai</t>
  </si>
  <si>
    <t>IPIA izņēmums (UK lēm. 09.06.2025.)</t>
  </si>
  <si>
    <t>Plānots izskatīt AK 27.03.2025 (atsaukts 19.03.2025.)</t>
  </si>
  <si>
    <t>2026  I</t>
  </si>
  <si>
    <t>ES fondu 2021.–2027. gada plānošanas perioda MK noteikumu par specifisko atbalsta mērķu ieviešanu izstrādes laika grafika progress****</t>
  </si>
  <si>
    <t>Atlases uzsākšanas datums/ plānotais gads un ceturksnis*****</t>
  </si>
  <si>
    <t xml:space="preserve">***** Projektu iesniegumu atlases uzsākšanas datums ir atkarīgs no MK noteikumu par SAM īstenošanu vai citu atlases norisei nepieciešamo dokumentu apstiprināšanas datuma, jo tikai pēc pilnībā saskaņotu un apstiprinātu ieviešanas nosacījumu pieejamības, </t>
  </si>
  <si>
    <t>* ES fondu daļa, ieskaitot elastības finansējumu (50% no 2026.gada un 2027.gada finansējuma). Elastības finansējums nav pieejams atlasēm līdz Eiropas Komisijas lēmumam par Programmas ieviešanas vidusposma ziņojumu.</t>
  </si>
  <si>
    <t xml:space="preserve"> Atsevišķu investīciju gadījumā līdzfinansējuma likmes var atšķirties, vienlaikus nodrošinot, ka tiks ievērots Programmā noteiktais, ka ES fondu līdzfinansējums tiks nodrošināts 85% prioritātes līmenī.</t>
  </si>
  <si>
    <t>Jolanta.Balduncika@fm.gov.lv</t>
  </si>
  <si>
    <t>Jolanta Baldunčika, 25664854</t>
  </si>
  <si>
    <t>******2025. gada aprīlī ir noslēgusies pirmā projektu iesniegumu atlase, kur tika saņemti 32 projektu iesniegumi un ir palicis nesadalīts finansējums, par ko indikatīvi plānots organizēt jaunu uzsaukumu 2025. gada rudenī  saskaņā ar EM sniegto informāciju.</t>
  </si>
  <si>
    <t xml:space="preserve">3. pielikums 
Informatīvajam ziņojumam par
Finanšu ministrijas pārziņā esošo Eiropas Savienības fondu
 un ārvalstu finanšu palīdzības aktualitātēm līdz 2025. gada oktobrim
</t>
  </si>
  <si>
    <t>KAVĒTA NORMATĪVĀ REGULĒJUMA APSTIPRINĀŠANA</t>
  </si>
  <si>
    <t>2.6.</t>
  </si>
  <si>
    <t>Enerģētiskās neatkarība stipirnāšana</t>
  </si>
  <si>
    <t>2.6.1.</t>
  </si>
  <si>
    <t xml:space="preserve"> "Veicināt enerģijas starpsavienojumu un saistītās pārvades, sadales, uzglabāšanas un atbalsta infrastruktūras izbūvi, kā arī kritiskās enerģētikas infrastruktūras aizsardzību un uzlādes infrastruktūras izvēršanu"</t>
  </si>
  <si>
    <t>2.6.1.1. (2.1.2. 2.k.)</t>
  </si>
  <si>
    <t>2.6.1.2. (2.1.4.)</t>
  </si>
  <si>
    <t>Duālas izmantojamības infrastruktūra un kiberdrošība</t>
  </si>
  <si>
    <t>"Attīstīt noturīgu aizsardzības infrastruktūru, prioritāti atbalstot divējāda lietojuma infrastruktūru, kā arī uzlabot civilo sagatavotību"</t>
  </si>
  <si>
    <t>3.2.1.1. (3.1.1.9.)</t>
  </si>
  <si>
    <t>3.3.</t>
  </si>
  <si>
    <t>Militārās mobilitātes stiprināšana - dzelzceļš un ostas</t>
  </si>
  <si>
    <t>3.3.1.</t>
  </si>
  <si>
    <t>"Attīstīt noturīgu aizsardzības infrastruktūru, veicinot militāro mobilitāti Eiropas Savienībā"</t>
  </si>
  <si>
    <t>3.3.1.1. (3.1.1.1. 2.k.)</t>
  </si>
  <si>
    <t>Dzelzceļa infrastruktūras attīstība un energoefektivitātes uzlabošana sabiedriskajos pasažieru pārvadājumosPasažieru infrastruktūras modernizācija un vilcienu kustības ātruma paaugstināšana/ Kohēzijas fonds 2021 – 2027.g. plānošanas perioda ietvaros</t>
  </si>
  <si>
    <t>"Attīstīt noturīgu aizsardzības infrastruktūru, veicinot militāro mobilitāti Eiropas Savienībā</t>
  </si>
  <si>
    <t>3.3.1.2. (3.1.1.6. 2.k.)</t>
  </si>
  <si>
    <t>Lielo ostu divējāda lietojuma publiskās infrastruktūras attīstība</t>
  </si>
  <si>
    <t>3.2.1.2. (3.2.1.)</t>
  </si>
  <si>
    <t>Uzlabot efektīvus savienojumus Daugavpils pilsētā un Latgales reģionā, pārbūvējot Vienības tiltu Daugavpilī</t>
  </si>
  <si>
    <t>3.2.1.3. (1.3.1.3.)</t>
  </si>
  <si>
    <t>3.2.1.4. (5.1.1.8.)</t>
  </si>
  <si>
    <t>5.2.</t>
  </si>
  <si>
    <t>Civilās aizsardzības stiprināšana</t>
  </si>
  <si>
    <t>5.2.1.</t>
  </si>
  <si>
    <t>"Civilās sagatavotības nodrošināšana visu veidu teritorijās"</t>
  </si>
  <si>
    <t>5.2.1.1. (5.1.1.9.)</t>
  </si>
  <si>
    <t>5.2.1.2. (2.1.3.3. 4.k.)</t>
  </si>
  <si>
    <t>N/A, FNLC shēma</t>
  </si>
  <si>
    <t>KAVĒTS</t>
  </si>
  <si>
    <t>2025 IV*******</t>
  </si>
  <si>
    <t>******* Ņemot vērā nobīdes regulējuma izstrādē norādīts pārskatītais atlases plānotais datums.</t>
  </si>
  <si>
    <t>N/A, Posmotie projekti</t>
  </si>
  <si>
    <t>1.5.1.0.</t>
  </si>
  <si>
    <t>Sagatavots 08.10.2025.</t>
  </si>
  <si>
    <t>**** Attēlots investīciju sadalījums atbilstoši vidusposma un investīciju optimizācijas pārdaļu priekšlikumiem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</si>
</sst>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0.0"/>
    <numFmt numFmtId="165" formatCode="_-* #,##0.0_-;\-* #,##0.0_-;_-* &quot;-&quot;??_-;_-@_-"/>
    <numFmt numFmtId="166" formatCode="#,##0_ ;\-#,##0\ "/>
    <numFmt numFmtId="167" formatCode="0.0"/>
    <numFmt numFmtId="168" formatCode="_-* #,##0_-;\-* #,##0_-;_-* &quot;-&quot;??_-;_-@_-"/>
  </numFmts>
  <fonts count="50" x14ac:knownFonts="1">
    <font>
      <sz val="11"/>
      <color theme="1"/>
      <name val="Calibri"/>
      <family val="2"/>
      <charset val="186"/>
      <scheme val="minor"/>
    </font>
    <font>
      <sz val="11"/>
      <color theme="1"/>
      <name val="Calibri"/>
      <family val="2"/>
      <charset val="186"/>
      <scheme val="minor"/>
    </font>
    <font>
      <sz val="11"/>
      <color theme="1"/>
      <name val="Arial"/>
      <family val="2"/>
      <charset val="186"/>
    </font>
    <font>
      <sz val="11"/>
      <color theme="1"/>
      <name val="Arial"/>
      <family val="2"/>
      <charset val="186"/>
    </font>
    <font>
      <u/>
      <sz val="11"/>
      <color theme="10"/>
      <name val="Calibri"/>
      <family val="2"/>
      <charset val="186"/>
      <scheme val="minor"/>
    </font>
    <font>
      <sz val="9"/>
      <color theme="1"/>
      <name val="Arial"/>
      <family val="2"/>
      <charset val="186"/>
    </font>
    <font>
      <sz val="9"/>
      <name val="Arial"/>
      <family val="2"/>
      <charset val="186"/>
    </font>
    <font>
      <b/>
      <sz val="9"/>
      <color theme="1"/>
      <name val="Arial"/>
      <family val="2"/>
      <charset val="186"/>
    </font>
    <font>
      <i/>
      <sz val="9"/>
      <color theme="0" tint="-0.499984740745262"/>
      <name val="Arial"/>
      <family val="2"/>
      <charset val="186"/>
    </font>
    <font>
      <b/>
      <sz val="10"/>
      <color theme="1"/>
      <name val="Times New Roman"/>
      <family val="1"/>
      <charset val="186"/>
    </font>
    <font>
      <sz val="10"/>
      <color theme="1"/>
      <name val="Times New Roman"/>
      <family val="1"/>
      <charset val="186"/>
    </font>
    <font>
      <sz val="11"/>
      <color rgb="FFFF0000"/>
      <name val="Calibri"/>
      <family val="2"/>
      <charset val="186"/>
      <scheme val="minor"/>
    </font>
    <font>
      <b/>
      <sz val="11"/>
      <color theme="1"/>
      <name val="Calibri"/>
      <family val="2"/>
      <charset val="186"/>
      <scheme val="minor"/>
    </font>
    <font>
      <sz val="11"/>
      <name val="Calibri"/>
      <family val="2"/>
      <charset val="186"/>
      <scheme val="minor"/>
    </font>
    <font>
      <sz val="8"/>
      <color theme="1"/>
      <name val="Times New Roman"/>
      <family val="1"/>
      <charset val="186"/>
    </font>
    <font>
      <b/>
      <sz val="8"/>
      <color theme="1"/>
      <name val="Times New Roman"/>
      <family val="1"/>
      <charset val="186"/>
    </font>
    <font>
      <sz val="8"/>
      <name val="Times New Roman"/>
      <family val="1"/>
      <charset val="186"/>
    </font>
    <font>
      <sz val="11"/>
      <color rgb="FF000000"/>
      <name val="Calibri"/>
      <family val="2"/>
      <charset val="186"/>
      <scheme val="minor"/>
    </font>
    <font>
      <b/>
      <sz val="6"/>
      <color theme="1"/>
      <name val="Times New Roman"/>
      <family val="1"/>
      <charset val="186"/>
    </font>
    <font>
      <sz val="8"/>
      <name val="Calibri"/>
      <family val="2"/>
      <charset val="186"/>
      <scheme val="minor"/>
    </font>
    <font>
      <sz val="8"/>
      <color rgb="FFFF0000"/>
      <name val="Times New Roman"/>
      <family val="1"/>
      <charset val="186"/>
    </font>
    <font>
      <i/>
      <sz val="9"/>
      <name val="Arial"/>
      <family val="2"/>
      <charset val="186"/>
    </font>
    <font>
      <sz val="11"/>
      <color theme="1"/>
      <name val="Calibri"/>
      <family val="2"/>
      <scheme val="minor"/>
    </font>
    <font>
      <sz val="12"/>
      <color theme="1"/>
      <name val="Times New Roman"/>
      <family val="2"/>
      <charset val="186"/>
    </font>
    <font>
      <b/>
      <sz val="14"/>
      <color theme="1"/>
      <name val="Calibri"/>
      <family val="2"/>
      <charset val="186"/>
      <scheme val="minor"/>
    </font>
    <font>
      <b/>
      <sz val="14"/>
      <color theme="1"/>
      <name val="Arial"/>
      <family val="2"/>
      <charset val="186"/>
    </font>
    <font>
      <sz val="9"/>
      <color theme="1"/>
      <name val="Times New Roman"/>
      <family val="1"/>
      <charset val="186"/>
    </font>
    <font>
      <sz val="9"/>
      <name val="Times New Roman"/>
      <family val="1"/>
      <charset val="186"/>
    </font>
    <font>
      <sz val="14"/>
      <name val="Times New Roman"/>
      <family val="1"/>
      <charset val="186"/>
    </font>
    <font>
      <sz val="7"/>
      <color theme="1"/>
      <name val="Times New Roman"/>
      <family val="1"/>
      <charset val="186"/>
    </font>
    <font>
      <b/>
      <sz val="6"/>
      <color rgb="FF7030A0"/>
      <name val="Times New Roman"/>
      <family val="1"/>
      <charset val="186"/>
    </font>
    <font>
      <b/>
      <sz val="11"/>
      <color theme="1"/>
      <name val="Times New Roman"/>
      <family val="1"/>
      <charset val="186"/>
    </font>
    <font>
      <b/>
      <sz val="11"/>
      <name val="Times New Roman"/>
      <family val="1"/>
      <charset val="186"/>
    </font>
    <font>
      <sz val="14"/>
      <color theme="1"/>
      <name val="Times New Roman"/>
      <family val="1"/>
      <charset val="186"/>
    </font>
    <font>
      <b/>
      <sz val="9"/>
      <color theme="1"/>
      <name val="Times New Roman"/>
      <family val="1"/>
      <charset val="186"/>
    </font>
    <font>
      <b/>
      <sz val="7"/>
      <color theme="1"/>
      <name val="Times New Roman"/>
      <family val="1"/>
      <charset val="186"/>
    </font>
    <font>
      <b/>
      <sz val="7"/>
      <name val="Times New Roman"/>
      <family val="1"/>
      <charset val="186"/>
    </font>
    <font>
      <sz val="7"/>
      <name val="Times New Roman"/>
      <family val="1"/>
      <charset val="186"/>
    </font>
    <font>
      <b/>
      <sz val="8"/>
      <name val="Times New Roman"/>
      <family val="1"/>
      <charset val="186"/>
    </font>
    <font>
      <sz val="8"/>
      <color theme="0" tint="-0.499984740745262"/>
      <name val="Times New Roman"/>
      <family val="1"/>
      <charset val="186"/>
    </font>
    <font>
      <sz val="11"/>
      <color theme="1"/>
      <name val="Times New Roman"/>
      <family val="1"/>
      <charset val="186"/>
    </font>
    <font>
      <sz val="9"/>
      <color rgb="FFFF0000"/>
      <name val="Times New Roman"/>
      <family val="1"/>
      <charset val="186"/>
    </font>
    <font>
      <b/>
      <sz val="9"/>
      <name val="Times New Roman"/>
      <family val="1"/>
      <charset val="186"/>
    </font>
    <font>
      <sz val="8"/>
      <name val="Calibri Light"/>
      <family val="2"/>
      <charset val="186"/>
      <scheme val="major"/>
    </font>
    <font>
      <b/>
      <sz val="8"/>
      <name val="Calibri Light"/>
      <family val="2"/>
      <charset val="186"/>
      <scheme val="major"/>
    </font>
    <font>
      <b/>
      <sz val="8"/>
      <color theme="1"/>
      <name val="Calibri"/>
      <family val="2"/>
      <charset val="186"/>
      <scheme val="minor"/>
    </font>
    <font>
      <b/>
      <sz val="8"/>
      <name val="Calibri"/>
      <family val="2"/>
      <charset val="186"/>
      <scheme val="minor"/>
    </font>
    <font>
      <u/>
      <sz val="9"/>
      <color theme="10"/>
      <name val="Calibri"/>
      <family val="2"/>
      <charset val="186"/>
      <scheme val="minor"/>
    </font>
    <font>
      <sz val="8"/>
      <color theme="1"/>
      <name val="Calibri"/>
      <family val="2"/>
      <charset val="186"/>
      <scheme val="minor"/>
    </font>
    <font>
      <i/>
      <sz val="8"/>
      <name val="Calibri"/>
      <family val="2"/>
      <charset val="186"/>
      <scheme val="minor"/>
    </font>
  </fonts>
  <fills count="17">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5" tint="0.59999389629810485"/>
        <bgColor indexed="64"/>
      </patternFill>
    </fill>
    <fill>
      <patternFill patternType="solid">
        <fgColor theme="7" tint="0.39997558519241921"/>
        <bgColor indexed="64"/>
      </patternFill>
    </fill>
    <fill>
      <patternFill patternType="solid">
        <fgColor theme="9" tint="0.59999389629810485"/>
        <bgColor indexed="64"/>
      </patternFill>
    </fill>
    <fill>
      <patternFill patternType="solid">
        <fgColor theme="2" tint="-0.249977111117893"/>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theme="3" tint="0.39997558519241921"/>
        <bgColor indexed="64"/>
      </patternFill>
    </fill>
    <fill>
      <patternFill patternType="solid">
        <fgColor rgb="FFFF7C80"/>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s>
  <cellStyleXfs count="38439">
    <xf numFmtId="0" fontId="0" fillId="0" borderId="0"/>
    <xf numFmtId="43" fontId="1" fillId="0" borderId="0" applyFont="0" applyFill="0" applyBorder="0" applyAlignment="0" applyProtection="0"/>
    <xf numFmtId="43" fontId="1" fillId="0" borderId="0" applyFont="0" applyFill="0" applyBorder="0" applyAlignment="0" applyProtection="0"/>
    <xf numFmtId="0" fontId="3" fillId="0" borderId="0"/>
    <xf numFmtId="0" fontId="2"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4" fillId="0" borderId="0" applyNumberForma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22" fillId="0" borderId="0" applyFont="0" applyFill="0" applyBorder="0" applyAlignment="0" applyProtection="0"/>
    <xf numFmtId="43" fontId="1" fillId="0" borderId="0" applyFont="0" applyFill="0" applyBorder="0" applyAlignment="0" applyProtection="0"/>
    <xf numFmtId="0" fontId="23" fillId="0" borderId="0"/>
    <xf numFmtId="0" fontId="23"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0" fontId="1" fillId="0" borderId="0"/>
    <xf numFmtId="0" fontId="4" fillId="0" borderId="0" applyNumberFormat="0" applyFill="0" applyBorder="0" applyAlignment="0" applyProtection="0"/>
  </cellStyleXfs>
  <cellXfs count="319">
    <xf numFmtId="0" fontId="0" fillId="0" borderId="0" xfId="0"/>
    <xf numFmtId="0" fontId="7" fillId="0" borderId="0" xfId="0" applyFont="1" applyAlignment="1">
      <alignment horizontal="center"/>
    </xf>
    <xf numFmtId="0" fontId="5" fillId="0" borderId="0" xfId="0" applyFont="1" applyAlignment="1">
      <alignment horizontal="center"/>
    </xf>
    <xf numFmtId="0" fontId="5" fillId="0" borderId="0" xfId="0" applyFont="1" applyAlignment="1">
      <alignment horizontal="center" vertical="top"/>
    </xf>
    <xf numFmtId="3" fontId="5" fillId="0" borderId="0" xfId="0" applyNumberFormat="1" applyFont="1" applyAlignment="1">
      <alignment horizontal="center"/>
    </xf>
    <xf numFmtId="3" fontId="0" fillId="0" borderId="0" xfId="0" applyNumberFormat="1"/>
    <xf numFmtId="3" fontId="12" fillId="0" borderId="0" xfId="0" applyNumberFormat="1" applyFont="1"/>
    <xf numFmtId="0" fontId="12" fillId="0" borderId="0" xfId="0" applyFont="1"/>
    <xf numFmtId="0" fontId="12" fillId="0" borderId="0" xfId="0" applyFont="1" applyAlignment="1">
      <alignment horizontal="center"/>
    </xf>
    <xf numFmtId="3" fontId="13" fillId="0" borderId="0" xfId="0" applyNumberFormat="1" applyFont="1"/>
    <xf numFmtId="0" fontId="0" fillId="0" borderId="0" xfId="0" applyAlignment="1">
      <alignment horizontal="center"/>
    </xf>
    <xf numFmtId="3" fontId="0" fillId="0" borderId="0" xfId="0" applyNumberFormat="1" applyAlignment="1">
      <alignment horizontal="center"/>
    </xf>
    <xf numFmtId="0" fontId="13" fillId="0" borderId="0" xfId="0" applyFont="1"/>
    <xf numFmtId="3" fontId="12" fillId="0" borderId="0" xfId="0" applyNumberFormat="1" applyFont="1" applyAlignment="1">
      <alignment horizontal="center"/>
    </xf>
    <xf numFmtId="3" fontId="8" fillId="0" borderId="0" xfId="0" applyNumberFormat="1" applyFont="1" applyAlignment="1">
      <alignment horizontal="center"/>
    </xf>
    <xf numFmtId="0" fontId="5" fillId="0" borderId="1" xfId="0" applyFont="1" applyBorder="1" applyAlignment="1">
      <alignment horizontal="center"/>
    </xf>
    <xf numFmtId="0" fontId="17" fillId="0" borderId="0" xfId="0" applyFont="1"/>
    <xf numFmtId="0" fontId="0" fillId="0" borderId="0" xfId="0" applyAlignment="1">
      <alignment vertical="center"/>
    </xf>
    <xf numFmtId="3" fontId="7" fillId="0" borderId="0" xfId="0" applyNumberFormat="1" applyFont="1" applyAlignment="1">
      <alignment horizontal="center"/>
    </xf>
    <xf numFmtId="0" fontId="0" fillId="0" borderId="0" xfId="0" applyAlignment="1">
      <alignment vertical="top" wrapText="1"/>
    </xf>
    <xf numFmtId="4" fontId="0" fillId="0" borderId="0" xfId="0" applyNumberFormat="1"/>
    <xf numFmtId="0" fontId="0" fillId="4" borderId="0" xfId="0" applyFill="1"/>
    <xf numFmtId="0" fontId="12" fillId="4" borderId="0" xfId="0" applyFont="1" applyFill="1"/>
    <xf numFmtId="0" fontId="10" fillId="0" borderId="0" xfId="0" applyFont="1"/>
    <xf numFmtId="0" fontId="8" fillId="0" borderId="0" xfId="0" applyFont="1" applyAlignment="1">
      <alignment horizontal="center"/>
    </xf>
    <xf numFmtId="0" fontId="7" fillId="0" borderId="0" xfId="0" applyFont="1" applyAlignment="1">
      <alignment horizontal="left"/>
    </xf>
    <xf numFmtId="0" fontId="6" fillId="0" borderId="0" xfId="0" applyFont="1" applyAlignment="1">
      <alignment horizontal="center"/>
    </xf>
    <xf numFmtId="3" fontId="6" fillId="0" borderId="0" xfId="0" applyNumberFormat="1" applyFont="1" applyAlignment="1">
      <alignment horizontal="center"/>
    </xf>
    <xf numFmtId="3" fontId="21" fillId="0" borderId="0" xfId="0" applyNumberFormat="1" applyFont="1" applyAlignment="1">
      <alignment horizontal="center"/>
    </xf>
    <xf numFmtId="0" fontId="7" fillId="7"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5" fillId="7" borderId="1" xfId="0" applyFont="1" applyFill="1" applyBorder="1" applyAlignment="1">
      <alignment horizontal="center" vertical="center" wrapText="1"/>
    </xf>
    <xf numFmtId="0" fontId="0" fillId="0" borderId="1" xfId="0" applyBorder="1"/>
    <xf numFmtId="0" fontId="7" fillId="4"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3" fontId="0" fillId="6" borderId="1" xfId="0" applyNumberFormat="1" applyFill="1" applyBorder="1"/>
    <xf numFmtId="0" fontId="5" fillId="7" borderId="1" xfId="0" applyFont="1" applyFill="1" applyBorder="1" applyAlignment="1">
      <alignment horizontal="center"/>
    </xf>
    <xf numFmtId="3" fontId="5" fillId="2" borderId="1" xfId="0" applyNumberFormat="1" applyFont="1" applyFill="1" applyBorder="1" applyAlignment="1">
      <alignment horizontal="center"/>
    </xf>
    <xf numFmtId="3" fontId="5" fillId="7" borderId="1" xfId="0" applyNumberFormat="1" applyFont="1" applyFill="1" applyBorder="1" applyAlignment="1">
      <alignment horizontal="center"/>
    </xf>
    <xf numFmtId="3" fontId="6" fillId="0" borderId="1" xfId="0" applyNumberFormat="1" applyFont="1" applyBorder="1" applyAlignment="1">
      <alignment horizontal="center"/>
    </xf>
    <xf numFmtId="0" fontId="5" fillId="7" borderId="1" xfId="0" applyFont="1" applyFill="1" applyBorder="1" applyAlignment="1">
      <alignment horizontal="left"/>
    </xf>
    <xf numFmtId="0" fontId="7" fillId="7" borderId="1" xfId="0" applyFont="1" applyFill="1" applyBorder="1" applyAlignment="1">
      <alignment horizontal="center"/>
    </xf>
    <xf numFmtId="0" fontId="5" fillId="2" borderId="1" xfId="0" applyFont="1" applyFill="1" applyBorder="1" applyAlignment="1">
      <alignment horizontal="center"/>
    </xf>
    <xf numFmtId="0" fontId="7" fillId="7" borderId="1" xfId="0" applyFont="1" applyFill="1" applyBorder="1" applyAlignment="1">
      <alignment horizontal="left"/>
    </xf>
    <xf numFmtId="3" fontId="7" fillId="7" borderId="1" xfId="0" applyNumberFormat="1" applyFont="1" applyFill="1" applyBorder="1" applyAlignment="1">
      <alignment horizontal="center"/>
    </xf>
    <xf numFmtId="0" fontId="0" fillId="0" borderId="1" xfId="0" applyBorder="1" applyAlignment="1">
      <alignment horizontal="center"/>
    </xf>
    <xf numFmtId="0" fontId="7" fillId="6" borderId="1" xfId="0" applyFont="1" applyFill="1" applyBorder="1" applyAlignment="1">
      <alignment horizontal="center"/>
    </xf>
    <xf numFmtId="0" fontId="7" fillId="4" borderId="1" xfId="0" applyFont="1" applyFill="1" applyBorder="1" applyAlignment="1">
      <alignment horizontal="center"/>
    </xf>
    <xf numFmtId="3" fontId="0" fillId="0" borderId="1" xfId="0" applyNumberFormat="1" applyBorder="1"/>
    <xf numFmtId="0" fontId="7" fillId="4" borderId="1" xfId="0" applyFont="1" applyFill="1" applyBorder="1" applyAlignment="1">
      <alignment horizontal="left"/>
    </xf>
    <xf numFmtId="3" fontId="7" fillId="4" borderId="1" xfId="0" applyNumberFormat="1" applyFont="1" applyFill="1" applyBorder="1" applyAlignment="1">
      <alignment horizontal="center"/>
    </xf>
    <xf numFmtId="0" fontId="0" fillId="7" borderId="0" xfId="0" applyFill="1" applyAlignment="1">
      <alignment horizontal="center"/>
    </xf>
    <xf numFmtId="0" fontId="0" fillId="7" borderId="0" xfId="0" applyFill="1"/>
    <xf numFmtId="0" fontId="13" fillId="7" borderId="0" xfId="0" applyFont="1" applyFill="1"/>
    <xf numFmtId="3" fontId="0" fillId="7" borderId="0" xfId="0" applyNumberFormat="1" applyFill="1"/>
    <xf numFmtId="165" fontId="0" fillId="0" borderId="0" xfId="2408" applyNumberFormat="1" applyFont="1"/>
    <xf numFmtId="0" fontId="17" fillId="0" borderId="0" xfId="0" applyFont="1" applyAlignment="1">
      <alignment vertical="center"/>
    </xf>
    <xf numFmtId="0" fontId="7" fillId="0" borderId="1" xfId="0" applyFont="1" applyBorder="1" applyAlignment="1">
      <alignment horizontal="left"/>
    </xf>
    <xf numFmtId="4" fontId="13" fillId="0" borderId="1" xfId="0" applyNumberFormat="1" applyFont="1" applyBorder="1"/>
    <xf numFmtId="4" fontId="0" fillId="0" borderId="1" xfId="0" applyNumberFormat="1" applyBorder="1"/>
    <xf numFmtId="0" fontId="13" fillId="0" borderId="1" xfId="0" applyFont="1" applyBorder="1"/>
    <xf numFmtId="0" fontId="24" fillId="0" borderId="0" xfId="0" applyFont="1" applyAlignment="1">
      <alignment horizontal="left"/>
    </xf>
    <xf numFmtId="0" fontId="25" fillId="0" borderId="0" xfId="0" applyFont="1" applyAlignment="1">
      <alignment horizontal="left"/>
    </xf>
    <xf numFmtId="3" fontId="0" fillId="4" borderId="1" xfId="2408" applyNumberFormat="1" applyFont="1" applyFill="1" applyBorder="1" applyAlignment="1">
      <alignment horizontal="center"/>
    </xf>
    <xf numFmtId="3" fontId="0" fillId="4" borderId="1" xfId="0" applyNumberFormat="1" applyFill="1" applyBorder="1" applyAlignment="1">
      <alignment horizontal="center"/>
    </xf>
    <xf numFmtId="166" fontId="7" fillId="0" borderId="0" xfId="0" applyNumberFormat="1" applyFont="1" applyAlignment="1">
      <alignment horizontal="center"/>
    </xf>
    <xf numFmtId="0" fontId="7"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center"/>
    </xf>
    <xf numFmtId="3" fontId="5" fillId="3" borderId="1" xfId="0" applyNumberFormat="1" applyFont="1" applyFill="1" applyBorder="1" applyAlignment="1">
      <alignment horizontal="center"/>
    </xf>
    <xf numFmtId="0" fontId="7" fillId="9" borderId="1"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5" fillId="9" borderId="1" xfId="0" applyFont="1" applyFill="1" applyBorder="1" applyAlignment="1">
      <alignment horizontal="center"/>
    </xf>
    <xf numFmtId="0" fontId="5" fillId="9" borderId="1" xfId="0" applyFont="1" applyFill="1" applyBorder="1" applyAlignment="1">
      <alignment horizontal="left"/>
    </xf>
    <xf numFmtId="3" fontId="5" fillId="9" borderId="1" xfId="0" applyNumberFormat="1" applyFont="1" applyFill="1" applyBorder="1" applyAlignment="1">
      <alignment horizontal="center"/>
    </xf>
    <xf numFmtId="0" fontId="7" fillId="9" borderId="1" xfId="0" applyFont="1" applyFill="1" applyBorder="1" applyAlignment="1">
      <alignment horizontal="center"/>
    </xf>
    <xf numFmtId="0" fontId="7" fillId="9" borderId="1" xfId="0" applyFont="1" applyFill="1" applyBorder="1" applyAlignment="1">
      <alignment horizontal="left"/>
    </xf>
    <xf numFmtId="3" fontId="7" fillId="9" borderId="1" xfId="0" applyNumberFormat="1" applyFont="1" applyFill="1" applyBorder="1" applyAlignment="1">
      <alignment horizontal="center"/>
    </xf>
    <xf numFmtId="0" fontId="0" fillId="9" borderId="0" xfId="0" applyFill="1"/>
    <xf numFmtId="0" fontId="0" fillId="9" borderId="0" xfId="0" applyFill="1" applyAlignment="1">
      <alignment horizontal="center"/>
    </xf>
    <xf numFmtId="0" fontId="13" fillId="9" borderId="0" xfId="0" applyFont="1" applyFill="1"/>
    <xf numFmtId="0" fontId="0" fillId="9" borderId="1" xfId="0" applyFill="1" applyBorder="1" applyAlignment="1">
      <alignment horizontal="center"/>
    </xf>
    <xf numFmtId="3" fontId="0" fillId="3" borderId="1" xfId="0" applyNumberFormat="1" applyFill="1" applyBorder="1"/>
    <xf numFmtId="3" fontId="12" fillId="3" borderId="0" xfId="0" applyNumberFormat="1" applyFont="1" applyFill="1"/>
    <xf numFmtId="3" fontId="0" fillId="2" borderId="1" xfId="0" applyNumberFormat="1" applyFill="1" applyBorder="1"/>
    <xf numFmtId="0" fontId="11" fillId="0" borderId="0" xfId="0" applyFont="1" applyAlignment="1">
      <alignment horizontal="left"/>
    </xf>
    <xf numFmtId="0" fontId="11" fillId="0" borderId="0" xfId="0" applyFont="1" applyAlignment="1">
      <alignment horizontal="center"/>
    </xf>
    <xf numFmtId="0" fontId="7" fillId="0" borderId="1" xfId="0" applyFont="1" applyBorder="1" applyAlignment="1">
      <alignment horizontal="left" wrapText="1"/>
    </xf>
    <xf numFmtId="2" fontId="13" fillId="0" borderId="1" xfId="0" applyNumberFormat="1" applyFont="1" applyBorder="1"/>
    <xf numFmtId="1" fontId="0" fillId="0" borderId="1" xfId="0" applyNumberFormat="1" applyBorder="1"/>
    <xf numFmtId="1" fontId="13" fillId="0" borderId="1" xfId="0" applyNumberFormat="1" applyFont="1" applyBorder="1"/>
    <xf numFmtId="164" fontId="0" fillId="4" borderId="1" xfId="2408" applyNumberFormat="1" applyFont="1" applyFill="1" applyBorder="1" applyAlignment="1">
      <alignment horizontal="center"/>
    </xf>
    <xf numFmtId="167" fontId="5" fillId="2" borderId="1" xfId="2408" applyNumberFormat="1" applyFont="1" applyFill="1" applyBorder="1" applyAlignment="1">
      <alignment horizontal="center" vertical="center" wrapText="1"/>
    </xf>
    <xf numFmtId="167" fontId="5" fillId="2" borderId="1" xfId="0" applyNumberFormat="1" applyFont="1" applyFill="1" applyBorder="1" applyAlignment="1">
      <alignment horizontal="center"/>
    </xf>
    <xf numFmtId="0" fontId="7" fillId="0" borderId="0" xfId="0" applyFont="1" applyAlignment="1">
      <alignment horizontal="left" wrapText="1"/>
    </xf>
    <xf numFmtId="2" fontId="0" fillId="0" borderId="0" xfId="0" applyNumberFormat="1"/>
    <xf numFmtId="0" fontId="0" fillId="8" borderId="0" xfId="0" applyFill="1"/>
    <xf numFmtId="43" fontId="0" fillId="0" borderId="0" xfId="0" applyNumberFormat="1"/>
    <xf numFmtId="0" fontId="12" fillId="6" borderId="0" xfId="0" applyFont="1" applyFill="1" applyAlignment="1">
      <alignment horizontal="center"/>
    </xf>
    <xf numFmtId="0" fontId="5" fillId="5" borderId="1" xfId="0" applyFont="1" applyFill="1" applyBorder="1" applyAlignment="1">
      <alignment horizontal="center" vertical="center" wrapText="1"/>
    </xf>
    <xf numFmtId="0" fontId="6" fillId="5" borderId="1" xfId="0" applyFont="1" applyFill="1" applyBorder="1" applyAlignment="1">
      <alignment horizontal="center" vertical="center" wrapText="1"/>
    </xf>
    <xf numFmtId="164" fontId="6" fillId="0" borderId="1" xfId="0" applyNumberFormat="1" applyFont="1" applyBorder="1" applyAlignment="1">
      <alignment horizontal="center" vertical="center" wrapText="1"/>
    </xf>
    <xf numFmtId="0" fontId="7" fillId="5" borderId="0" xfId="0" applyFont="1" applyFill="1" applyAlignment="1">
      <alignment horizontal="left"/>
    </xf>
    <xf numFmtId="0" fontId="5" fillId="5" borderId="0" xfId="0" applyFont="1" applyFill="1" applyAlignment="1">
      <alignment horizontal="center"/>
    </xf>
    <xf numFmtId="3" fontId="6" fillId="0" borderId="1" xfId="0" applyNumberFormat="1" applyFont="1" applyBorder="1" applyAlignment="1">
      <alignment horizontal="center" vertical="center" wrapText="1"/>
    </xf>
    <xf numFmtId="0" fontId="0" fillId="5" borderId="0" xfId="0" applyFill="1"/>
    <xf numFmtId="0" fontId="7" fillId="7" borderId="2" xfId="0" applyFont="1" applyFill="1" applyBorder="1" applyAlignment="1">
      <alignment horizontal="center" vertical="top" wrapText="1"/>
    </xf>
    <xf numFmtId="0" fontId="7" fillId="5" borderId="1" xfId="0" applyFont="1" applyFill="1" applyBorder="1" applyAlignment="1">
      <alignment horizontal="center"/>
    </xf>
    <xf numFmtId="3" fontId="0" fillId="5" borderId="1" xfId="0" applyNumberFormat="1" applyFill="1" applyBorder="1"/>
    <xf numFmtId="0" fontId="14" fillId="0" borderId="0" xfId="0" applyFont="1" applyAlignment="1">
      <alignment horizontal="center" vertical="top"/>
    </xf>
    <xf numFmtId="0" fontId="14" fillId="0" borderId="0" xfId="0" applyFont="1" applyAlignment="1">
      <alignment horizontal="center"/>
    </xf>
    <xf numFmtId="0" fontId="14" fillId="0" borderId="0" xfId="0" applyFont="1"/>
    <xf numFmtId="3" fontId="14" fillId="0" borderId="0" xfId="0" applyNumberFormat="1" applyFont="1" applyAlignment="1">
      <alignment horizontal="center"/>
    </xf>
    <xf numFmtId="0" fontId="28" fillId="0" borderId="0" xfId="0" applyFont="1" applyAlignment="1">
      <alignment horizontal="center" vertical="center"/>
    </xf>
    <xf numFmtId="0" fontId="28" fillId="0" borderId="0" xfId="0" applyFont="1" applyAlignment="1">
      <alignment horizontal="center"/>
    </xf>
    <xf numFmtId="0" fontId="27" fillId="0" borderId="0" xfId="0" applyFont="1" applyAlignment="1">
      <alignment horizontal="center" vertical="top" wrapText="1"/>
    </xf>
    <xf numFmtId="168" fontId="27" fillId="0" borderId="0" xfId="2408" applyNumberFormat="1" applyFont="1" applyFill="1" applyAlignment="1">
      <alignment horizontal="center" vertical="top" wrapText="1"/>
    </xf>
    <xf numFmtId="168" fontId="27" fillId="0" borderId="0" xfId="2408" applyNumberFormat="1" applyFont="1" applyFill="1" applyAlignment="1">
      <alignment horizontal="center"/>
    </xf>
    <xf numFmtId="0" fontId="27" fillId="0" borderId="0" xfId="0" applyFont="1" applyAlignment="1">
      <alignment horizontal="center"/>
    </xf>
    <xf numFmtId="168" fontId="16" fillId="0" borderId="0" xfId="2408" applyNumberFormat="1" applyFont="1" applyFill="1" applyAlignment="1">
      <alignment horizontal="center"/>
    </xf>
    <xf numFmtId="0" fontId="16" fillId="0" borderId="0" xfId="0" applyFont="1" applyAlignment="1">
      <alignment horizontal="center"/>
    </xf>
    <xf numFmtId="0" fontId="20" fillId="0" borderId="0" xfId="0" applyFont="1" applyAlignment="1">
      <alignment horizontal="left" vertical="top"/>
    </xf>
    <xf numFmtId="3" fontId="30" fillId="0" borderId="0" xfId="0" applyNumberFormat="1" applyFont="1" applyAlignment="1">
      <alignment horizontal="center" vertical="top" wrapText="1"/>
    </xf>
    <xf numFmtId="0" fontId="18" fillId="0" borderId="0" xfId="0" applyFont="1" applyAlignment="1">
      <alignment horizontal="center" vertical="top" wrapText="1"/>
    </xf>
    <xf numFmtId="0" fontId="30" fillId="0" borderId="0" xfId="0" applyFont="1" applyAlignment="1">
      <alignment horizontal="center" vertical="top" wrapText="1"/>
    </xf>
    <xf numFmtId="0" fontId="15" fillId="0" borderId="0" xfId="0" applyFont="1" applyAlignment="1">
      <alignment horizontal="center" wrapText="1"/>
    </xf>
    <xf numFmtId="0" fontId="26" fillId="0" borderId="0" xfId="0" applyFont="1"/>
    <xf numFmtId="0" fontId="26" fillId="0" borderId="0" xfId="0" applyFont="1" applyAlignment="1">
      <alignment horizontal="center"/>
    </xf>
    <xf numFmtId="0" fontId="29" fillId="0" borderId="0" xfId="0" applyFont="1" applyAlignment="1">
      <alignment horizontal="center" vertical="top"/>
    </xf>
    <xf numFmtId="3" fontId="16" fillId="0" borderId="0" xfId="0" applyNumberFormat="1" applyFont="1" applyAlignment="1">
      <alignment horizontal="center"/>
    </xf>
    <xf numFmtId="0" fontId="14" fillId="0" borderId="0" xfId="0" applyFont="1" applyAlignment="1">
      <alignment horizontal="left"/>
    </xf>
    <xf numFmtId="3" fontId="28" fillId="0" borderId="0" xfId="0" applyNumberFormat="1" applyFont="1" applyAlignment="1">
      <alignment horizontal="left" vertical="top"/>
    </xf>
    <xf numFmtId="3" fontId="27" fillId="0" borderId="0" xfId="0" applyNumberFormat="1" applyFont="1" applyAlignment="1">
      <alignment horizontal="left" vertical="top"/>
    </xf>
    <xf numFmtId="3" fontId="16" fillId="0" borderId="0" xfId="0" applyNumberFormat="1" applyFont="1" applyAlignment="1">
      <alignment horizontal="left" vertical="top"/>
    </xf>
    <xf numFmtId="0" fontId="16" fillId="0" borderId="0" xfId="0" applyFont="1" applyAlignment="1">
      <alignment vertical="top" wrapText="1"/>
    </xf>
    <xf numFmtId="0" fontId="14" fillId="0" borderId="0" xfId="0" applyFont="1" applyAlignment="1">
      <alignment vertical="top" wrapText="1"/>
    </xf>
    <xf numFmtId="3" fontId="9" fillId="0" borderId="0" xfId="0" applyNumberFormat="1" applyFont="1"/>
    <xf numFmtId="0" fontId="31" fillId="0" borderId="0" xfId="0" applyFont="1"/>
    <xf numFmtId="0" fontId="9" fillId="0" borderId="0" xfId="0" applyFont="1"/>
    <xf numFmtId="3" fontId="31" fillId="0" borderId="0" xfId="0" applyNumberFormat="1" applyFont="1" applyAlignment="1">
      <alignment horizontal="center"/>
    </xf>
    <xf numFmtId="3" fontId="9" fillId="0" borderId="0" xfId="0" applyNumberFormat="1" applyFont="1" applyAlignment="1">
      <alignment horizontal="left"/>
    </xf>
    <xf numFmtId="0" fontId="14" fillId="0" borderId="0" xfId="0" applyFont="1" applyAlignment="1">
      <alignment vertical="top"/>
    </xf>
    <xf numFmtId="0" fontId="16" fillId="0" borderId="0" xfId="0" applyFont="1" applyAlignment="1">
      <alignment vertical="top"/>
    </xf>
    <xf numFmtId="0" fontId="28" fillId="0" borderId="0" xfId="0" applyFont="1" applyAlignment="1">
      <alignment vertical="center"/>
    </xf>
    <xf numFmtId="0" fontId="33" fillId="0" borderId="0" xfId="0" applyFont="1" applyAlignment="1">
      <alignment horizontal="center"/>
    </xf>
    <xf numFmtId="0" fontId="26" fillId="0" borderId="0" xfId="0" applyFont="1" applyAlignment="1">
      <alignment horizontal="center" vertical="top"/>
    </xf>
    <xf numFmtId="0" fontId="14" fillId="0" borderId="0" xfId="0" applyFont="1" applyAlignment="1">
      <alignment horizontal="left" vertical="center"/>
    </xf>
    <xf numFmtId="0" fontId="14" fillId="0" borderId="0" xfId="0" applyFont="1" applyAlignment="1">
      <alignment horizontal="center" vertical="center"/>
    </xf>
    <xf numFmtId="0" fontId="14" fillId="0" borderId="0" xfId="0" applyFont="1" applyAlignment="1">
      <alignment vertical="center"/>
    </xf>
    <xf numFmtId="3" fontId="14" fillId="0" borderId="0" xfId="0" applyNumberFormat="1" applyFont="1" applyAlignment="1">
      <alignment horizontal="left" vertical="center"/>
    </xf>
    <xf numFmtId="3" fontId="14" fillId="0" borderId="0" xfId="0" applyNumberFormat="1" applyFont="1" applyAlignment="1">
      <alignment horizontal="center" vertical="center"/>
    </xf>
    <xf numFmtId="0" fontId="15" fillId="0" borderId="0" xfId="0" applyFont="1" applyAlignment="1">
      <alignment horizontal="center" vertical="center"/>
    </xf>
    <xf numFmtId="0" fontId="26" fillId="0" borderId="0" xfId="0" applyFont="1" applyAlignment="1">
      <alignment horizontal="center" vertical="center"/>
    </xf>
    <xf numFmtId="0" fontId="34" fillId="0" borderId="0" xfId="0" applyFont="1" applyAlignment="1">
      <alignment horizontal="center" vertical="center" wrapText="1"/>
    </xf>
    <xf numFmtId="0" fontId="35" fillId="4" borderId="1" xfId="0" applyFont="1" applyFill="1" applyBorder="1" applyAlignment="1">
      <alignment horizontal="center" vertical="center" wrapText="1"/>
    </xf>
    <xf numFmtId="0" fontId="36" fillId="4" borderId="1" xfId="0" applyFont="1" applyFill="1" applyBorder="1" applyAlignment="1">
      <alignment horizontal="center" vertical="center" wrapText="1"/>
    </xf>
    <xf numFmtId="0" fontId="38" fillId="11" borderId="1" xfId="0" applyFont="1" applyFill="1" applyBorder="1" applyAlignment="1">
      <alignment horizontal="left" vertical="center"/>
    </xf>
    <xf numFmtId="0" fontId="35" fillId="11" borderId="1" xfId="0" applyFont="1" applyFill="1" applyBorder="1" applyAlignment="1">
      <alignment horizontal="center" vertical="center" wrapText="1"/>
    </xf>
    <xf numFmtId="0" fontId="36" fillId="11" borderId="1" xfId="0" applyFont="1" applyFill="1" applyBorder="1" applyAlignment="1">
      <alignment horizontal="center" vertical="center" wrapText="1"/>
    </xf>
    <xf numFmtId="3" fontId="36" fillId="11" borderId="1" xfId="0" applyNumberFormat="1" applyFont="1" applyFill="1" applyBorder="1" applyAlignment="1">
      <alignment horizontal="center" vertical="center" wrapText="1"/>
    </xf>
    <xf numFmtId="0" fontId="14" fillId="0" borderId="0" xfId="0" applyFont="1" applyAlignment="1">
      <alignment horizontal="left" vertical="top"/>
    </xf>
    <xf numFmtId="0" fontId="16" fillId="4" borderId="1" xfId="0" applyFont="1" applyFill="1" applyBorder="1" applyAlignment="1">
      <alignment horizontal="center" vertical="top" wrapText="1"/>
    </xf>
    <xf numFmtId="0" fontId="38" fillId="4" borderId="1" xfId="0" applyFont="1" applyFill="1" applyBorder="1" applyAlignment="1">
      <alignment horizontal="center" vertical="top" wrapText="1"/>
    </xf>
    <xf numFmtId="0" fontId="16" fillId="3" borderId="1" xfId="0" applyFont="1" applyFill="1" applyBorder="1" applyAlignment="1">
      <alignment horizontal="center" vertical="top" wrapText="1"/>
    </xf>
    <xf numFmtId="0" fontId="38" fillId="3" borderId="1" xfId="0" applyFont="1" applyFill="1" applyBorder="1" applyAlignment="1">
      <alignment horizontal="left" vertical="top"/>
    </xf>
    <xf numFmtId="1" fontId="16" fillId="3" borderId="1" xfId="0" applyNumberFormat="1" applyFont="1" applyFill="1" applyBorder="1" applyAlignment="1">
      <alignment horizontal="center" vertical="top"/>
    </xf>
    <xf numFmtId="0" fontId="16" fillId="3" borderId="1" xfId="0" applyFont="1" applyFill="1" applyBorder="1" applyAlignment="1">
      <alignment horizontal="left" vertical="top" wrapText="1"/>
    </xf>
    <xf numFmtId="0" fontId="38" fillId="3" borderId="1" xfId="0" applyFont="1" applyFill="1" applyBorder="1" applyAlignment="1">
      <alignment horizontal="center" vertical="top"/>
    </xf>
    <xf numFmtId="0" fontId="38" fillId="3" borderId="1" xfId="0" applyFont="1" applyFill="1" applyBorder="1" applyAlignment="1">
      <alignment horizontal="center" vertical="top" wrapText="1"/>
    </xf>
    <xf numFmtId="0" fontId="26" fillId="0" borderId="0" xfId="0" applyFont="1" applyAlignment="1">
      <alignment horizontal="left" vertical="top"/>
    </xf>
    <xf numFmtId="1" fontId="16" fillId="4" borderId="1" xfId="0" applyNumberFormat="1" applyFont="1" applyFill="1" applyBorder="1" applyAlignment="1">
      <alignment horizontal="center" vertical="top"/>
    </xf>
    <xf numFmtId="0" fontId="16" fillId="4" borderId="1" xfId="0" applyFont="1" applyFill="1" applyBorder="1" applyAlignment="1">
      <alignment horizontal="left" vertical="top" wrapText="1"/>
    </xf>
    <xf numFmtId="0" fontId="38" fillId="4" borderId="1" xfId="0" applyFont="1" applyFill="1" applyBorder="1" applyAlignment="1">
      <alignment horizontal="center" vertical="top"/>
    </xf>
    <xf numFmtId="0" fontId="14" fillId="4" borderId="1" xfId="0" applyFont="1" applyFill="1" applyBorder="1" applyAlignment="1">
      <alignment horizontal="left" vertical="top"/>
    </xf>
    <xf numFmtId="0" fontId="16" fillId="0" borderId="0" xfId="0" applyFont="1" applyAlignment="1">
      <alignment horizontal="center" vertical="center"/>
    </xf>
    <xf numFmtId="1" fontId="16" fillId="0" borderId="0" xfId="0" applyNumberFormat="1" applyFont="1" applyAlignment="1">
      <alignment horizontal="center" vertical="center"/>
    </xf>
    <xf numFmtId="0" fontId="16" fillId="0" borderId="0" xfId="0" applyFont="1" applyAlignment="1">
      <alignment horizontal="left" vertical="center" wrapText="1"/>
    </xf>
    <xf numFmtId="0" fontId="16" fillId="0" borderId="0" xfId="0" applyFont="1" applyAlignment="1">
      <alignment horizontal="center" vertical="center" wrapText="1"/>
    </xf>
    <xf numFmtId="3" fontId="16" fillId="0" borderId="0" xfId="0" applyNumberFormat="1" applyFont="1" applyAlignment="1">
      <alignment horizontal="center" vertical="center" wrapText="1"/>
    </xf>
    <xf numFmtId="3" fontId="38" fillId="0" borderId="0" xfId="0" applyNumberFormat="1" applyFont="1" applyAlignment="1">
      <alignment horizontal="center" vertical="center" wrapText="1"/>
    </xf>
    <xf numFmtId="14" fontId="38" fillId="0" borderId="0" xfId="0" applyNumberFormat="1" applyFont="1" applyAlignment="1">
      <alignment horizontal="center" vertical="center" wrapText="1"/>
    </xf>
    <xf numFmtId="14" fontId="38" fillId="0" borderId="0" xfId="0" applyNumberFormat="1" applyFont="1" applyAlignment="1">
      <alignment horizontal="center" vertical="center"/>
    </xf>
    <xf numFmtId="0" fontId="39" fillId="0" borderId="0" xfId="0" applyFont="1"/>
    <xf numFmtId="3" fontId="39" fillId="0" borderId="0" xfId="0" applyNumberFormat="1" applyFont="1" applyAlignment="1">
      <alignment horizontal="center"/>
    </xf>
    <xf numFmtId="0" fontId="10" fillId="0" borderId="0" xfId="0" applyFont="1" applyAlignment="1">
      <alignment horizontal="center"/>
    </xf>
    <xf numFmtId="3" fontId="14" fillId="0" borderId="0" xfId="0" applyNumberFormat="1" applyFont="1"/>
    <xf numFmtId="3" fontId="10" fillId="0" borderId="0" xfId="0" applyNumberFormat="1" applyFont="1" applyAlignment="1">
      <alignment horizontal="center"/>
    </xf>
    <xf numFmtId="0" fontId="39" fillId="0" borderId="0" xfId="0" applyFont="1" applyAlignment="1">
      <alignment horizontal="center"/>
    </xf>
    <xf numFmtId="3" fontId="39" fillId="0" borderId="0" xfId="0" applyNumberFormat="1" applyFont="1" applyAlignment="1">
      <alignment horizontal="center" vertical="top"/>
    </xf>
    <xf numFmtId="0" fontId="39" fillId="0" borderId="0" xfId="0" applyFont="1" applyAlignment="1">
      <alignment horizontal="center" vertical="top"/>
    </xf>
    <xf numFmtId="3" fontId="14" fillId="0" borderId="0" xfId="0" applyNumberFormat="1" applyFont="1" applyAlignment="1">
      <alignment horizontal="center" vertical="top"/>
    </xf>
    <xf numFmtId="0" fontId="40" fillId="0" borderId="0" xfId="0" applyFont="1" applyAlignment="1">
      <alignment horizontal="center"/>
    </xf>
    <xf numFmtId="3" fontId="40" fillId="0" borderId="0" xfId="0" applyNumberFormat="1" applyFont="1" applyAlignment="1">
      <alignment horizontal="center"/>
    </xf>
    <xf numFmtId="3" fontId="38" fillId="0" borderId="0" xfId="0" applyNumberFormat="1" applyFont="1" applyAlignment="1">
      <alignment horizontal="center" vertical="top"/>
    </xf>
    <xf numFmtId="3" fontId="16" fillId="0" borderId="0" xfId="0" applyNumberFormat="1" applyFont="1" applyAlignment="1">
      <alignment horizontal="center" vertical="top"/>
    </xf>
    <xf numFmtId="0" fontId="16" fillId="0" borderId="0" xfId="0" applyFont="1" applyAlignment="1">
      <alignment horizontal="center" vertical="top"/>
    </xf>
    <xf numFmtId="0" fontId="41" fillId="0" borderId="0" xfId="0" applyFont="1" applyAlignment="1">
      <alignment horizontal="center"/>
    </xf>
    <xf numFmtId="3" fontId="20" fillId="0" borderId="0" xfId="0" applyNumberFormat="1" applyFont="1" applyAlignment="1">
      <alignment horizontal="center" vertical="top"/>
    </xf>
    <xf numFmtId="0" fontId="20" fillId="0" borderId="0" xfId="0" applyFont="1" applyAlignment="1">
      <alignment horizontal="center" vertical="top"/>
    </xf>
    <xf numFmtId="0" fontId="40" fillId="0" borderId="0" xfId="0" applyFont="1" applyAlignment="1">
      <alignment horizontal="center" vertical="top"/>
    </xf>
    <xf numFmtId="0" fontId="26" fillId="0" borderId="0" xfId="0" applyFont="1" applyAlignment="1">
      <alignment horizontal="left"/>
    </xf>
    <xf numFmtId="3" fontId="26" fillId="0" borderId="0" xfId="0" applyNumberFormat="1" applyFont="1" applyAlignment="1">
      <alignment horizontal="center" vertical="top"/>
    </xf>
    <xf numFmtId="3" fontId="41" fillId="0" borderId="0" xfId="0" applyNumberFormat="1" applyFont="1" applyAlignment="1">
      <alignment horizontal="center" vertical="top"/>
    </xf>
    <xf numFmtId="0" fontId="34" fillId="0" borderId="0" xfId="0" applyFont="1" applyAlignment="1">
      <alignment horizontal="center"/>
    </xf>
    <xf numFmtId="3" fontId="26" fillId="0" borderId="0" xfId="0" applyNumberFormat="1" applyFont="1" applyAlignment="1">
      <alignment horizontal="center"/>
    </xf>
    <xf numFmtId="3" fontId="42" fillId="0" borderId="0" xfId="0" applyNumberFormat="1" applyFont="1" applyAlignment="1">
      <alignment horizontal="center" vertical="top"/>
    </xf>
    <xf numFmtId="10" fontId="34" fillId="0" borderId="0" xfId="0" applyNumberFormat="1" applyFont="1" applyAlignment="1">
      <alignment horizontal="center"/>
    </xf>
    <xf numFmtId="3" fontId="16" fillId="0" borderId="1" xfId="0" applyNumberFormat="1" applyFont="1" applyBorder="1" applyAlignment="1">
      <alignment horizontal="center" vertical="top" wrapText="1"/>
    </xf>
    <xf numFmtId="3" fontId="38" fillId="3" borderId="1" xfId="2408" applyNumberFormat="1" applyFont="1" applyFill="1" applyBorder="1" applyAlignment="1">
      <alignment horizontal="center" vertical="top" wrapText="1"/>
    </xf>
    <xf numFmtId="0" fontId="38" fillId="4" borderId="1" xfId="0" applyFont="1" applyFill="1" applyBorder="1" applyAlignment="1">
      <alignment horizontal="left" vertical="top"/>
    </xf>
    <xf numFmtId="3" fontId="38" fillId="4" borderId="1" xfId="2408" applyNumberFormat="1" applyFont="1" applyFill="1" applyBorder="1" applyAlignment="1">
      <alignment horizontal="center" vertical="top" wrapText="1"/>
    </xf>
    <xf numFmtId="0" fontId="43" fillId="0" borderId="1" xfId="0" applyFont="1" applyBorder="1" applyAlignment="1">
      <alignment horizontal="center" vertical="top"/>
    </xf>
    <xf numFmtId="0" fontId="43" fillId="0" borderId="1" xfId="0" applyFont="1" applyBorder="1" applyAlignment="1">
      <alignment horizontal="center" vertical="top" wrapText="1"/>
    </xf>
    <xf numFmtId="1" fontId="43" fillId="0" borderId="1" xfId="0" applyNumberFormat="1" applyFont="1" applyBorder="1" applyAlignment="1">
      <alignment horizontal="center" vertical="top"/>
    </xf>
    <xf numFmtId="0" fontId="43" fillId="0" borderId="1" xfId="0" applyFont="1" applyBorder="1" applyAlignment="1">
      <alignment horizontal="left" vertical="top" wrapText="1"/>
    </xf>
    <xf numFmtId="0" fontId="43" fillId="0" borderId="1" xfId="0" applyFont="1" applyBorder="1" applyAlignment="1">
      <alignment horizontal="left" vertical="top"/>
    </xf>
    <xf numFmtId="0" fontId="43" fillId="0" borderId="3" xfId="0" applyFont="1" applyBorder="1" applyAlignment="1">
      <alignment horizontal="left" vertical="top" wrapText="1"/>
    </xf>
    <xf numFmtId="0" fontId="44" fillId="0" borderId="1" xfId="0" applyFont="1" applyBorder="1" applyAlignment="1">
      <alignment horizontal="center" vertical="top"/>
    </xf>
    <xf numFmtId="3" fontId="44" fillId="0" borderId="1" xfId="0" applyNumberFormat="1" applyFont="1" applyBorder="1" applyAlignment="1">
      <alignment horizontal="center" vertical="top"/>
    </xf>
    <xf numFmtId="0" fontId="44" fillId="0" borderId="1" xfId="0" applyFont="1" applyBorder="1" applyAlignment="1">
      <alignment horizontal="center" vertical="top" wrapText="1"/>
    </xf>
    <xf numFmtId="4" fontId="44" fillId="0" borderId="1" xfId="0" applyNumberFormat="1" applyFont="1" applyBorder="1" applyAlignment="1">
      <alignment horizontal="center" vertical="top" wrapText="1"/>
    </xf>
    <xf numFmtId="3" fontId="44" fillId="0" borderId="1" xfId="0" applyNumberFormat="1" applyFont="1" applyBorder="1" applyAlignment="1">
      <alignment horizontal="center" vertical="top" wrapText="1"/>
    </xf>
    <xf numFmtId="3" fontId="16" fillId="0" borderId="1" xfId="0" applyNumberFormat="1" applyFont="1" applyBorder="1" applyAlignment="1">
      <alignment horizontal="center" vertical="center" wrapText="1"/>
    </xf>
    <xf numFmtId="0" fontId="43" fillId="0" borderId="6" xfId="0" applyFont="1" applyBorder="1" applyAlignment="1">
      <alignment horizontal="center" vertical="top"/>
    </xf>
    <xf numFmtId="0" fontId="43" fillId="0" borderId="6" xfId="0" applyFont="1" applyBorder="1" applyAlignment="1">
      <alignment horizontal="center" vertical="top" wrapText="1"/>
    </xf>
    <xf numFmtId="0" fontId="44" fillId="0" borderId="6" xfId="0" applyFont="1" applyBorder="1" applyAlignment="1">
      <alignment horizontal="center" vertical="top"/>
    </xf>
    <xf numFmtId="0" fontId="43" fillId="0" borderId="3" xfId="0" applyFont="1" applyBorder="1" applyAlignment="1">
      <alignment horizontal="center" vertical="top"/>
    </xf>
    <xf numFmtId="3" fontId="16" fillId="0" borderId="3" xfId="0" applyNumberFormat="1" applyFont="1" applyBorder="1" applyAlignment="1">
      <alignment horizontal="center" vertical="top" wrapText="1"/>
    </xf>
    <xf numFmtId="0" fontId="44" fillId="0" borderId="3" xfId="0" applyFont="1" applyBorder="1" applyAlignment="1">
      <alignment horizontal="center" vertical="top"/>
    </xf>
    <xf numFmtId="0" fontId="44" fillId="0" borderId="6" xfId="0" applyFont="1" applyBorder="1" applyAlignment="1">
      <alignment horizontal="center" vertical="top" wrapText="1"/>
    </xf>
    <xf numFmtId="1" fontId="43" fillId="0" borderId="3" xfId="0" applyNumberFormat="1" applyFont="1" applyBorder="1" applyAlignment="1">
      <alignment horizontal="center" vertical="top"/>
    </xf>
    <xf numFmtId="0" fontId="44" fillId="0" borderId="3" xfId="0" applyFont="1" applyBorder="1" applyAlignment="1">
      <alignment horizontal="center" vertical="top" wrapText="1"/>
    </xf>
    <xf numFmtId="0" fontId="35" fillId="4" borderId="6" xfId="0" applyFont="1" applyFill="1" applyBorder="1" applyAlignment="1">
      <alignment horizontal="center" vertical="center" wrapText="1"/>
    </xf>
    <xf numFmtId="0" fontId="36" fillId="4" borderId="6" xfId="0" applyFont="1" applyFill="1" applyBorder="1" applyAlignment="1">
      <alignment horizontal="center" vertical="center" wrapText="1"/>
    </xf>
    <xf numFmtId="0" fontId="35" fillId="4" borderId="6" xfId="0" applyFont="1" applyFill="1" applyBorder="1" applyAlignment="1">
      <alignment horizontal="left" vertical="center" wrapText="1"/>
    </xf>
    <xf numFmtId="0" fontId="35" fillId="12" borderId="6" xfId="0" applyFont="1" applyFill="1" applyBorder="1" applyAlignment="1">
      <alignment horizontal="center" vertical="center" wrapText="1"/>
    </xf>
    <xf numFmtId="3" fontId="44" fillId="0" borderId="3" xfId="0" applyNumberFormat="1" applyFont="1" applyBorder="1" applyAlignment="1">
      <alignment horizontal="center" vertical="top"/>
    </xf>
    <xf numFmtId="3" fontId="38" fillId="11" borderId="1" xfId="0" applyNumberFormat="1" applyFont="1" applyFill="1" applyBorder="1" applyAlignment="1">
      <alignment horizontal="center" vertical="center" wrapText="1"/>
    </xf>
    <xf numFmtId="0" fontId="26" fillId="0" borderId="0" xfId="0" applyFont="1" applyAlignment="1">
      <alignment horizontal="center" wrapText="1"/>
    </xf>
    <xf numFmtId="0" fontId="26" fillId="0" borderId="0" xfId="0" applyFont="1" applyAlignment="1">
      <alignment horizontal="center" vertical="center" wrapText="1"/>
    </xf>
    <xf numFmtId="0" fontId="10" fillId="0" borderId="0" xfId="0" applyFont="1" applyAlignment="1">
      <alignment horizontal="center" wrapText="1"/>
    </xf>
    <xf numFmtId="0" fontId="14" fillId="0" borderId="0" xfId="0" applyFont="1" applyAlignment="1">
      <alignment horizontal="center" wrapText="1"/>
    </xf>
    <xf numFmtId="3" fontId="14" fillId="0" borderId="0" xfId="0" applyNumberFormat="1" applyFont="1" applyAlignment="1">
      <alignment horizontal="center" wrapText="1"/>
    </xf>
    <xf numFmtId="0" fontId="27" fillId="0" borderId="0" xfId="0" applyFont="1"/>
    <xf numFmtId="0" fontId="47" fillId="0" borderId="0" xfId="38438" applyFont="1" applyAlignment="1"/>
    <xf numFmtId="0" fontId="38" fillId="15" borderId="1" xfId="0" applyFont="1" applyFill="1" applyBorder="1" applyAlignment="1">
      <alignment horizontal="left" vertical="top"/>
    </xf>
    <xf numFmtId="0" fontId="14" fillId="15" borderId="1" xfId="0" applyFont="1" applyFill="1" applyBorder="1" applyAlignment="1">
      <alignment horizontal="left" vertical="top"/>
    </xf>
    <xf numFmtId="0" fontId="38" fillId="15" borderId="1" xfId="0" applyFont="1" applyFill="1" applyBorder="1" applyAlignment="1">
      <alignment horizontal="center" vertical="top"/>
    </xf>
    <xf numFmtId="3" fontId="38" fillId="15" borderId="1" xfId="2408" applyNumberFormat="1" applyFont="1" applyFill="1" applyBorder="1" applyAlignment="1">
      <alignment horizontal="center" vertical="top" wrapText="1"/>
    </xf>
    <xf numFmtId="0" fontId="38" fillId="11" borderId="1" xfId="0" applyFont="1" applyFill="1" applyBorder="1" applyAlignment="1">
      <alignment horizontal="center" vertical="center" wrapText="1"/>
    </xf>
    <xf numFmtId="0" fontId="15" fillId="11" borderId="1" xfId="0" applyFont="1" applyFill="1" applyBorder="1" applyAlignment="1">
      <alignment horizontal="left" vertical="center" wrapText="1"/>
    </xf>
    <xf numFmtId="0" fontId="19" fillId="0" borderId="1" xfId="0" applyFont="1" applyBorder="1" applyAlignment="1">
      <alignment horizontal="center" vertical="top"/>
    </xf>
    <xf numFmtId="0" fontId="19" fillId="0" borderId="1" xfId="0" applyFont="1" applyBorder="1" applyAlignment="1">
      <alignment horizontal="left" vertical="top" wrapText="1"/>
    </xf>
    <xf numFmtId="49" fontId="19" fillId="0" borderId="1" xfId="0" applyNumberFormat="1" applyFont="1" applyBorder="1" applyAlignment="1">
      <alignment horizontal="center" vertical="top"/>
    </xf>
    <xf numFmtId="0" fontId="19" fillId="0" borderId="1" xfId="0" applyFont="1" applyBorder="1" applyAlignment="1">
      <alignment horizontal="center" vertical="top" wrapText="1"/>
    </xf>
    <xf numFmtId="14" fontId="46" fillId="4" borderId="1" xfId="0" applyNumberFormat="1" applyFont="1" applyFill="1" applyBorder="1" applyAlignment="1">
      <alignment horizontal="center" vertical="top"/>
    </xf>
    <xf numFmtId="14" fontId="46" fillId="11" borderId="1" xfId="0" applyNumberFormat="1" applyFont="1" applyFill="1" applyBorder="1" applyAlignment="1">
      <alignment horizontal="center" vertical="top" wrapText="1"/>
    </xf>
    <xf numFmtId="14" fontId="46" fillId="4" borderId="1" xfId="0" applyNumberFormat="1" applyFont="1" applyFill="1" applyBorder="1" applyAlignment="1">
      <alignment horizontal="center" vertical="top" wrapText="1"/>
    </xf>
    <xf numFmtId="0" fontId="19" fillId="0" borderId="1" xfId="0" applyFont="1" applyBorder="1" applyAlignment="1">
      <alignment horizontal="justify" vertical="top" wrapText="1"/>
    </xf>
    <xf numFmtId="0" fontId="46" fillId="4" borderId="1" xfId="0" applyFont="1" applyFill="1" applyBorder="1" applyAlignment="1">
      <alignment horizontal="center" vertical="top" wrapText="1"/>
    </xf>
    <xf numFmtId="1" fontId="19" fillId="0" borderId="1" xfId="0" applyNumberFormat="1" applyFont="1" applyBorder="1" applyAlignment="1">
      <alignment horizontal="center" vertical="top"/>
    </xf>
    <xf numFmtId="0" fontId="46" fillId="11" borderId="1" xfId="0" applyFont="1" applyFill="1" applyBorder="1" applyAlignment="1">
      <alignment horizontal="center" vertical="top" wrapText="1"/>
    </xf>
    <xf numFmtId="0" fontId="45" fillId="4" borderId="1" xfId="0" applyFont="1" applyFill="1" applyBorder="1" applyAlignment="1">
      <alignment horizontal="left" vertical="top"/>
    </xf>
    <xf numFmtId="0" fontId="46" fillId="3" borderId="1" xfId="0" applyFont="1" applyFill="1" applyBorder="1" applyAlignment="1">
      <alignment horizontal="center" vertical="top" wrapText="1"/>
    </xf>
    <xf numFmtId="14" fontId="19" fillId="0" borderId="1" xfId="0" applyNumberFormat="1" applyFont="1" applyBorder="1" applyAlignment="1">
      <alignment horizontal="center" vertical="top" wrapText="1"/>
    </xf>
    <xf numFmtId="14" fontId="19" fillId="0" borderId="1" xfId="0" applyNumberFormat="1" applyFont="1" applyBorder="1" applyAlignment="1">
      <alignment horizontal="center" vertical="top"/>
    </xf>
    <xf numFmtId="3" fontId="19" fillId="0" borderId="1" xfId="0" applyNumberFormat="1" applyFont="1" applyBorder="1" applyAlignment="1">
      <alignment horizontal="center" vertical="top"/>
    </xf>
    <xf numFmtId="0" fontId="45" fillId="3" borderId="1" xfId="0" applyFont="1" applyFill="1" applyBorder="1" applyAlignment="1">
      <alignment horizontal="center" vertical="top"/>
    </xf>
    <xf numFmtId="0" fontId="19" fillId="3" borderId="1" xfId="0" applyFont="1" applyFill="1" applyBorder="1" applyAlignment="1">
      <alignment horizontal="center" vertical="top" wrapText="1"/>
    </xf>
    <xf numFmtId="0" fontId="36" fillId="0" borderId="1" xfId="0" applyFont="1" applyBorder="1" applyAlignment="1">
      <alignment horizontal="center" vertical="center" wrapText="1"/>
    </xf>
    <xf numFmtId="14" fontId="46" fillId="14" borderId="1" xfId="0" applyNumberFormat="1" applyFont="1" applyFill="1" applyBorder="1" applyAlignment="1">
      <alignment horizontal="left" vertical="top" wrapText="1"/>
    </xf>
    <xf numFmtId="14" fontId="46" fillId="13" borderId="1" xfId="0" applyNumberFormat="1" applyFont="1" applyFill="1" applyBorder="1" applyAlignment="1">
      <alignment horizontal="center" vertical="top"/>
    </xf>
    <xf numFmtId="14" fontId="46" fillId="6" borderId="1" xfId="0" applyNumberFormat="1" applyFont="1" applyFill="1" applyBorder="1" applyAlignment="1">
      <alignment horizontal="center" vertical="top" wrapText="1"/>
    </xf>
    <xf numFmtId="0" fontId="19" fillId="4" borderId="1" xfId="0" applyFont="1" applyFill="1" applyBorder="1" applyAlignment="1">
      <alignment horizontal="center" vertical="top" wrapText="1"/>
    </xf>
    <xf numFmtId="14" fontId="46" fillId="4" borderId="1" xfId="0" applyNumberFormat="1" applyFont="1" applyFill="1" applyBorder="1" applyAlignment="1">
      <alignment horizontal="center"/>
    </xf>
    <xf numFmtId="0" fontId="46" fillId="14" borderId="1" xfId="0" applyFont="1" applyFill="1" applyBorder="1" applyAlignment="1">
      <alignment horizontal="left" vertical="top" wrapText="1"/>
    </xf>
    <xf numFmtId="0" fontId="45" fillId="4" borderId="1" xfId="0" applyFont="1" applyFill="1" applyBorder="1" applyAlignment="1">
      <alignment horizontal="center" vertical="top"/>
    </xf>
    <xf numFmtId="0" fontId="46" fillId="4" borderId="1" xfId="0" applyFont="1" applyFill="1" applyBorder="1" applyAlignment="1">
      <alignment horizontal="center" vertical="top"/>
    </xf>
    <xf numFmtId="14" fontId="46" fillId="4" borderId="1" xfId="0" applyNumberFormat="1" applyFont="1" applyFill="1" applyBorder="1" applyAlignment="1">
      <alignment horizontal="center" vertical="center" wrapText="1"/>
    </xf>
    <xf numFmtId="14" fontId="46" fillId="6" borderId="1" xfId="0" applyNumberFormat="1" applyFont="1" applyFill="1" applyBorder="1" applyAlignment="1">
      <alignment horizontal="center" vertical="top"/>
    </xf>
    <xf numFmtId="0" fontId="48" fillId="4" borderId="1" xfId="0" applyFont="1" applyFill="1" applyBorder="1" applyAlignment="1">
      <alignment horizontal="center" vertical="top"/>
    </xf>
    <xf numFmtId="14" fontId="45" fillId="4" borderId="1" xfId="0" applyNumberFormat="1" applyFont="1" applyFill="1" applyBorder="1" applyAlignment="1">
      <alignment horizontal="center" vertical="top" wrapText="1"/>
    </xf>
    <xf numFmtId="14" fontId="45" fillId="4" borderId="1" xfId="0" applyNumberFormat="1" applyFont="1" applyFill="1" applyBorder="1" applyAlignment="1">
      <alignment horizontal="center" vertical="top"/>
    </xf>
    <xf numFmtId="0" fontId="19" fillId="4" borderId="1" xfId="0" applyFont="1" applyFill="1" applyBorder="1" applyAlignment="1">
      <alignment horizontal="center" vertical="top"/>
    </xf>
    <xf numFmtId="1" fontId="43" fillId="0" borderId="6" xfId="0" applyNumberFormat="1" applyFont="1" applyBorder="1" applyAlignment="1">
      <alignment horizontal="center" vertical="top"/>
    </xf>
    <xf numFmtId="0" fontId="43" fillId="0" borderId="6" xfId="0" applyFont="1" applyBorder="1" applyAlignment="1">
      <alignment horizontal="left" vertical="top" wrapText="1"/>
    </xf>
    <xf numFmtId="3" fontId="16" fillId="0" borderId="6" xfId="0" applyNumberFormat="1" applyFont="1" applyBorder="1" applyAlignment="1">
      <alignment horizontal="center" vertical="top" wrapText="1"/>
    </xf>
    <xf numFmtId="1" fontId="16" fillId="0" borderId="1" xfId="0" applyNumberFormat="1" applyFont="1" applyBorder="1" applyAlignment="1">
      <alignment horizontal="center" vertical="top"/>
    </xf>
    <xf numFmtId="0" fontId="16" fillId="0" borderId="1" xfId="0" applyFont="1" applyBorder="1" applyAlignment="1">
      <alignment horizontal="left" vertical="top" wrapText="1"/>
    </xf>
    <xf numFmtId="0" fontId="43" fillId="0" borderId="6" xfId="0" applyFont="1" applyBorder="1" applyAlignment="1">
      <alignment horizontal="left" vertical="top"/>
    </xf>
    <xf numFmtId="1" fontId="43" fillId="0" borderId="1" xfId="0" applyNumberFormat="1" applyFont="1" applyBorder="1" applyAlignment="1">
      <alignment horizontal="center" vertical="top" wrapText="1"/>
    </xf>
    <xf numFmtId="1" fontId="43" fillId="0" borderId="3" xfId="0" applyNumberFormat="1" applyFont="1" applyBorder="1" applyAlignment="1">
      <alignment horizontal="center" vertical="top" wrapText="1"/>
    </xf>
    <xf numFmtId="0" fontId="19" fillId="0" borderId="1" xfId="0" applyFont="1" applyBorder="1" applyAlignment="1">
      <alignment vertical="top" wrapText="1"/>
    </xf>
    <xf numFmtId="0" fontId="19" fillId="0" borderId="1" xfId="0" applyFont="1" applyBorder="1" applyAlignment="1">
      <alignment horizontal="center" vertical="center" wrapText="1"/>
    </xf>
    <xf numFmtId="0" fontId="19" fillId="0" borderId="4" xfId="0" applyFont="1" applyBorder="1" applyAlignment="1">
      <alignment horizontal="center" vertical="top" wrapText="1"/>
    </xf>
    <xf numFmtId="0" fontId="19" fillId="0" borderId="3" xfId="0" applyFont="1" applyBorder="1" applyAlignment="1">
      <alignment horizontal="center" vertical="top" wrapText="1"/>
    </xf>
    <xf numFmtId="0" fontId="19" fillId="0" borderId="3" xfId="0" applyFont="1" applyBorder="1" applyAlignment="1">
      <alignment horizontal="left" vertical="top" wrapText="1"/>
    </xf>
    <xf numFmtId="14" fontId="44" fillId="15" borderId="1" xfId="0" applyNumberFormat="1" applyFont="1" applyFill="1" applyBorder="1" applyAlignment="1">
      <alignment horizontal="center" vertical="top" wrapText="1"/>
    </xf>
    <xf numFmtId="0" fontId="49" fillId="16" borderId="1" xfId="0" applyFont="1" applyFill="1" applyBorder="1" applyAlignment="1">
      <alignment horizontal="center" vertical="top" wrapText="1"/>
    </xf>
    <xf numFmtId="3" fontId="19" fillId="0" borderId="1" xfId="0" applyNumberFormat="1" applyFont="1" applyBorder="1" applyAlignment="1">
      <alignment horizontal="center" vertical="top" wrapText="1"/>
    </xf>
    <xf numFmtId="3" fontId="16" fillId="0" borderId="1" xfId="2408" applyNumberFormat="1" applyFont="1" applyFill="1" applyBorder="1" applyAlignment="1">
      <alignment horizontal="center" vertical="top" wrapText="1"/>
    </xf>
    <xf numFmtId="14" fontId="19" fillId="4" borderId="1" xfId="0" applyNumberFormat="1" applyFont="1" applyFill="1" applyBorder="1" applyAlignment="1">
      <alignment horizontal="center" vertical="top" wrapText="1"/>
    </xf>
    <xf numFmtId="14" fontId="46" fillId="4" borderId="1" xfId="0" applyNumberFormat="1" applyFont="1" applyFill="1" applyBorder="1" applyAlignment="1">
      <alignment horizontal="left" vertical="top" wrapText="1"/>
    </xf>
    <xf numFmtId="14" fontId="19" fillId="4" borderId="1" xfId="0" applyNumberFormat="1" applyFont="1" applyFill="1" applyBorder="1" applyAlignment="1">
      <alignment horizontal="center" vertical="top"/>
    </xf>
    <xf numFmtId="0" fontId="45" fillId="4" borderId="1" xfId="0" applyFont="1" applyFill="1" applyBorder="1" applyAlignment="1">
      <alignment horizontal="center" vertical="top" wrapText="1"/>
    </xf>
    <xf numFmtId="14" fontId="49" fillId="4" borderId="1" xfId="0" applyNumberFormat="1" applyFont="1" applyFill="1" applyBorder="1" applyAlignment="1">
      <alignment horizontal="center" vertical="top" wrapText="1"/>
    </xf>
    <xf numFmtId="0" fontId="49" fillId="4" borderId="1" xfId="0" applyFont="1" applyFill="1" applyBorder="1" applyAlignment="1">
      <alignment horizontal="center" vertical="top" wrapText="1"/>
    </xf>
    <xf numFmtId="0" fontId="19" fillId="4" borderId="1" xfId="3" applyFont="1" applyFill="1" applyBorder="1" applyAlignment="1">
      <alignment horizontal="center" vertical="center" wrapText="1"/>
    </xf>
    <xf numFmtId="0" fontId="49" fillId="4" borderId="1" xfId="0" applyFont="1" applyFill="1" applyBorder="1" applyAlignment="1">
      <alignment horizontal="center" vertical="top"/>
    </xf>
    <xf numFmtId="14" fontId="46" fillId="0" borderId="1" xfId="0" applyNumberFormat="1" applyFont="1" applyBorder="1" applyAlignment="1">
      <alignment horizontal="center" vertical="top" wrapText="1"/>
    </xf>
    <xf numFmtId="0" fontId="49" fillId="0" borderId="1" xfId="0" applyFont="1" applyBorder="1" applyAlignment="1">
      <alignment horizontal="center" vertical="top" wrapText="1"/>
    </xf>
    <xf numFmtId="0" fontId="19" fillId="0" borderId="1" xfId="3" applyFont="1" applyBorder="1" applyAlignment="1">
      <alignment horizontal="center" vertical="top" wrapText="1"/>
    </xf>
    <xf numFmtId="0" fontId="32" fillId="0" borderId="0" xfId="0" applyFont="1" applyAlignment="1">
      <alignment horizontal="center" vertical="top"/>
    </xf>
    <xf numFmtId="0" fontId="14" fillId="0" borderId="0" xfId="0" applyFont="1" applyAlignment="1">
      <alignment horizontal="right" vertical="top" wrapText="1"/>
    </xf>
    <xf numFmtId="3" fontId="9" fillId="0" borderId="0" xfId="0" applyNumberFormat="1" applyFont="1" applyAlignment="1">
      <alignment horizontal="left"/>
    </xf>
    <xf numFmtId="3" fontId="9" fillId="0" borderId="5" xfId="0" applyNumberFormat="1" applyFont="1" applyBorder="1" applyAlignment="1">
      <alignment horizontal="left"/>
    </xf>
    <xf numFmtId="0" fontId="12" fillId="6" borderId="0" xfId="0" applyFont="1" applyFill="1" applyAlignment="1">
      <alignment horizontal="center"/>
    </xf>
    <xf numFmtId="0" fontId="12" fillId="10" borderId="0" xfId="0" applyFont="1" applyFill="1" applyAlignment="1">
      <alignment horizontal="center"/>
    </xf>
  </cellXfs>
  <cellStyles count="38439">
    <cellStyle name="Comma" xfId="2408" builtinId="3"/>
    <cellStyle name="Comma 2" xfId="1" xr:uid="{00000000-0005-0000-0000-000001000000}"/>
    <cellStyle name="Comma 2 10" xfId="55" xr:uid="{00000000-0005-0000-0000-000002000000}"/>
    <cellStyle name="Comma 2 10 10" xfId="9666" xr:uid="{00000000-0005-0000-0000-000003000000}"/>
    <cellStyle name="Comma 2 10 10 2" xfId="28880" xr:uid="{A76604E4-BC25-48D9-B1E4-F9385F077A93}"/>
    <cellStyle name="Comma 2 10 11" xfId="19273" xr:uid="{406164EC-A30E-4EAC-A921-14F1F8A3A8F4}"/>
    <cellStyle name="Comma 2 10 2" xfId="155" xr:uid="{00000000-0005-0000-0000-000004000000}"/>
    <cellStyle name="Comma 2 10 2 10" xfId="19373" xr:uid="{FBCFA1AF-7543-4F63-BE91-AF0F43614482}"/>
    <cellStyle name="Comma 2 10 2 2" xfId="355" xr:uid="{00000000-0005-0000-0000-000005000000}"/>
    <cellStyle name="Comma 2 10 2 2 2" xfId="1156" xr:uid="{00000000-0005-0000-0000-000006000000}"/>
    <cellStyle name="Comma 2 10 2 2 2 2" xfId="3561" xr:uid="{00000000-0005-0000-0000-000007000000}"/>
    <cellStyle name="Comma 2 10 2 2 2 2 2" xfId="8364" xr:uid="{00000000-0005-0000-0000-000008000000}"/>
    <cellStyle name="Comma 2 10 2 2 2 2 2 2" xfId="17971" xr:uid="{00000000-0005-0000-0000-000009000000}"/>
    <cellStyle name="Comma 2 10 2 2 2 2 2 2 2" xfId="37185" xr:uid="{55247A99-E65D-4C14-86C9-6F5F62C873A6}"/>
    <cellStyle name="Comma 2 10 2 2 2 2 2 3" xfId="27578" xr:uid="{3B939839-55D0-4841-AE96-1079C7969E5C}"/>
    <cellStyle name="Comma 2 10 2 2 2 2 3" xfId="13168" xr:uid="{00000000-0005-0000-0000-00000A000000}"/>
    <cellStyle name="Comma 2 10 2 2 2 2 3 2" xfId="32382" xr:uid="{A7F47337-AE64-44C0-8881-ABA958AF510F}"/>
    <cellStyle name="Comma 2 10 2 2 2 2 4" xfId="22775" xr:uid="{9B9AB80B-3079-42E3-A789-6D134469000E}"/>
    <cellStyle name="Comma 2 10 2 2 2 3" xfId="5963" xr:uid="{00000000-0005-0000-0000-00000B000000}"/>
    <cellStyle name="Comma 2 10 2 2 2 3 2" xfId="15570" xr:uid="{00000000-0005-0000-0000-00000C000000}"/>
    <cellStyle name="Comma 2 10 2 2 2 3 2 2" xfId="34784" xr:uid="{9F7F6B10-5400-4E6D-9E2A-1FEAE09D6E76}"/>
    <cellStyle name="Comma 2 10 2 2 2 3 3" xfId="25177" xr:uid="{19145495-D5FC-456D-B7D4-2FEBA73EF12F}"/>
    <cellStyle name="Comma 2 10 2 2 2 4" xfId="10766" xr:uid="{00000000-0005-0000-0000-00000D000000}"/>
    <cellStyle name="Comma 2 10 2 2 2 4 2" xfId="29980" xr:uid="{B55EC8BA-6A29-4349-B258-580BB38BF956}"/>
    <cellStyle name="Comma 2 10 2 2 2 5" xfId="20373" xr:uid="{FDCE4FF2-F9E5-4E5C-A678-3BDD51F0193B}"/>
    <cellStyle name="Comma 2 10 2 2 3" xfId="1956" xr:uid="{00000000-0005-0000-0000-00000E000000}"/>
    <cellStyle name="Comma 2 10 2 2 3 2" xfId="4361" xr:uid="{00000000-0005-0000-0000-00000F000000}"/>
    <cellStyle name="Comma 2 10 2 2 3 2 2" xfId="9164" xr:uid="{00000000-0005-0000-0000-000010000000}"/>
    <cellStyle name="Comma 2 10 2 2 3 2 2 2" xfId="18771" xr:uid="{00000000-0005-0000-0000-000011000000}"/>
    <cellStyle name="Comma 2 10 2 2 3 2 2 2 2" xfId="37985" xr:uid="{5CBCEC41-ACCE-4533-A7C2-CB865908087D}"/>
    <cellStyle name="Comma 2 10 2 2 3 2 2 3" xfId="28378" xr:uid="{50A24CBC-D5BD-4F7A-B421-41B156E1689E}"/>
    <cellStyle name="Comma 2 10 2 2 3 2 3" xfId="13968" xr:uid="{00000000-0005-0000-0000-000012000000}"/>
    <cellStyle name="Comma 2 10 2 2 3 2 3 2" xfId="33182" xr:uid="{2CC877C9-7263-4173-B262-71779A7454BD}"/>
    <cellStyle name="Comma 2 10 2 2 3 2 4" xfId="23575" xr:uid="{D1E5F4F8-36FF-4C93-9186-C57278577A33}"/>
    <cellStyle name="Comma 2 10 2 2 3 3" xfId="6763" xr:uid="{00000000-0005-0000-0000-000013000000}"/>
    <cellStyle name="Comma 2 10 2 2 3 3 2" xfId="16370" xr:uid="{00000000-0005-0000-0000-000014000000}"/>
    <cellStyle name="Comma 2 10 2 2 3 3 2 2" xfId="35584" xr:uid="{EBF3229A-2D60-4B82-98F8-6C11877BCE6E}"/>
    <cellStyle name="Comma 2 10 2 2 3 3 3" xfId="25977" xr:uid="{66534FB0-6539-4F20-8FD8-315C2CC823D6}"/>
    <cellStyle name="Comma 2 10 2 2 3 4" xfId="11566" xr:uid="{00000000-0005-0000-0000-000015000000}"/>
    <cellStyle name="Comma 2 10 2 2 3 4 2" xfId="30780" xr:uid="{EAF6FC75-6783-4314-A7EC-5B3B56CD4B9D}"/>
    <cellStyle name="Comma 2 10 2 2 3 5" xfId="21173" xr:uid="{A5DC3288-EEC4-4D99-B873-90E75E5C02B1}"/>
    <cellStyle name="Comma 2 10 2 2 4" xfId="2761" xr:uid="{00000000-0005-0000-0000-000016000000}"/>
    <cellStyle name="Comma 2 10 2 2 4 2" xfId="7564" xr:uid="{00000000-0005-0000-0000-000017000000}"/>
    <cellStyle name="Comma 2 10 2 2 4 2 2" xfId="17171" xr:uid="{00000000-0005-0000-0000-000018000000}"/>
    <cellStyle name="Comma 2 10 2 2 4 2 2 2" xfId="36385" xr:uid="{E96DE0D9-4C4C-405D-A5C3-B32C8D27A0CB}"/>
    <cellStyle name="Comma 2 10 2 2 4 2 3" xfId="26778" xr:uid="{1E80DAC2-CD70-41C2-BFA2-FF730D4E71BB}"/>
    <cellStyle name="Comma 2 10 2 2 4 3" xfId="12368" xr:uid="{00000000-0005-0000-0000-000019000000}"/>
    <cellStyle name="Comma 2 10 2 2 4 3 2" xfId="31582" xr:uid="{DCE5E6DD-BF96-4B0D-BE61-2519CF5CC405}"/>
    <cellStyle name="Comma 2 10 2 2 4 4" xfId="21975" xr:uid="{D728CD6E-73F2-4442-8317-F011B123CD02}"/>
    <cellStyle name="Comma 2 10 2 2 5" xfId="5163" xr:uid="{00000000-0005-0000-0000-00001A000000}"/>
    <cellStyle name="Comma 2 10 2 2 5 2" xfId="14770" xr:uid="{00000000-0005-0000-0000-00001B000000}"/>
    <cellStyle name="Comma 2 10 2 2 5 2 2" xfId="33984" xr:uid="{76710806-B4D5-4147-A4AE-B2949FF1554A}"/>
    <cellStyle name="Comma 2 10 2 2 5 3" xfId="24377" xr:uid="{E4B032F0-998C-4A20-9BAF-A2D9929221E6}"/>
    <cellStyle name="Comma 2 10 2 2 6" xfId="9966" xr:uid="{00000000-0005-0000-0000-00001C000000}"/>
    <cellStyle name="Comma 2 10 2 2 6 2" xfId="29180" xr:uid="{371F0F3F-29EE-4E89-949C-AF5EA9D201B8}"/>
    <cellStyle name="Comma 2 10 2 2 7" xfId="19573" xr:uid="{756E6A2C-4A90-4086-A842-649CA978CC56}"/>
    <cellStyle name="Comma 2 10 2 3" xfId="555" xr:uid="{00000000-0005-0000-0000-00001D000000}"/>
    <cellStyle name="Comma 2 10 2 3 2" xfId="1356" xr:uid="{00000000-0005-0000-0000-00001E000000}"/>
    <cellStyle name="Comma 2 10 2 3 2 2" xfId="3761" xr:uid="{00000000-0005-0000-0000-00001F000000}"/>
    <cellStyle name="Comma 2 10 2 3 2 2 2" xfId="8564" xr:uid="{00000000-0005-0000-0000-000020000000}"/>
    <cellStyle name="Comma 2 10 2 3 2 2 2 2" xfId="18171" xr:uid="{00000000-0005-0000-0000-000021000000}"/>
    <cellStyle name="Comma 2 10 2 3 2 2 2 2 2" xfId="37385" xr:uid="{CD94DA75-A027-4B88-8054-8C7659F847BD}"/>
    <cellStyle name="Comma 2 10 2 3 2 2 2 3" xfId="27778" xr:uid="{626F2902-8C01-4931-8AEA-CD396D7CDABF}"/>
    <cellStyle name="Comma 2 10 2 3 2 2 3" xfId="13368" xr:uid="{00000000-0005-0000-0000-000022000000}"/>
    <cellStyle name="Comma 2 10 2 3 2 2 3 2" xfId="32582" xr:uid="{697CB388-78D9-41F9-8F36-02DC427A394A}"/>
    <cellStyle name="Comma 2 10 2 3 2 2 4" xfId="22975" xr:uid="{B2E22CF0-4B46-4331-B99B-9FBD1DF88477}"/>
    <cellStyle name="Comma 2 10 2 3 2 3" xfId="6163" xr:uid="{00000000-0005-0000-0000-000023000000}"/>
    <cellStyle name="Comma 2 10 2 3 2 3 2" xfId="15770" xr:uid="{00000000-0005-0000-0000-000024000000}"/>
    <cellStyle name="Comma 2 10 2 3 2 3 2 2" xfId="34984" xr:uid="{931207FF-0281-45E0-BD10-74A4EF2802E4}"/>
    <cellStyle name="Comma 2 10 2 3 2 3 3" xfId="25377" xr:uid="{42547D47-B206-42C1-88D8-DE330EA6795E}"/>
    <cellStyle name="Comma 2 10 2 3 2 4" xfId="10966" xr:uid="{00000000-0005-0000-0000-000025000000}"/>
    <cellStyle name="Comma 2 10 2 3 2 4 2" xfId="30180" xr:uid="{BC39D545-366E-4628-8294-4D03D9E5B743}"/>
    <cellStyle name="Comma 2 10 2 3 2 5" xfId="20573" xr:uid="{B00F9011-691B-405C-BDE7-FDD407A05896}"/>
    <cellStyle name="Comma 2 10 2 3 3" xfId="2156" xr:uid="{00000000-0005-0000-0000-000026000000}"/>
    <cellStyle name="Comma 2 10 2 3 3 2" xfId="4561" xr:uid="{00000000-0005-0000-0000-000027000000}"/>
    <cellStyle name="Comma 2 10 2 3 3 2 2" xfId="9364" xr:uid="{00000000-0005-0000-0000-000028000000}"/>
    <cellStyle name="Comma 2 10 2 3 3 2 2 2" xfId="18971" xr:uid="{00000000-0005-0000-0000-000029000000}"/>
    <cellStyle name="Comma 2 10 2 3 3 2 2 2 2" xfId="38185" xr:uid="{4569C743-B48F-4207-9518-8EDBC9AC2DB4}"/>
    <cellStyle name="Comma 2 10 2 3 3 2 2 3" xfId="28578" xr:uid="{F9E36837-3AA1-4DD8-8947-B760A03DF7DF}"/>
    <cellStyle name="Comma 2 10 2 3 3 2 3" xfId="14168" xr:uid="{00000000-0005-0000-0000-00002A000000}"/>
    <cellStyle name="Comma 2 10 2 3 3 2 3 2" xfId="33382" xr:uid="{93E42A2D-4279-49DB-85AC-E5BCD1BF9DBD}"/>
    <cellStyle name="Comma 2 10 2 3 3 2 4" xfId="23775" xr:uid="{1AF7842D-BCE9-4FD4-AB88-E3C360EE53D0}"/>
    <cellStyle name="Comma 2 10 2 3 3 3" xfId="6963" xr:uid="{00000000-0005-0000-0000-00002B000000}"/>
    <cellStyle name="Comma 2 10 2 3 3 3 2" xfId="16570" xr:uid="{00000000-0005-0000-0000-00002C000000}"/>
    <cellStyle name="Comma 2 10 2 3 3 3 2 2" xfId="35784" xr:uid="{68778A6A-2B43-42E8-A7E2-8C37D21D21E6}"/>
    <cellStyle name="Comma 2 10 2 3 3 3 3" xfId="26177" xr:uid="{6C6CEADB-9E90-4E89-8DF0-19A472204635}"/>
    <cellStyle name="Comma 2 10 2 3 3 4" xfId="11766" xr:uid="{00000000-0005-0000-0000-00002D000000}"/>
    <cellStyle name="Comma 2 10 2 3 3 4 2" xfId="30980" xr:uid="{FCF361C7-22EC-40AA-9EFB-E908093DCC51}"/>
    <cellStyle name="Comma 2 10 2 3 3 5" xfId="21373" xr:uid="{1A86C49A-A279-4CFE-A6D5-A4E4189E5DD8}"/>
    <cellStyle name="Comma 2 10 2 3 4" xfId="2961" xr:uid="{00000000-0005-0000-0000-00002E000000}"/>
    <cellStyle name="Comma 2 10 2 3 4 2" xfId="7764" xr:uid="{00000000-0005-0000-0000-00002F000000}"/>
    <cellStyle name="Comma 2 10 2 3 4 2 2" xfId="17371" xr:uid="{00000000-0005-0000-0000-000030000000}"/>
    <cellStyle name="Comma 2 10 2 3 4 2 2 2" xfId="36585" xr:uid="{FBBA07E5-34C3-47A4-8AB0-CD5AE9337097}"/>
    <cellStyle name="Comma 2 10 2 3 4 2 3" xfId="26978" xr:uid="{CD28B556-A765-4F8E-B799-76D8CED13539}"/>
    <cellStyle name="Comma 2 10 2 3 4 3" xfId="12568" xr:uid="{00000000-0005-0000-0000-000031000000}"/>
    <cellStyle name="Comma 2 10 2 3 4 3 2" xfId="31782" xr:uid="{9DE90933-B145-467C-903F-FB7D7BEC4BB7}"/>
    <cellStyle name="Comma 2 10 2 3 4 4" xfId="22175" xr:uid="{CB265BB2-0450-4D6F-9CB1-382352D2CAA0}"/>
    <cellStyle name="Comma 2 10 2 3 5" xfId="5363" xr:uid="{00000000-0005-0000-0000-000032000000}"/>
    <cellStyle name="Comma 2 10 2 3 5 2" xfId="14970" xr:uid="{00000000-0005-0000-0000-000033000000}"/>
    <cellStyle name="Comma 2 10 2 3 5 2 2" xfId="34184" xr:uid="{AEA5D29D-48B5-44D6-A01A-AD5047627907}"/>
    <cellStyle name="Comma 2 10 2 3 5 3" xfId="24577" xr:uid="{F87E9134-D728-4991-8D5F-3A9A161C9187}"/>
    <cellStyle name="Comma 2 10 2 3 6" xfId="10166" xr:uid="{00000000-0005-0000-0000-000034000000}"/>
    <cellStyle name="Comma 2 10 2 3 6 2" xfId="29380" xr:uid="{2A606CED-C1EB-4F99-8021-2901D2879C16}"/>
    <cellStyle name="Comma 2 10 2 3 7" xfId="19773" xr:uid="{4FF0B9CC-7080-4EAF-85E6-EF8B9CFBF1AC}"/>
    <cellStyle name="Comma 2 10 2 4" xfId="755" xr:uid="{00000000-0005-0000-0000-000035000000}"/>
    <cellStyle name="Comma 2 10 2 4 2" xfId="1556" xr:uid="{00000000-0005-0000-0000-000036000000}"/>
    <cellStyle name="Comma 2 10 2 4 2 2" xfId="3961" xr:uid="{00000000-0005-0000-0000-000037000000}"/>
    <cellStyle name="Comma 2 10 2 4 2 2 2" xfId="8764" xr:uid="{00000000-0005-0000-0000-000038000000}"/>
    <cellStyle name="Comma 2 10 2 4 2 2 2 2" xfId="18371" xr:uid="{00000000-0005-0000-0000-000039000000}"/>
    <cellStyle name="Comma 2 10 2 4 2 2 2 2 2" xfId="37585" xr:uid="{C4714669-2760-4CD6-952A-F12BF75F64B9}"/>
    <cellStyle name="Comma 2 10 2 4 2 2 2 3" xfId="27978" xr:uid="{7C5433B1-4012-4E92-A8C0-9B39DF6BA20E}"/>
    <cellStyle name="Comma 2 10 2 4 2 2 3" xfId="13568" xr:uid="{00000000-0005-0000-0000-00003A000000}"/>
    <cellStyle name="Comma 2 10 2 4 2 2 3 2" xfId="32782" xr:uid="{155878BD-EF5F-4DD6-9F91-63AD2A89005B}"/>
    <cellStyle name="Comma 2 10 2 4 2 2 4" xfId="23175" xr:uid="{9D22AFEE-4CA7-41DE-8CF2-5DFF3968F572}"/>
    <cellStyle name="Comma 2 10 2 4 2 3" xfId="6363" xr:uid="{00000000-0005-0000-0000-00003B000000}"/>
    <cellStyle name="Comma 2 10 2 4 2 3 2" xfId="15970" xr:uid="{00000000-0005-0000-0000-00003C000000}"/>
    <cellStyle name="Comma 2 10 2 4 2 3 2 2" xfId="35184" xr:uid="{E91BE3CE-C802-47AD-BCBA-CBC3F5D931BC}"/>
    <cellStyle name="Comma 2 10 2 4 2 3 3" xfId="25577" xr:uid="{8D938A23-B7A9-4452-B866-85AD806C6BC7}"/>
    <cellStyle name="Comma 2 10 2 4 2 4" xfId="11166" xr:uid="{00000000-0005-0000-0000-00003D000000}"/>
    <cellStyle name="Comma 2 10 2 4 2 4 2" xfId="30380" xr:uid="{9A0C709F-1854-4FC0-B065-EB78EBE65944}"/>
    <cellStyle name="Comma 2 10 2 4 2 5" xfId="20773" xr:uid="{75365B3F-8E0E-48D7-B73D-C64D0D386B04}"/>
    <cellStyle name="Comma 2 10 2 4 3" xfId="2356" xr:uid="{00000000-0005-0000-0000-00003E000000}"/>
    <cellStyle name="Comma 2 10 2 4 3 2" xfId="4761" xr:uid="{00000000-0005-0000-0000-00003F000000}"/>
    <cellStyle name="Comma 2 10 2 4 3 2 2" xfId="9564" xr:uid="{00000000-0005-0000-0000-000040000000}"/>
    <cellStyle name="Comma 2 10 2 4 3 2 2 2" xfId="19171" xr:uid="{00000000-0005-0000-0000-000041000000}"/>
    <cellStyle name="Comma 2 10 2 4 3 2 2 2 2" xfId="38385" xr:uid="{FD30CD1F-0ABF-412B-AF51-32273E7C4413}"/>
    <cellStyle name="Comma 2 10 2 4 3 2 2 3" xfId="28778" xr:uid="{321EB9D1-18C6-41A4-99A8-2E27C560F94E}"/>
    <cellStyle name="Comma 2 10 2 4 3 2 3" xfId="14368" xr:uid="{00000000-0005-0000-0000-000042000000}"/>
    <cellStyle name="Comma 2 10 2 4 3 2 3 2" xfId="33582" xr:uid="{FA7844BE-F3A7-48E7-8742-9428FA5D32FC}"/>
    <cellStyle name="Comma 2 10 2 4 3 2 4" xfId="23975" xr:uid="{9F02776D-C801-4587-8B32-6A51F1B1B3EB}"/>
    <cellStyle name="Comma 2 10 2 4 3 3" xfId="7163" xr:uid="{00000000-0005-0000-0000-000043000000}"/>
    <cellStyle name="Comma 2 10 2 4 3 3 2" xfId="16770" xr:uid="{00000000-0005-0000-0000-000044000000}"/>
    <cellStyle name="Comma 2 10 2 4 3 3 2 2" xfId="35984" xr:uid="{68AA4277-586F-478D-9988-4A108C0C3D2B}"/>
    <cellStyle name="Comma 2 10 2 4 3 3 3" xfId="26377" xr:uid="{9BBA0CFC-9A98-4093-9033-2CD3653AD02C}"/>
    <cellStyle name="Comma 2 10 2 4 3 4" xfId="11966" xr:uid="{00000000-0005-0000-0000-000045000000}"/>
    <cellStyle name="Comma 2 10 2 4 3 4 2" xfId="31180" xr:uid="{3DF445A0-B9E1-4384-B58D-BF7528335092}"/>
    <cellStyle name="Comma 2 10 2 4 3 5" xfId="21573" xr:uid="{317442B8-5148-4696-A58E-E47AC60FB69B}"/>
    <cellStyle name="Comma 2 10 2 4 4" xfId="3161" xr:uid="{00000000-0005-0000-0000-000046000000}"/>
    <cellStyle name="Comma 2 10 2 4 4 2" xfId="7964" xr:uid="{00000000-0005-0000-0000-000047000000}"/>
    <cellStyle name="Comma 2 10 2 4 4 2 2" xfId="17571" xr:uid="{00000000-0005-0000-0000-000048000000}"/>
    <cellStyle name="Comma 2 10 2 4 4 2 2 2" xfId="36785" xr:uid="{3003804D-DBF0-41C3-A181-43B2349613C3}"/>
    <cellStyle name="Comma 2 10 2 4 4 2 3" xfId="27178" xr:uid="{B0826C3B-94BD-48D0-8669-A3584E486417}"/>
    <cellStyle name="Comma 2 10 2 4 4 3" xfId="12768" xr:uid="{00000000-0005-0000-0000-000049000000}"/>
    <cellStyle name="Comma 2 10 2 4 4 3 2" xfId="31982" xr:uid="{87452E55-4B1D-4A79-92FA-BC476B3A38C2}"/>
    <cellStyle name="Comma 2 10 2 4 4 4" xfId="22375" xr:uid="{AB01878A-7507-4FA3-A2B4-4B9521557518}"/>
    <cellStyle name="Comma 2 10 2 4 5" xfId="5563" xr:uid="{00000000-0005-0000-0000-00004A000000}"/>
    <cellStyle name="Comma 2 10 2 4 5 2" xfId="15170" xr:uid="{00000000-0005-0000-0000-00004B000000}"/>
    <cellStyle name="Comma 2 10 2 4 5 2 2" xfId="34384" xr:uid="{D062B3D3-B953-40DB-8401-0F395BD1A086}"/>
    <cellStyle name="Comma 2 10 2 4 5 3" xfId="24777" xr:uid="{3540A4B4-6ADD-48E9-B99E-1F2F128053AF}"/>
    <cellStyle name="Comma 2 10 2 4 6" xfId="10366" xr:uid="{00000000-0005-0000-0000-00004C000000}"/>
    <cellStyle name="Comma 2 10 2 4 6 2" xfId="29580" xr:uid="{AD0CC118-9677-48A4-A511-FFAA2D5BE8F2}"/>
    <cellStyle name="Comma 2 10 2 4 7" xfId="19973" xr:uid="{5DDF75CE-7D5D-4A50-BD82-26DE34458FB7}"/>
    <cellStyle name="Comma 2 10 2 5" xfId="956" xr:uid="{00000000-0005-0000-0000-00004D000000}"/>
    <cellStyle name="Comma 2 10 2 5 2" xfId="3361" xr:uid="{00000000-0005-0000-0000-00004E000000}"/>
    <cellStyle name="Comma 2 10 2 5 2 2" xfId="8164" xr:uid="{00000000-0005-0000-0000-00004F000000}"/>
    <cellStyle name="Comma 2 10 2 5 2 2 2" xfId="17771" xr:uid="{00000000-0005-0000-0000-000050000000}"/>
    <cellStyle name="Comma 2 10 2 5 2 2 2 2" xfId="36985" xr:uid="{C509454B-3233-45ED-9726-DC27E4F7976F}"/>
    <cellStyle name="Comma 2 10 2 5 2 2 3" xfId="27378" xr:uid="{8264206C-BB7D-4C04-9DB0-97C9ACA92A01}"/>
    <cellStyle name="Comma 2 10 2 5 2 3" xfId="12968" xr:uid="{00000000-0005-0000-0000-000051000000}"/>
    <cellStyle name="Comma 2 10 2 5 2 3 2" xfId="32182" xr:uid="{D15AB96C-2CCF-413D-974D-D87D1544AF19}"/>
    <cellStyle name="Comma 2 10 2 5 2 4" xfId="22575" xr:uid="{3CC5899C-3207-4445-892E-536252E5A2C0}"/>
    <cellStyle name="Comma 2 10 2 5 3" xfId="5763" xr:uid="{00000000-0005-0000-0000-000052000000}"/>
    <cellStyle name="Comma 2 10 2 5 3 2" xfId="15370" xr:uid="{00000000-0005-0000-0000-000053000000}"/>
    <cellStyle name="Comma 2 10 2 5 3 2 2" xfId="34584" xr:uid="{6B06B906-E4DF-4BDB-8E53-5E7533AEEB4C}"/>
    <cellStyle name="Comma 2 10 2 5 3 3" xfId="24977" xr:uid="{528C3D07-488F-4027-ABDD-FDF095A96406}"/>
    <cellStyle name="Comma 2 10 2 5 4" xfId="10566" xr:uid="{00000000-0005-0000-0000-000054000000}"/>
    <cellStyle name="Comma 2 10 2 5 4 2" xfId="29780" xr:uid="{A7102632-FE56-48B6-A6C5-A1339946989B}"/>
    <cellStyle name="Comma 2 10 2 5 5" xfId="20173" xr:uid="{F92D5AF1-FFD4-4C2C-A54D-8F75BD06095F}"/>
    <cellStyle name="Comma 2 10 2 6" xfId="1756" xr:uid="{00000000-0005-0000-0000-000055000000}"/>
    <cellStyle name="Comma 2 10 2 6 2" xfId="4161" xr:uid="{00000000-0005-0000-0000-000056000000}"/>
    <cellStyle name="Comma 2 10 2 6 2 2" xfId="8964" xr:uid="{00000000-0005-0000-0000-000057000000}"/>
    <cellStyle name="Comma 2 10 2 6 2 2 2" xfId="18571" xr:uid="{00000000-0005-0000-0000-000058000000}"/>
    <cellStyle name="Comma 2 10 2 6 2 2 2 2" xfId="37785" xr:uid="{56B17CDF-AFB0-4C90-ACB0-C9C628F8A556}"/>
    <cellStyle name="Comma 2 10 2 6 2 2 3" xfId="28178" xr:uid="{7D6F0167-BC2A-4163-B2B7-97207E2F9125}"/>
    <cellStyle name="Comma 2 10 2 6 2 3" xfId="13768" xr:uid="{00000000-0005-0000-0000-000059000000}"/>
    <cellStyle name="Comma 2 10 2 6 2 3 2" xfId="32982" xr:uid="{A80E6C91-AA0E-4690-A30E-06DC650C79AB}"/>
    <cellStyle name="Comma 2 10 2 6 2 4" xfId="23375" xr:uid="{18570606-984F-48FA-8DC6-1ADFF3984291}"/>
    <cellStyle name="Comma 2 10 2 6 3" xfId="6563" xr:uid="{00000000-0005-0000-0000-00005A000000}"/>
    <cellStyle name="Comma 2 10 2 6 3 2" xfId="16170" xr:uid="{00000000-0005-0000-0000-00005B000000}"/>
    <cellStyle name="Comma 2 10 2 6 3 2 2" xfId="35384" xr:uid="{8F23A254-0C7A-4874-98B0-3434511160B3}"/>
    <cellStyle name="Comma 2 10 2 6 3 3" xfId="25777" xr:uid="{385E8043-3E78-4944-BD7D-DB10D5EE36A1}"/>
    <cellStyle name="Comma 2 10 2 6 4" xfId="11366" xr:uid="{00000000-0005-0000-0000-00005C000000}"/>
    <cellStyle name="Comma 2 10 2 6 4 2" xfId="30580" xr:uid="{0FA80F4E-D13B-498B-A89D-7626749C44E9}"/>
    <cellStyle name="Comma 2 10 2 6 5" xfId="20973" xr:uid="{1E57E19C-6002-427E-9D28-80E4F0733E66}"/>
    <cellStyle name="Comma 2 10 2 7" xfId="2561" xr:uid="{00000000-0005-0000-0000-00005D000000}"/>
    <cellStyle name="Comma 2 10 2 7 2" xfId="7364" xr:uid="{00000000-0005-0000-0000-00005E000000}"/>
    <cellStyle name="Comma 2 10 2 7 2 2" xfId="16971" xr:uid="{00000000-0005-0000-0000-00005F000000}"/>
    <cellStyle name="Comma 2 10 2 7 2 2 2" xfId="36185" xr:uid="{74AF1DEA-70BB-4064-92D0-8090CFFEA0C5}"/>
    <cellStyle name="Comma 2 10 2 7 2 3" xfId="26578" xr:uid="{19A98821-E968-47B6-94E9-9520A7CD08D4}"/>
    <cellStyle name="Comma 2 10 2 7 3" xfId="12168" xr:uid="{00000000-0005-0000-0000-000060000000}"/>
    <cellStyle name="Comma 2 10 2 7 3 2" xfId="31382" xr:uid="{A70BCE48-30F7-4C16-8136-1D5CD280C5D1}"/>
    <cellStyle name="Comma 2 10 2 7 4" xfId="21775" xr:uid="{83F9168B-F5F2-47EF-91D1-7D802B1163D1}"/>
    <cellStyle name="Comma 2 10 2 8" xfId="4963" xr:uid="{00000000-0005-0000-0000-000061000000}"/>
    <cellStyle name="Comma 2 10 2 8 2" xfId="14570" xr:uid="{00000000-0005-0000-0000-000062000000}"/>
    <cellStyle name="Comma 2 10 2 8 2 2" xfId="33784" xr:uid="{AC16255D-0BE8-43EF-A1BB-6BAE3B6917CE}"/>
    <cellStyle name="Comma 2 10 2 8 3" xfId="24177" xr:uid="{1C22EC9A-E0C2-4CA4-B029-2C773AFA24B9}"/>
    <cellStyle name="Comma 2 10 2 9" xfId="9766" xr:uid="{00000000-0005-0000-0000-000063000000}"/>
    <cellStyle name="Comma 2 10 2 9 2" xfId="28980" xr:uid="{EE5C4BFB-F1B4-4D1B-8F4B-214DE2BFE240}"/>
    <cellStyle name="Comma 2 10 3" xfId="255" xr:uid="{00000000-0005-0000-0000-000064000000}"/>
    <cellStyle name="Comma 2 10 3 2" xfId="1056" xr:uid="{00000000-0005-0000-0000-000065000000}"/>
    <cellStyle name="Comma 2 10 3 2 2" xfId="3461" xr:uid="{00000000-0005-0000-0000-000066000000}"/>
    <cellStyle name="Comma 2 10 3 2 2 2" xfId="8264" xr:uid="{00000000-0005-0000-0000-000067000000}"/>
    <cellStyle name="Comma 2 10 3 2 2 2 2" xfId="17871" xr:uid="{00000000-0005-0000-0000-000068000000}"/>
    <cellStyle name="Comma 2 10 3 2 2 2 2 2" xfId="37085" xr:uid="{3D6A5CDE-57E5-45D3-8CFD-86DF94307ED5}"/>
    <cellStyle name="Comma 2 10 3 2 2 2 3" xfId="27478" xr:uid="{CF3749C5-79A3-4413-8742-C9D2FC0C8323}"/>
    <cellStyle name="Comma 2 10 3 2 2 3" xfId="13068" xr:uid="{00000000-0005-0000-0000-000069000000}"/>
    <cellStyle name="Comma 2 10 3 2 2 3 2" xfId="32282" xr:uid="{29E57F6E-E039-4F40-8285-A780C144290D}"/>
    <cellStyle name="Comma 2 10 3 2 2 4" xfId="22675" xr:uid="{42E207A3-1055-475F-9D66-28805CCEA6F1}"/>
    <cellStyle name="Comma 2 10 3 2 3" xfId="5863" xr:uid="{00000000-0005-0000-0000-00006A000000}"/>
    <cellStyle name="Comma 2 10 3 2 3 2" xfId="15470" xr:uid="{00000000-0005-0000-0000-00006B000000}"/>
    <cellStyle name="Comma 2 10 3 2 3 2 2" xfId="34684" xr:uid="{D144AE16-3946-4E52-94CB-B6436F358C65}"/>
    <cellStyle name="Comma 2 10 3 2 3 3" xfId="25077" xr:uid="{986DE852-02CB-45EF-ADF8-3A8020DE4064}"/>
    <cellStyle name="Comma 2 10 3 2 4" xfId="10666" xr:uid="{00000000-0005-0000-0000-00006C000000}"/>
    <cellStyle name="Comma 2 10 3 2 4 2" xfId="29880" xr:uid="{73D1855A-C42F-4247-BC43-D1997BC9CAE0}"/>
    <cellStyle name="Comma 2 10 3 2 5" xfId="20273" xr:uid="{0824B2B4-C142-4742-A7BD-8690F74B4633}"/>
    <cellStyle name="Comma 2 10 3 3" xfId="1856" xr:uid="{00000000-0005-0000-0000-00006D000000}"/>
    <cellStyle name="Comma 2 10 3 3 2" xfId="4261" xr:uid="{00000000-0005-0000-0000-00006E000000}"/>
    <cellStyle name="Comma 2 10 3 3 2 2" xfId="9064" xr:uid="{00000000-0005-0000-0000-00006F000000}"/>
    <cellStyle name="Comma 2 10 3 3 2 2 2" xfId="18671" xr:uid="{00000000-0005-0000-0000-000070000000}"/>
    <cellStyle name="Comma 2 10 3 3 2 2 2 2" xfId="37885" xr:uid="{190536BD-1165-4DC6-A272-079D37F3F8E2}"/>
    <cellStyle name="Comma 2 10 3 3 2 2 3" xfId="28278" xr:uid="{900DEE71-5AB0-49BE-BC0D-F9299FEF7188}"/>
    <cellStyle name="Comma 2 10 3 3 2 3" xfId="13868" xr:uid="{00000000-0005-0000-0000-000071000000}"/>
    <cellStyle name="Comma 2 10 3 3 2 3 2" xfId="33082" xr:uid="{230D1095-9595-4893-91A6-223AB084C881}"/>
    <cellStyle name="Comma 2 10 3 3 2 4" xfId="23475" xr:uid="{39607EFD-EF8E-4F2A-9944-D10278CFEEE8}"/>
    <cellStyle name="Comma 2 10 3 3 3" xfId="6663" xr:uid="{00000000-0005-0000-0000-000072000000}"/>
    <cellStyle name="Comma 2 10 3 3 3 2" xfId="16270" xr:uid="{00000000-0005-0000-0000-000073000000}"/>
    <cellStyle name="Comma 2 10 3 3 3 2 2" xfId="35484" xr:uid="{F7C0622E-7422-4817-9CD3-CE0CBA49576E}"/>
    <cellStyle name="Comma 2 10 3 3 3 3" xfId="25877" xr:uid="{C90BF4C2-8291-4AC9-8C6E-911B98F46450}"/>
    <cellStyle name="Comma 2 10 3 3 4" xfId="11466" xr:uid="{00000000-0005-0000-0000-000074000000}"/>
    <cellStyle name="Comma 2 10 3 3 4 2" xfId="30680" xr:uid="{A26786F7-6C55-4E10-930A-3BEFD4AB154F}"/>
    <cellStyle name="Comma 2 10 3 3 5" xfId="21073" xr:uid="{8FC1B3FC-5DE0-495A-88C2-B22162F8D389}"/>
    <cellStyle name="Comma 2 10 3 4" xfId="2661" xr:uid="{00000000-0005-0000-0000-000075000000}"/>
    <cellStyle name="Comma 2 10 3 4 2" xfId="7464" xr:uid="{00000000-0005-0000-0000-000076000000}"/>
    <cellStyle name="Comma 2 10 3 4 2 2" xfId="17071" xr:uid="{00000000-0005-0000-0000-000077000000}"/>
    <cellStyle name="Comma 2 10 3 4 2 2 2" xfId="36285" xr:uid="{31B4483B-F6D1-41D5-A63D-F90D0EBB4089}"/>
    <cellStyle name="Comma 2 10 3 4 2 3" xfId="26678" xr:uid="{B7091ED0-DA8E-4CA6-8F24-9C4EFFFBAFF6}"/>
    <cellStyle name="Comma 2 10 3 4 3" xfId="12268" xr:uid="{00000000-0005-0000-0000-000078000000}"/>
    <cellStyle name="Comma 2 10 3 4 3 2" xfId="31482" xr:uid="{230188D5-9DE9-403F-B93C-6FFEFBC00746}"/>
    <cellStyle name="Comma 2 10 3 4 4" xfId="21875" xr:uid="{8CF0C957-C8FF-4ECA-849D-B99C6F7FEAB9}"/>
    <cellStyle name="Comma 2 10 3 5" xfId="5063" xr:uid="{00000000-0005-0000-0000-000079000000}"/>
    <cellStyle name="Comma 2 10 3 5 2" xfId="14670" xr:uid="{00000000-0005-0000-0000-00007A000000}"/>
    <cellStyle name="Comma 2 10 3 5 2 2" xfId="33884" xr:uid="{DC21F4FC-24CA-4396-A9EA-A23BD2559A6C}"/>
    <cellStyle name="Comma 2 10 3 5 3" xfId="24277" xr:uid="{48252933-8779-47B1-BAFA-D1677D2F15EE}"/>
    <cellStyle name="Comma 2 10 3 6" xfId="9866" xr:uid="{00000000-0005-0000-0000-00007B000000}"/>
    <cellStyle name="Comma 2 10 3 6 2" xfId="29080" xr:uid="{CBBF0377-67DD-48F2-A78F-9BFC00A7FBEA}"/>
    <cellStyle name="Comma 2 10 3 7" xfId="19473" xr:uid="{66BEDF66-F671-4561-B599-002BE0E27158}"/>
    <cellStyle name="Comma 2 10 4" xfId="455" xr:uid="{00000000-0005-0000-0000-00007C000000}"/>
    <cellStyle name="Comma 2 10 4 2" xfId="1256" xr:uid="{00000000-0005-0000-0000-00007D000000}"/>
    <cellStyle name="Comma 2 10 4 2 2" xfId="3661" xr:uid="{00000000-0005-0000-0000-00007E000000}"/>
    <cellStyle name="Comma 2 10 4 2 2 2" xfId="8464" xr:uid="{00000000-0005-0000-0000-00007F000000}"/>
    <cellStyle name="Comma 2 10 4 2 2 2 2" xfId="18071" xr:uid="{00000000-0005-0000-0000-000080000000}"/>
    <cellStyle name="Comma 2 10 4 2 2 2 2 2" xfId="37285" xr:uid="{4D3D73AE-1F26-427A-B3EA-E417763D1832}"/>
    <cellStyle name="Comma 2 10 4 2 2 2 3" xfId="27678" xr:uid="{AEACB4CC-35C1-4FD6-A2C3-6C1B9FF838E6}"/>
    <cellStyle name="Comma 2 10 4 2 2 3" xfId="13268" xr:uid="{00000000-0005-0000-0000-000081000000}"/>
    <cellStyle name="Comma 2 10 4 2 2 3 2" xfId="32482" xr:uid="{F57DD22D-34C6-452F-AD53-C29F746F247E}"/>
    <cellStyle name="Comma 2 10 4 2 2 4" xfId="22875" xr:uid="{96C39BE4-9923-459E-931A-BB4C03AC5E39}"/>
    <cellStyle name="Comma 2 10 4 2 3" xfId="6063" xr:uid="{00000000-0005-0000-0000-000082000000}"/>
    <cellStyle name="Comma 2 10 4 2 3 2" xfId="15670" xr:uid="{00000000-0005-0000-0000-000083000000}"/>
    <cellStyle name="Comma 2 10 4 2 3 2 2" xfId="34884" xr:uid="{D8EBFB80-B835-4C76-8EB8-2EA969806BC9}"/>
    <cellStyle name="Comma 2 10 4 2 3 3" xfId="25277" xr:uid="{5B977BBA-F768-4351-9EE5-17352FE1F199}"/>
    <cellStyle name="Comma 2 10 4 2 4" xfId="10866" xr:uid="{00000000-0005-0000-0000-000084000000}"/>
    <cellStyle name="Comma 2 10 4 2 4 2" xfId="30080" xr:uid="{B9F18C54-DA77-454E-9A99-CE5748CF2BCD}"/>
    <cellStyle name="Comma 2 10 4 2 5" xfId="20473" xr:uid="{AE4F5CCE-6610-4E62-AAD5-B21E059E95DE}"/>
    <cellStyle name="Comma 2 10 4 3" xfId="2056" xr:uid="{00000000-0005-0000-0000-000085000000}"/>
    <cellStyle name="Comma 2 10 4 3 2" xfId="4461" xr:uid="{00000000-0005-0000-0000-000086000000}"/>
    <cellStyle name="Comma 2 10 4 3 2 2" xfId="9264" xr:uid="{00000000-0005-0000-0000-000087000000}"/>
    <cellStyle name="Comma 2 10 4 3 2 2 2" xfId="18871" xr:uid="{00000000-0005-0000-0000-000088000000}"/>
    <cellStyle name="Comma 2 10 4 3 2 2 2 2" xfId="38085" xr:uid="{02A6D026-60DF-46E7-8DC7-D3997D37227F}"/>
    <cellStyle name="Comma 2 10 4 3 2 2 3" xfId="28478" xr:uid="{904FDF16-B0E8-454A-85E9-763EED32067F}"/>
    <cellStyle name="Comma 2 10 4 3 2 3" xfId="14068" xr:uid="{00000000-0005-0000-0000-000089000000}"/>
    <cellStyle name="Comma 2 10 4 3 2 3 2" xfId="33282" xr:uid="{D32B218D-FFDC-44F5-ADF7-358443A4E170}"/>
    <cellStyle name="Comma 2 10 4 3 2 4" xfId="23675" xr:uid="{879E0566-15A2-48C5-BEF4-D71694600B76}"/>
    <cellStyle name="Comma 2 10 4 3 3" xfId="6863" xr:uid="{00000000-0005-0000-0000-00008A000000}"/>
    <cellStyle name="Comma 2 10 4 3 3 2" xfId="16470" xr:uid="{00000000-0005-0000-0000-00008B000000}"/>
    <cellStyle name="Comma 2 10 4 3 3 2 2" xfId="35684" xr:uid="{6DAED8DD-9630-4B9C-834F-6898B47E7AFD}"/>
    <cellStyle name="Comma 2 10 4 3 3 3" xfId="26077" xr:uid="{5E40D2E4-C852-4958-8099-048B352E49A6}"/>
    <cellStyle name="Comma 2 10 4 3 4" xfId="11666" xr:uid="{00000000-0005-0000-0000-00008C000000}"/>
    <cellStyle name="Comma 2 10 4 3 4 2" xfId="30880" xr:uid="{3B4EA0E6-8BE5-40ED-A43E-D07EB005CD2D}"/>
    <cellStyle name="Comma 2 10 4 3 5" xfId="21273" xr:uid="{B97A0AD9-02E6-4E42-A758-64F5E2BC1280}"/>
    <cellStyle name="Comma 2 10 4 4" xfId="2861" xr:uid="{00000000-0005-0000-0000-00008D000000}"/>
    <cellStyle name="Comma 2 10 4 4 2" xfId="7664" xr:uid="{00000000-0005-0000-0000-00008E000000}"/>
    <cellStyle name="Comma 2 10 4 4 2 2" xfId="17271" xr:uid="{00000000-0005-0000-0000-00008F000000}"/>
    <cellStyle name="Comma 2 10 4 4 2 2 2" xfId="36485" xr:uid="{92980ED3-E070-4D3B-A3E2-2FCB5CF4B4AA}"/>
    <cellStyle name="Comma 2 10 4 4 2 3" xfId="26878" xr:uid="{22364F2B-599F-4219-B2D5-083B5AA878E7}"/>
    <cellStyle name="Comma 2 10 4 4 3" xfId="12468" xr:uid="{00000000-0005-0000-0000-000090000000}"/>
    <cellStyle name="Comma 2 10 4 4 3 2" xfId="31682" xr:uid="{E550AD2B-2A20-4A2C-B271-AAD99E5F1711}"/>
    <cellStyle name="Comma 2 10 4 4 4" xfId="22075" xr:uid="{F8C816C3-E7AD-4311-9E27-663043EE989F}"/>
    <cellStyle name="Comma 2 10 4 5" xfId="5263" xr:uid="{00000000-0005-0000-0000-000091000000}"/>
    <cellStyle name="Comma 2 10 4 5 2" xfId="14870" xr:uid="{00000000-0005-0000-0000-000092000000}"/>
    <cellStyle name="Comma 2 10 4 5 2 2" xfId="34084" xr:uid="{20D91742-92DF-49DA-9939-D392D4078C1B}"/>
    <cellStyle name="Comma 2 10 4 5 3" xfId="24477" xr:uid="{326118D8-D1AD-46A1-B1F5-1D54118379AA}"/>
    <cellStyle name="Comma 2 10 4 6" xfId="10066" xr:uid="{00000000-0005-0000-0000-000093000000}"/>
    <cellStyle name="Comma 2 10 4 6 2" xfId="29280" xr:uid="{FD30EC6A-835D-434E-8570-2A5DEE04A072}"/>
    <cellStyle name="Comma 2 10 4 7" xfId="19673" xr:uid="{54160DCA-7E42-4EA4-91CF-60DE7D71754B}"/>
    <cellStyle name="Comma 2 10 5" xfId="655" xr:uid="{00000000-0005-0000-0000-000094000000}"/>
    <cellStyle name="Comma 2 10 5 2" xfId="1456" xr:uid="{00000000-0005-0000-0000-000095000000}"/>
    <cellStyle name="Comma 2 10 5 2 2" xfId="3861" xr:uid="{00000000-0005-0000-0000-000096000000}"/>
    <cellStyle name="Comma 2 10 5 2 2 2" xfId="8664" xr:uid="{00000000-0005-0000-0000-000097000000}"/>
    <cellStyle name="Comma 2 10 5 2 2 2 2" xfId="18271" xr:uid="{00000000-0005-0000-0000-000098000000}"/>
    <cellStyle name="Comma 2 10 5 2 2 2 2 2" xfId="37485" xr:uid="{C74A99CD-4D57-41D0-8000-F5604844BE7A}"/>
    <cellStyle name="Comma 2 10 5 2 2 2 3" xfId="27878" xr:uid="{0B1E9EEA-A025-4233-BA2F-701C1790C167}"/>
    <cellStyle name="Comma 2 10 5 2 2 3" xfId="13468" xr:uid="{00000000-0005-0000-0000-000099000000}"/>
    <cellStyle name="Comma 2 10 5 2 2 3 2" xfId="32682" xr:uid="{C1F6883D-54E6-447A-8CDB-758A5DCAA252}"/>
    <cellStyle name="Comma 2 10 5 2 2 4" xfId="23075" xr:uid="{D31F6760-BC9E-4E25-B896-5F2796F84220}"/>
    <cellStyle name="Comma 2 10 5 2 3" xfId="6263" xr:uid="{00000000-0005-0000-0000-00009A000000}"/>
    <cellStyle name="Comma 2 10 5 2 3 2" xfId="15870" xr:uid="{00000000-0005-0000-0000-00009B000000}"/>
    <cellStyle name="Comma 2 10 5 2 3 2 2" xfId="35084" xr:uid="{40EB93DC-5968-45D8-80F6-4A741BC3BE70}"/>
    <cellStyle name="Comma 2 10 5 2 3 3" xfId="25477" xr:uid="{5BA0D8BB-6FA2-42CD-BDB5-73EFEF1E4079}"/>
    <cellStyle name="Comma 2 10 5 2 4" xfId="11066" xr:uid="{00000000-0005-0000-0000-00009C000000}"/>
    <cellStyle name="Comma 2 10 5 2 4 2" xfId="30280" xr:uid="{06ED8176-EBC5-4F92-98B9-3185C1FF284B}"/>
    <cellStyle name="Comma 2 10 5 2 5" xfId="20673" xr:uid="{EF58788C-1110-4DFC-AE03-466027DFED9C}"/>
    <cellStyle name="Comma 2 10 5 3" xfId="2256" xr:uid="{00000000-0005-0000-0000-00009D000000}"/>
    <cellStyle name="Comma 2 10 5 3 2" xfId="4661" xr:uid="{00000000-0005-0000-0000-00009E000000}"/>
    <cellStyle name="Comma 2 10 5 3 2 2" xfId="9464" xr:uid="{00000000-0005-0000-0000-00009F000000}"/>
    <cellStyle name="Comma 2 10 5 3 2 2 2" xfId="19071" xr:uid="{00000000-0005-0000-0000-0000A0000000}"/>
    <cellStyle name="Comma 2 10 5 3 2 2 2 2" xfId="38285" xr:uid="{8634119C-3A0C-468C-8BD1-4D80142CE674}"/>
    <cellStyle name="Comma 2 10 5 3 2 2 3" xfId="28678" xr:uid="{543F33B8-933A-4C32-B453-8F5A39ACE46A}"/>
    <cellStyle name="Comma 2 10 5 3 2 3" xfId="14268" xr:uid="{00000000-0005-0000-0000-0000A1000000}"/>
    <cellStyle name="Comma 2 10 5 3 2 3 2" xfId="33482" xr:uid="{2292705A-C59C-49D3-AC5D-0EAFEFB3B873}"/>
    <cellStyle name="Comma 2 10 5 3 2 4" xfId="23875" xr:uid="{9A3B39D9-F1F6-4609-B02E-60A142DD667E}"/>
    <cellStyle name="Comma 2 10 5 3 3" xfId="7063" xr:uid="{00000000-0005-0000-0000-0000A2000000}"/>
    <cellStyle name="Comma 2 10 5 3 3 2" xfId="16670" xr:uid="{00000000-0005-0000-0000-0000A3000000}"/>
    <cellStyle name="Comma 2 10 5 3 3 2 2" xfId="35884" xr:uid="{DE9FE533-20D9-402B-A1B2-2F8FD448C396}"/>
    <cellStyle name="Comma 2 10 5 3 3 3" xfId="26277" xr:uid="{FDD481BF-3897-4EDC-AF40-9E30ED2624F6}"/>
    <cellStyle name="Comma 2 10 5 3 4" xfId="11866" xr:uid="{00000000-0005-0000-0000-0000A4000000}"/>
    <cellStyle name="Comma 2 10 5 3 4 2" xfId="31080" xr:uid="{BD00B29E-5E1D-4FE3-879C-D788656B0E68}"/>
    <cellStyle name="Comma 2 10 5 3 5" xfId="21473" xr:uid="{062DDE24-B685-4377-AF26-6D1697E08D6E}"/>
    <cellStyle name="Comma 2 10 5 4" xfId="3061" xr:uid="{00000000-0005-0000-0000-0000A5000000}"/>
    <cellStyle name="Comma 2 10 5 4 2" xfId="7864" xr:uid="{00000000-0005-0000-0000-0000A6000000}"/>
    <cellStyle name="Comma 2 10 5 4 2 2" xfId="17471" xr:uid="{00000000-0005-0000-0000-0000A7000000}"/>
    <cellStyle name="Comma 2 10 5 4 2 2 2" xfId="36685" xr:uid="{C3FB8AD3-D530-41AB-8438-166E9747B18E}"/>
    <cellStyle name="Comma 2 10 5 4 2 3" xfId="27078" xr:uid="{543EC4B8-EBC8-482C-A333-19C29C9FBD2F}"/>
    <cellStyle name="Comma 2 10 5 4 3" xfId="12668" xr:uid="{00000000-0005-0000-0000-0000A8000000}"/>
    <cellStyle name="Comma 2 10 5 4 3 2" xfId="31882" xr:uid="{0088606F-BEE0-466D-A13B-363BF0BF06C3}"/>
    <cellStyle name="Comma 2 10 5 4 4" xfId="22275" xr:uid="{6096E516-4C0F-4C59-906C-CB279D7C5DEC}"/>
    <cellStyle name="Comma 2 10 5 5" xfId="5463" xr:uid="{00000000-0005-0000-0000-0000A9000000}"/>
    <cellStyle name="Comma 2 10 5 5 2" xfId="15070" xr:uid="{00000000-0005-0000-0000-0000AA000000}"/>
    <cellStyle name="Comma 2 10 5 5 2 2" xfId="34284" xr:uid="{41371A2B-E614-498F-9439-C941B4DFA03C}"/>
    <cellStyle name="Comma 2 10 5 5 3" xfId="24677" xr:uid="{E31782A9-11B9-420E-8A0A-0E7020D7DAD9}"/>
    <cellStyle name="Comma 2 10 5 6" xfId="10266" xr:uid="{00000000-0005-0000-0000-0000AB000000}"/>
    <cellStyle name="Comma 2 10 5 6 2" xfId="29480" xr:uid="{960E3B7F-9761-4CEA-9064-59BF684AD716}"/>
    <cellStyle name="Comma 2 10 5 7" xfId="19873" xr:uid="{2AB23E94-C75E-4FBF-A8AA-D0A685F2EE48}"/>
    <cellStyle name="Comma 2 10 6" xfId="856" xr:uid="{00000000-0005-0000-0000-0000AC000000}"/>
    <cellStyle name="Comma 2 10 6 2" xfId="3261" xr:uid="{00000000-0005-0000-0000-0000AD000000}"/>
    <cellStyle name="Comma 2 10 6 2 2" xfId="8064" xr:uid="{00000000-0005-0000-0000-0000AE000000}"/>
    <cellStyle name="Comma 2 10 6 2 2 2" xfId="17671" xr:uid="{00000000-0005-0000-0000-0000AF000000}"/>
    <cellStyle name="Comma 2 10 6 2 2 2 2" xfId="36885" xr:uid="{3C0BA12C-94CA-4192-8129-526C9A684B00}"/>
    <cellStyle name="Comma 2 10 6 2 2 3" xfId="27278" xr:uid="{5E1CE8C0-9AAD-4ED9-AC1F-BC6EDE2DE08E}"/>
    <cellStyle name="Comma 2 10 6 2 3" xfId="12868" xr:uid="{00000000-0005-0000-0000-0000B0000000}"/>
    <cellStyle name="Comma 2 10 6 2 3 2" xfId="32082" xr:uid="{74580838-4D59-4D09-870D-4C2FC284E8D4}"/>
    <cellStyle name="Comma 2 10 6 2 4" xfId="22475" xr:uid="{4E71158C-9DB3-4B3D-ADE0-0AD94FD5AC00}"/>
    <cellStyle name="Comma 2 10 6 3" xfId="5663" xr:uid="{00000000-0005-0000-0000-0000B1000000}"/>
    <cellStyle name="Comma 2 10 6 3 2" xfId="15270" xr:uid="{00000000-0005-0000-0000-0000B2000000}"/>
    <cellStyle name="Comma 2 10 6 3 2 2" xfId="34484" xr:uid="{4DB805E9-BD6E-4204-8328-9A5EF8855FE6}"/>
    <cellStyle name="Comma 2 10 6 3 3" xfId="24877" xr:uid="{AC5F6CB6-632D-412B-AAF0-4BDF494195AB}"/>
    <cellStyle name="Comma 2 10 6 4" xfId="10466" xr:uid="{00000000-0005-0000-0000-0000B3000000}"/>
    <cellStyle name="Comma 2 10 6 4 2" xfId="29680" xr:uid="{82854EE5-8AE6-4276-9B77-D60E14E00EC7}"/>
    <cellStyle name="Comma 2 10 6 5" xfId="20073" xr:uid="{9C8B525B-2D00-44AC-81B1-591BA4C4E23E}"/>
    <cellStyle name="Comma 2 10 7" xfId="1656" xr:uid="{00000000-0005-0000-0000-0000B4000000}"/>
    <cellStyle name="Comma 2 10 7 2" xfId="4061" xr:uid="{00000000-0005-0000-0000-0000B5000000}"/>
    <cellStyle name="Comma 2 10 7 2 2" xfId="8864" xr:uid="{00000000-0005-0000-0000-0000B6000000}"/>
    <cellStyle name="Comma 2 10 7 2 2 2" xfId="18471" xr:uid="{00000000-0005-0000-0000-0000B7000000}"/>
    <cellStyle name="Comma 2 10 7 2 2 2 2" xfId="37685" xr:uid="{00E03917-A7E9-4836-BDFB-7D6ADC2ECDCD}"/>
    <cellStyle name="Comma 2 10 7 2 2 3" xfId="28078" xr:uid="{9187C2EB-46F2-4145-A082-03A76699E18A}"/>
    <cellStyle name="Comma 2 10 7 2 3" xfId="13668" xr:uid="{00000000-0005-0000-0000-0000B8000000}"/>
    <cellStyle name="Comma 2 10 7 2 3 2" xfId="32882" xr:uid="{90AE40E4-A778-4186-A7C3-83DAF182B6CC}"/>
    <cellStyle name="Comma 2 10 7 2 4" xfId="23275" xr:uid="{39CC7292-32D0-48B7-8F00-0BA347670BDC}"/>
    <cellStyle name="Comma 2 10 7 3" xfId="6463" xr:uid="{00000000-0005-0000-0000-0000B9000000}"/>
    <cellStyle name="Comma 2 10 7 3 2" xfId="16070" xr:uid="{00000000-0005-0000-0000-0000BA000000}"/>
    <cellStyle name="Comma 2 10 7 3 2 2" xfId="35284" xr:uid="{EFDFE64E-0849-41DE-9FA3-7BB292DA2D3E}"/>
    <cellStyle name="Comma 2 10 7 3 3" xfId="25677" xr:uid="{AA6516BB-785E-410E-9FFA-F2E41B228F20}"/>
    <cellStyle name="Comma 2 10 7 4" xfId="11266" xr:uid="{00000000-0005-0000-0000-0000BB000000}"/>
    <cellStyle name="Comma 2 10 7 4 2" xfId="30480" xr:uid="{A7A9EAFC-23AE-4A60-AAFE-AAC099F21C99}"/>
    <cellStyle name="Comma 2 10 7 5" xfId="20873" xr:uid="{B73A3E95-4E91-4F53-9D96-29FEA995532A}"/>
    <cellStyle name="Comma 2 10 8" xfId="2461" xr:uid="{00000000-0005-0000-0000-0000BC000000}"/>
    <cellStyle name="Comma 2 10 8 2" xfId="7264" xr:uid="{00000000-0005-0000-0000-0000BD000000}"/>
    <cellStyle name="Comma 2 10 8 2 2" xfId="16871" xr:uid="{00000000-0005-0000-0000-0000BE000000}"/>
    <cellStyle name="Comma 2 10 8 2 2 2" xfId="36085" xr:uid="{C767C981-9778-4477-BD5D-169415817D31}"/>
    <cellStyle name="Comma 2 10 8 2 3" xfId="26478" xr:uid="{645C863B-DAF0-4FDE-839E-2C7292385753}"/>
    <cellStyle name="Comma 2 10 8 3" xfId="12068" xr:uid="{00000000-0005-0000-0000-0000BF000000}"/>
    <cellStyle name="Comma 2 10 8 3 2" xfId="31282" xr:uid="{98AD5163-3817-40B4-852A-DE99DF036599}"/>
    <cellStyle name="Comma 2 10 8 4" xfId="21675" xr:uid="{4F7F0C1A-2E78-4587-B748-440D90C843D7}"/>
    <cellStyle name="Comma 2 10 9" xfId="4863" xr:uid="{00000000-0005-0000-0000-0000C0000000}"/>
    <cellStyle name="Comma 2 10 9 2" xfId="14470" xr:uid="{00000000-0005-0000-0000-0000C1000000}"/>
    <cellStyle name="Comma 2 10 9 2 2" xfId="33684" xr:uid="{BD5C0F71-A0D6-4569-AAC1-DFB4C1AB0933}"/>
    <cellStyle name="Comma 2 10 9 3" xfId="24077" xr:uid="{B7D69094-1153-492C-8867-C4844C9D92DB}"/>
    <cellStyle name="Comma 2 11" xfId="105" xr:uid="{00000000-0005-0000-0000-0000C2000000}"/>
    <cellStyle name="Comma 2 11 10" xfId="19323" xr:uid="{3A311BD9-164F-4102-8013-B420634D316A}"/>
    <cellStyle name="Comma 2 11 2" xfId="305" xr:uid="{00000000-0005-0000-0000-0000C3000000}"/>
    <cellStyle name="Comma 2 11 2 2" xfId="1106" xr:uid="{00000000-0005-0000-0000-0000C4000000}"/>
    <cellStyle name="Comma 2 11 2 2 2" xfId="3511" xr:uid="{00000000-0005-0000-0000-0000C5000000}"/>
    <cellStyle name="Comma 2 11 2 2 2 2" xfId="8314" xr:uid="{00000000-0005-0000-0000-0000C6000000}"/>
    <cellStyle name="Comma 2 11 2 2 2 2 2" xfId="17921" xr:uid="{00000000-0005-0000-0000-0000C7000000}"/>
    <cellStyle name="Comma 2 11 2 2 2 2 2 2" xfId="37135" xr:uid="{3DD776E6-1D13-4D9F-8684-41BCA518CB4C}"/>
    <cellStyle name="Comma 2 11 2 2 2 2 3" xfId="27528" xr:uid="{2B868BA3-0F90-44B2-AC4C-1FF7B12A1DA4}"/>
    <cellStyle name="Comma 2 11 2 2 2 3" xfId="13118" xr:uid="{00000000-0005-0000-0000-0000C8000000}"/>
    <cellStyle name="Comma 2 11 2 2 2 3 2" xfId="32332" xr:uid="{01FAEB60-26E8-45E3-A401-74D6AB4A18D1}"/>
    <cellStyle name="Comma 2 11 2 2 2 4" xfId="22725" xr:uid="{521A458E-A68B-493B-B81D-74E7E29A5B49}"/>
    <cellStyle name="Comma 2 11 2 2 3" xfId="5913" xr:uid="{00000000-0005-0000-0000-0000C9000000}"/>
    <cellStyle name="Comma 2 11 2 2 3 2" xfId="15520" xr:uid="{00000000-0005-0000-0000-0000CA000000}"/>
    <cellStyle name="Comma 2 11 2 2 3 2 2" xfId="34734" xr:uid="{D6E3EC75-80EE-40D8-B50E-2F02CC2ACEA8}"/>
    <cellStyle name="Comma 2 11 2 2 3 3" xfId="25127" xr:uid="{B8EA9D07-E16D-40D6-95CE-96B049EA8E00}"/>
    <cellStyle name="Comma 2 11 2 2 4" xfId="10716" xr:uid="{00000000-0005-0000-0000-0000CB000000}"/>
    <cellStyle name="Comma 2 11 2 2 4 2" xfId="29930" xr:uid="{7B032980-FAC3-4347-B911-C4A78830248A}"/>
    <cellStyle name="Comma 2 11 2 2 5" xfId="20323" xr:uid="{A6F84DF5-5415-474C-8C28-9D41F15BA7CB}"/>
    <cellStyle name="Comma 2 11 2 3" xfId="1906" xr:uid="{00000000-0005-0000-0000-0000CC000000}"/>
    <cellStyle name="Comma 2 11 2 3 2" xfId="4311" xr:uid="{00000000-0005-0000-0000-0000CD000000}"/>
    <cellStyle name="Comma 2 11 2 3 2 2" xfId="9114" xr:uid="{00000000-0005-0000-0000-0000CE000000}"/>
    <cellStyle name="Comma 2 11 2 3 2 2 2" xfId="18721" xr:uid="{00000000-0005-0000-0000-0000CF000000}"/>
    <cellStyle name="Comma 2 11 2 3 2 2 2 2" xfId="37935" xr:uid="{547D9A44-F013-4BDC-B981-A005427B505A}"/>
    <cellStyle name="Comma 2 11 2 3 2 2 3" xfId="28328" xr:uid="{E95D540B-5EE0-4424-A4DE-5CFD8C0FEACD}"/>
    <cellStyle name="Comma 2 11 2 3 2 3" xfId="13918" xr:uid="{00000000-0005-0000-0000-0000D0000000}"/>
    <cellStyle name="Comma 2 11 2 3 2 3 2" xfId="33132" xr:uid="{A91E4152-B393-4A0B-A3DA-70F466EBC5D9}"/>
    <cellStyle name="Comma 2 11 2 3 2 4" xfId="23525" xr:uid="{1656FB67-8376-4793-9AEF-80F125980705}"/>
    <cellStyle name="Comma 2 11 2 3 3" xfId="6713" xr:uid="{00000000-0005-0000-0000-0000D1000000}"/>
    <cellStyle name="Comma 2 11 2 3 3 2" xfId="16320" xr:uid="{00000000-0005-0000-0000-0000D2000000}"/>
    <cellStyle name="Comma 2 11 2 3 3 2 2" xfId="35534" xr:uid="{3C9070B7-1633-4C69-8C26-33EA53A9E704}"/>
    <cellStyle name="Comma 2 11 2 3 3 3" xfId="25927" xr:uid="{232A016B-D19C-42E1-BD04-39B5EB5FB260}"/>
    <cellStyle name="Comma 2 11 2 3 4" xfId="11516" xr:uid="{00000000-0005-0000-0000-0000D3000000}"/>
    <cellStyle name="Comma 2 11 2 3 4 2" xfId="30730" xr:uid="{9EFACD84-1B96-40BF-8705-55508DB53A13}"/>
    <cellStyle name="Comma 2 11 2 3 5" xfId="21123" xr:uid="{D9633285-6383-4CC1-B4C7-F19C42090559}"/>
    <cellStyle name="Comma 2 11 2 4" xfId="2711" xr:uid="{00000000-0005-0000-0000-0000D4000000}"/>
    <cellStyle name="Comma 2 11 2 4 2" xfId="7514" xr:uid="{00000000-0005-0000-0000-0000D5000000}"/>
    <cellStyle name="Comma 2 11 2 4 2 2" xfId="17121" xr:uid="{00000000-0005-0000-0000-0000D6000000}"/>
    <cellStyle name="Comma 2 11 2 4 2 2 2" xfId="36335" xr:uid="{89C8A8F6-8C0B-4A34-9D5E-5989C4EDF81A}"/>
    <cellStyle name="Comma 2 11 2 4 2 3" xfId="26728" xr:uid="{FEF52078-86B7-48A3-82FD-24E87F0029C3}"/>
    <cellStyle name="Comma 2 11 2 4 3" xfId="12318" xr:uid="{00000000-0005-0000-0000-0000D7000000}"/>
    <cellStyle name="Comma 2 11 2 4 3 2" xfId="31532" xr:uid="{A2D8A120-53DC-4411-ACF3-3024A5FFF709}"/>
    <cellStyle name="Comma 2 11 2 4 4" xfId="21925" xr:uid="{E0639F49-9B58-413C-A069-825E1BAA2D8C}"/>
    <cellStyle name="Comma 2 11 2 5" xfId="5113" xr:uid="{00000000-0005-0000-0000-0000D8000000}"/>
    <cellStyle name="Comma 2 11 2 5 2" xfId="14720" xr:uid="{00000000-0005-0000-0000-0000D9000000}"/>
    <cellStyle name="Comma 2 11 2 5 2 2" xfId="33934" xr:uid="{D7CD933D-B1FD-4242-82CD-ABF1816C785F}"/>
    <cellStyle name="Comma 2 11 2 5 3" xfId="24327" xr:uid="{C43EA75A-A1D0-4524-A584-4D39DF899F4F}"/>
    <cellStyle name="Comma 2 11 2 6" xfId="9916" xr:uid="{00000000-0005-0000-0000-0000DA000000}"/>
    <cellStyle name="Comma 2 11 2 6 2" xfId="29130" xr:uid="{F3069E57-CCC6-48AD-9524-72F7C6BBA5D3}"/>
    <cellStyle name="Comma 2 11 2 7" xfId="19523" xr:uid="{E7DFA8B2-5B5F-4526-B2C7-E4A79BD0BA7D}"/>
    <cellStyle name="Comma 2 11 3" xfId="505" xr:uid="{00000000-0005-0000-0000-0000DB000000}"/>
    <cellStyle name="Comma 2 11 3 2" xfId="1306" xr:uid="{00000000-0005-0000-0000-0000DC000000}"/>
    <cellStyle name="Comma 2 11 3 2 2" xfId="3711" xr:uid="{00000000-0005-0000-0000-0000DD000000}"/>
    <cellStyle name="Comma 2 11 3 2 2 2" xfId="8514" xr:uid="{00000000-0005-0000-0000-0000DE000000}"/>
    <cellStyle name="Comma 2 11 3 2 2 2 2" xfId="18121" xr:uid="{00000000-0005-0000-0000-0000DF000000}"/>
    <cellStyle name="Comma 2 11 3 2 2 2 2 2" xfId="37335" xr:uid="{8802ACEE-7AD0-435A-AFC3-6B581FA473F8}"/>
    <cellStyle name="Comma 2 11 3 2 2 2 3" xfId="27728" xr:uid="{1EED098F-516D-4EA2-9B46-DBF781810907}"/>
    <cellStyle name="Comma 2 11 3 2 2 3" xfId="13318" xr:uid="{00000000-0005-0000-0000-0000E0000000}"/>
    <cellStyle name="Comma 2 11 3 2 2 3 2" xfId="32532" xr:uid="{D2D2A8F7-3259-464A-BCE5-632A00B327A8}"/>
    <cellStyle name="Comma 2 11 3 2 2 4" xfId="22925" xr:uid="{92E35699-5B3B-43BB-9CDB-BE19F9E82D49}"/>
    <cellStyle name="Comma 2 11 3 2 3" xfId="6113" xr:uid="{00000000-0005-0000-0000-0000E1000000}"/>
    <cellStyle name="Comma 2 11 3 2 3 2" xfId="15720" xr:uid="{00000000-0005-0000-0000-0000E2000000}"/>
    <cellStyle name="Comma 2 11 3 2 3 2 2" xfId="34934" xr:uid="{B0ED28DF-3263-4610-B5B0-799E2389CC3B}"/>
    <cellStyle name="Comma 2 11 3 2 3 3" xfId="25327" xr:uid="{8F3B33EB-7065-459F-BD54-4DEB106077E8}"/>
    <cellStyle name="Comma 2 11 3 2 4" xfId="10916" xr:uid="{00000000-0005-0000-0000-0000E3000000}"/>
    <cellStyle name="Comma 2 11 3 2 4 2" xfId="30130" xr:uid="{75B2EAE7-3803-4259-9094-9062BC6D58B0}"/>
    <cellStyle name="Comma 2 11 3 2 5" xfId="20523" xr:uid="{76721465-0846-42DD-8CFD-27A8A0A2DC81}"/>
    <cellStyle name="Comma 2 11 3 3" xfId="2106" xr:uid="{00000000-0005-0000-0000-0000E4000000}"/>
    <cellStyle name="Comma 2 11 3 3 2" xfId="4511" xr:uid="{00000000-0005-0000-0000-0000E5000000}"/>
    <cellStyle name="Comma 2 11 3 3 2 2" xfId="9314" xr:uid="{00000000-0005-0000-0000-0000E6000000}"/>
    <cellStyle name="Comma 2 11 3 3 2 2 2" xfId="18921" xr:uid="{00000000-0005-0000-0000-0000E7000000}"/>
    <cellStyle name="Comma 2 11 3 3 2 2 2 2" xfId="38135" xr:uid="{B12FEC48-9DD5-452F-BA7C-2D3A2643AFA5}"/>
    <cellStyle name="Comma 2 11 3 3 2 2 3" xfId="28528" xr:uid="{159ECCAF-008A-4393-9E19-99E15A2285C4}"/>
    <cellStyle name="Comma 2 11 3 3 2 3" xfId="14118" xr:uid="{00000000-0005-0000-0000-0000E8000000}"/>
    <cellStyle name="Comma 2 11 3 3 2 3 2" xfId="33332" xr:uid="{E2CE6791-8BEA-434F-B62F-77EF99F0B587}"/>
    <cellStyle name="Comma 2 11 3 3 2 4" xfId="23725" xr:uid="{7F63A0C4-4061-4A76-8062-C2785993FEFD}"/>
    <cellStyle name="Comma 2 11 3 3 3" xfId="6913" xr:uid="{00000000-0005-0000-0000-0000E9000000}"/>
    <cellStyle name="Comma 2 11 3 3 3 2" xfId="16520" xr:uid="{00000000-0005-0000-0000-0000EA000000}"/>
    <cellStyle name="Comma 2 11 3 3 3 2 2" xfId="35734" xr:uid="{772E7B80-C56C-4289-9A7A-D9ED4C66D1C9}"/>
    <cellStyle name="Comma 2 11 3 3 3 3" xfId="26127" xr:uid="{F568440E-BE55-4241-A57A-C3422DFABDC0}"/>
    <cellStyle name="Comma 2 11 3 3 4" xfId="11716" xr:uid="{00000000-0005-0000-0000-0000EB000000}"/>
    <cellStyle name="Comma 2 11 3 3 4 2" xfId="30930" xr:uid="{E81BF56B-08CE-42AA-8844-F15503D8701C}"/>
    <cellStyle name="Comma 2 11 3 3 5" xfId="21323" xr:uid="{932D6BD3-1F2E-4720-BF03-97249488E6B2}"/>
    <cellStyle name="Comma 2 11 3 4" xfId="2911" xr:uid="{00000000-0005-0000-0000-0000EC000000}"/>
    <cellStyle name="Comma 2 11 3 4 2" xfId="7714" xr:uid="{00000000-0005-0000-0000-0000ED000000}"/>
    <cellStyle name="Comma 2 11 3 4 2 2" xfId="17321" xr:uid="{00000000-0005-0000-0000-0000EE000000}"/>
    <cellStyle name="Comma 2 11 3 4 2 2 2" xfId="36535" xr:uid="{7C568620-6A84-48DD-B5F1-61FA9376C550}"/>
    <cellStyle name="Comma 2 11 3 4 2 3" xfId="26928" xr:uid="{AC145320-EBE2-426E-8F86-90B74ED2B423}"/>
    <cellStyle name="Comma 2 11 3 4 3" xfId="12518" xr:uid="{00000000-0005-0000-0000-0000EF000000}"/>
    <cellStyle name="Comma 2 11 3 4 3 2" xfId="31732" xr:uid="{1A0CB325-3BBD-4063-8515-CEE6EDFE88D7}"/>
    <cellStyle name="Comma 2 11 3 4 4" xfId="22125" xr:uid="{C258BA6B-C7E5-4BAA-BA49-1266DF8BB3F4}"/>
    <cellStyle name="Comma 2 11 3 5" xfId="5313" xr:uid="{00000000-0005-0000-0000-0000F0000000}"/>
    <cellStyle name="Comma 2 11 3 5 2" xfId="14920" xr:uid="{00000000-0005-0000-0000-0000F1000000}"/>
    <cellStyle name="Comma 2 11 3 5 2 2" xfId="34134" xr:uid="{374B24AC-D3E9-489F-8DCB-1241A178244D}"/>
    <cellStyle name="Comma 2 11 3 5 3" xfId="24527" xr:uid="{D0DB28B3-0F37-465D-9100-7D66D2528C95}"/>
    <cellStyle name="Comma 2 11 3 6" xfId="10116" xr:uid="{00000000-0005-0000-0000-0000F2000000}"/>
    <cellStyle name="Comma 2 11 3 6 2" xfId="29330" xr:uid="{57DD7E61-7020-45F0-BD8B-09CC1E73BA2E}"/>
    <cellStyle name="Comma 2 11 3 7" xfId="19723" xr:uid="{AB1A7981-2AE2-4878-90A9-146358029DD1}"/>
    <cellStyle name="Comma 2 11 4" xfId="705" xr:uid="{00000000-0005-0000-0000-0000F3000000}"/>
    <cellStyle name="Comma 2 11 4 2" xfId="1506" xr:uid="{00000000-0005-0000-0000-0000F4000000}"/>
    <cellStyle name="Comma 2 11 4 2 2" xfId="3911" xr:uid="{00000000-0005-0000-0000-0000F5000000}"/>
    <cellStyle name="Comma 2 11 4 2 2 2" xfId="8714" xr:uid="{00000000-0005-0000-0000-0000F6000000}"/>
    <cellStyle name="Comma 2 11 4 2 2 2 2" xfId="18321" xr:uid="{00000000-0005-0000-0000-0000F7000000}"/>
    <cellStyle name="Comma 2 11 4 2 2 2 2 2" xfId="37535" xr:uid="{0717AB46-5188-4AC8-ABA1-38EF0FF7A3CC}"/>
    <cellStyle name="Comma 2 11 4 2 2 2 3" xfId="27928" xr:uid="{BB271B2A-13CD-40B7-B4BE-1BE9BB094E7E}"/>
    <cellStyle name="Comma 2 11 4 2 2 3" xfId="13518" xr:uid="{00000000-0005-0000-0000-0000F8000000}"/>
    <cellStyle name="Comma 2 11 4 2 2 3 2" xfId="32732" xr:uid="{ABEB618D-5F29-423E-A60C-ABCBD6F7A4BA}"/>
    <cellStyle name="Comma 2 11 4 2 2 4" xfId="23125" xr:uid="{26C23472-9503-43C4-AED5-4C1079FF6BF1}"/>
    <cellStyle name="Comma 2 11 4 2 3" xfId="6313" xr:uid="{00000000-0005-0000-0000-0000F9000000}"/>
    <cellStyle name="Comma 2 11 4 2 3 2" xfId="15920" xr:uid="{00000000-0005-0000-0000-0000FA000000}"/>
    <cellStyle name="Comma 2 11 4 2 3 2 2" xfId="35134" xr:uid="{FD9DE3F2-9C11-4947-8B7B-5CDB9C8BD08A}"/>
    <cellStyle name="Comma 2 11 4 2 3 3" xfId="25527" xr:uid="{5DC09614-D63F-4894-8488-81C6EEC46A8A}"/>
    <cellStyle name="Comma 2 11 4 2 4" xfId="11116" xr:uid="{00000000-0005-0000-0000-0000FB000000}"/>
    <cellStyle name="Comma 2 11 4 2 4 2" xfId="30330" xr:uid="{82FA24EF-B32C-454F-AF07-98FB367B9331}"/>
    <cellStyle name="Comma 2 11 4 2 5" xfId="20723" xr:uid="{8C16F7E7-4877-42FB-A9CB-B3CF0327DD5A}"/>
    <cellStyle name="Comma 2 11 4 3" xfId="2306" xr:uid="{00000000-0005-0000-0000-0000FC000000}"/>
    <cellStyle name="Comma 2 11 4 3 2" xfId="4711" xr:uid="{00000000-0005-0000-0000-0000FD000000}"/>
    <cellStyle name="Comma 2 11 4 3 2 2" xfId="9514" xr:uid="{00000000-0005-0000-0000-0000FE000000}"/>
    <cellStyle name="Comma 2 11 4 3 2 2 2" xfId="19121" xr:uid="{00000000-0005-0000-0000-0000FF000000}"/>
    <cellStyle name="Comma 2 11 4 3 2 2 2 2" xfId="38335" xr:uid="{D5A0B5F9-9C43-48B8-AD55-143D09E7423E}"/>
    <cellStyle name="Comma 2 11 4 3 2 2 3" xfId="28728" xr:uid="{C45A88B0-B861-4F26-9634-BB3F1E0BABE6}"/>
    <cellStyle name="Comma 2 11 4 3 2 3" xfId="14318" xr:uid="{00000000-0005-0000-0000-000000010000}"/>
    <cellStyle name="Comma 2 11 4 3 2 3 2" xfId="33532" xr:uid="{21E024B7-FD75-4A70-BDF8-F249ABE4BDDF}"/>
    <cellStyle name="Comma 2 11 4 3 2 4" xfId="23925" xr:uid="{F85C5D47-E07F-45A3-B464-89008D9382DD}"/>
    <cellStyle name="Comma 2 11 4 3 3" xfId="7113" xr:uid="{00000000-0005-0000-0000-000001010000}"/>
    <cellStyle name="Comma 2 11 4 3 3 2" xfId="16720" xr:uid="{00000000-0005-0000-0000-000002010000}"/>
    <cellStyle name="Comma 2 11 4 3 3 2 2" xfId="35934" xr:uid="{5C8B7FA6-61E5-4D5A-A1E7-4875E9719887}"/>
    <cellStyle name="Comma 2 11 4 3 3 3" xfId="26327" xr:uid="{D912608F-CE52-4F0F-8AE1-D5F253FE5F93}"/>
    <cellStyle name="Comma 2 11 4 3 4" xfId="11916" xr:uid="{00000000-0005-0000-0000-000003010000}"/>
    <cellStyle name="Comma 2 11 4 3 4 2" xfId="31130" xr:uid="{53466783-F54A-47CB-ADBF-EA969C15EEBD}"/>
    <cellStyle name="Comma 2 11 4 3 5" xfId="21523" xr:uid="{AE817B5C-57CF-4C06-804C-134C12DAF709}"/>
    <cellStyle name="Comma 2 11 4 4" xfId="3111" xr:uid="{00000000-0005-0000-0000-000004010000}"/>
    <cellStyle name="Comma 2 11 4 4 2" xfId="7914" xr:uid="{00000000-0005-0000-0000-000005010000}"/>
    <cellStyle name="Comma 2 11 4 4 2 2" xfId="17521" xr:uid="{00000000-0005-0000-0000-000006010000}"/>
    <cellStyle name="Comma 2 11 4 4 2 2 2" xfId="36735" xr:uid="{4996CD0D-13D1-4A29-B6BB-4832A9FC3D3C}"/>
    <cellStyle name="Comma 2 11 4 4 2 3" xfId="27128" xr:uid="{EC5DBD7D-E047-4141-88E5-239C73F58FA9}"/>
    <cellStyle name="Comma 2 11 4 4 3" xfId="12718" xr:uid="{00000000-0005-0000-0000-000007010000}"/>
    <cellStyle name="Comma 2 11 4 4 3 2" xfId="31932" xr:uid="{AA0254B8-9625-4302-8457-B0B32CA0580C}"/>
    <cellStyle name="Comma 2 11 4 4 4" xfId="22325" xr:uid="{B937F22C-01BC-4C1E-8573-A3D7C1ACBCDB}"/>
    <cellStyle name="Comma 2 11 4 5" xfId="5513" xr:uid="{00000000-0005-0000-0000-000008010000}"/>
    <cellStyle name="Comma 2 11 4 5 2" xfId="15120" xr:uid="{00000000-0005-0000-0000-000009010000}"/>
    <cellStyle name="Comma 2 11 4 5 2 2" xfId="34334" xr:uid="{A569E931-F0E9-43E8-8A75-B48557D531EB}"/>
    <cellStyle name="Comma 2 11 4 5 3" xfId="24727" xr:uid="{F6AE9C30-28A4-4322-9BE8-4C56D98FFBD7}"/>
    <cellStyle name="Comma 2 11 4 6" xfId="10316" xr:uid="{00000000-0005-0000-0000-00000A010000}"/>
    <cellStyle name="Comma 2 11 4 6 2" xfId="29530" xr:uid="{953137C5-F0C1-4FFE-95AF-29114E482837}"/>
    <cellStyle name="Comma 2 11 4 7" xfId="19923" xr:uid="{0184AB4A-BC60-4336-A516-DD2CA87B976B}"/>
    <cellStyle name="Comma 2 11 5" xfId="906" xr:uid="{00000000-0005-0000-0000-00000B010000}"/>
    <cellStyle name="Comma 2 11 5 2" xfId="3311" xr:uid="{00000000-0005-0000-0000-00000C010000}"/>
    <cellStyle name="Comma 2 11 5 2 2" xfId="8114" xr:uid="{00000000-0005-0000-0000-00000D010000}"/>
    <cellStyle name="Comma 2 11 5 2 2 2" xfId="17721" xr:uid="{00000000-0005-0000-0000-00000E010000}"/>
    <cellStyle name="Comma 2 11 5 2 2 2 2" xfId="36935" xr:uid="{3601D92E-7162-47D5-9301-7E6339885868}"/>
    <cellStyle name="Comma 2 11 5 2 2 3" xfId="27328" xr:uid="{D462273A-DCAD-4228-8597-0A26FF05CA55}"/>
    <cellStyle name="Comma 2 11 5 2 3" xfId="12918" xr:uid="{00000000-0005-0000-0000-00000F010000}"/>
    <cellStyle name="Comma 2 11 5 2 3 2" xfId="32132" xr:uid="{A4EF0259-E094-4E08-B40E-64B59768567C}"/>
    <cellStyle name="Comma 2 11 5 2 4" xfId="22525" xr:uid="{2C2CEB2D-0B59-4997-914D-F4021107C438}"/>
    <cellStyle name="Comma 2 11 5 3" xfId="5713" xr:uid="{00000000-0005-0000-0000-000010010000}"/>
    <cellStyle name="Comma 2 11 5 3 2" xfId="15320" xr:uid="{00000000-0005-0000-0000-000011010000}"/>
    <cellStyle name="Comma 2 11 5 3 2 2" xfId="34534" xr:uid="{EE89E5C8-6D0B-43FD-BC2C-A2192BD6D82E}"/>
    <cellStyle name="Comma 2 11 5 3 3" xfId="24927" xr:uid="{6E26BC73-C400-440E-A01C-6D1C89CD55A3}"/>
    <cellStyle name="Comma 2 11 5 4" xfId="10516" xr:uid="{00000000-0005-0000-0000-000012010000}"/>
    <cellStyle name="Comma 2 11 5 4 2" xfId="29730" xr:uid="{691ED014-273D-41B9-BDC6-274562331E1F}"/>
    <cellStyle name="Comma 2 11 5 5" xfId="20123" xr:uid="{8581C070-5553-4DE7-9010-039493C09B63}"/>
    <cellStyle name="Comma 2 11 6" xfId="1706" xr:uid="{00000000-0005-0000-0000-000013010000}"/>
    <cellStyle name="Comma 2 11 6 2" xfId="4111" xr:uid="{00000000-0005-0000-0000-000014010000}"/>
    <cellStyle name="Comma 2 11 6 2 2" xfId="8914" xr:uid="{00000000-0005-0000-0000-000015010000}"/>
    <cellStyle name="Comma 2 11 6 2 2 2" xfId="18521" xr:uid="{00000000-0005-0000-0000-000016010000}"/>
    <cellStyle name="Comma 2 11 6 2 2 2 2" xfId="37735" xr:uid="{B7ACF61D-217D-4008-96DC-0826AAF6716F}"/>
    <cellStyle name="Comma 2 11 6 2 2 3" xfId="28128" xr:uid="{8CDEE5DE-8297-4F7D-B499-D2A2E24EC203}"/>
    <cellStyle name="Comma 2 11 6 2 3" xfId="13718" xr:uid="{00000000-0005-0000-0000-000017010000}"/>
    <cellStyle name="Comma 2 11 6 2 3 2" xfId="32932" xr:uid="{13AC39B8-7980-470D-A50A-B2D1F870DFC4}"/>
    <cellStyle name="Comma 2 11 6 2 4" xfId="23325" xr:uid="{F1D6FFA3-3EA1-49DB-A96B-9FAA71BB76BA}"/>
    <cellStyle name="Comma 2 11 6 3" xfId="6513" xr:uid="{00000000-0005-0000-0000-000018010000}"/>
    <cellStyle name="Comma 2 11 6 3 2" xfId="16120" xr:uid="{00000000-0005-0000-0000-000019010000}"/>
    <cellStyle name="Comma 2 11 6 3 2 2" xfId="35334" xr:uid="{8A4AC049-D680-45E7-A06E-EBB707BB9E84}"/>
    <cellStyle name="Comma 2 11 6 3 3" xfId="25727" xr:uid="{DC489D97-E841-4D6E-AB4D-A28424E1DFD1}"/>
    <cellStyle name="Comma 2 11 6 4" xfId="11316" xr:uid="{00000000-0005-0000-0000-00001A010000}"/>
    <cellStyle name="Comma 2 11 6 4 2" xfId="30530" xr:uid="{2B4615BD-E94E-4E16-84EA-20390E1ACDAA}"/>
    <cellStyle name="Comma 2 11 6 5" xfId="20923" xr:uid="{FA73B954-ECFE-440C-8CA3-0A3681DBDAE7}"/>
    <cellStyle name="Comma 2 11 7" xfId="2511" xr:uid="{00000000-0005-0000-0000-00001B010000}"/>
    <cellStyle name="Comma 2 11 7 2" xfId="7314" xr:uid="{00000000-0005-0000-0000-00001C010000}"/>
    <cellStyle name="Comma 2 11 7 2 2" xfId="16921" xr:uid="{00000000-0005-0000-0000-00001D010000}"/>
    <cellStyle name="Comma 2 11 7 2 2 2" xfId="36135" xr:uid="{C67F0419-4CDB-4084-88F6-943CC00CDDA3}"/>
    <cellStyle name="Comma 2 11 7 2 3" xfId="26528" xr:uid="{57DDDDA3-7855-4477-86D2-282FE3B6B815}"/>
    <cellStyle name="Comma 2 11 7 3" xfId="12118" xr:uid="{00000000-0005-0000-0000-00001E010000}"/>
    <cellStyle name="Comma 2 11 7 3 2" xfId="31332" xr:uid="{D255AA58-E757-454A-B76C-6B48B4C5F035}"/>
    <cellStyle name="Comma 2 11 7 4" xfId="21725" xr:uid="{66167F30-78C5-455F-B390-39DCB7AE5158}"/>
    <cellStyle name="Comma 2 11 8" xfId="4913" xr:uid="{00000000-0005-0000-0000-00001F010000}"/>
    <cellStyle name="Comma 2 11 8 2" xfId="14520" xr:uid="{00000000-0005-0000-0000-000020010000}"/>
    <cellStyle name="Comma 2 11 8 2 2" xfId="33734" xr:uid="{60202CD3-595C-4966-9DF4-3F6E58964600}"/>
    <cellStyle name="Comma 2 11 8 3" xfId="24127" xr:uid="{713ADF57-5A00-4D6E-B01C-E507E38CF064}"/>
    <cellStyle name="Comma 2 11 9" xfId="9716" xr:uid="{00000000-0005-0000-0000-000021010000}"/>
    <cellStyle name="Comma 2 11 9 2" xfId="28930" xr:uid="{BE24B5FB-DBCE-4218-9868-C3351BF51B2A}"/>
    <cellStyle name="Comma 2 12" xfId="205" xr:uid="{00000000-0005-0000-0000-000022010000}"/>
    <cellStyle name="Comma 2 12 2" xfId="1006" xr:uid="{00000000-0005-0000-0000-000023010000}"/>
    <cellStyle name="Comma 2 12 2 2" xfId="3411" xr:uid="{00000000-0005-0000-0000-000024010000}"/>
    <cellStyle name="Comma 2 12 2 2 2" xfId="8214" xr:uid="{00000000-0005-0000-0000-000025010000}"/>
    <cellStyle name="Comma 2 12 2 2 2 2" xfId="17821" xr:uid="{00000000-0005-0000-0000-000026010000}"/>
    <cellStyle name="Comma 2 12 2 2 2 2 2" xfId="37035" xr:uid="{B5B442A8-D468-4D5A-8F13-2CA05DBB49E7}"/>
    <cellStyle name="Comma 2 12 2 2 2 3" xfId="27428" xr:uid="{7258C0EF-3910-45A2-8B31-FABF03A82C1A}"/>
    <cellStyle name="Comma 2 12 2 2 3" xfId="13018" xr:uid="{00000000-0005-0000-0000-000027010000}"/>
    <cellStyle name="Comma 2 12 2 2 3 2" xfId="32232" xr:uid="{0FCC68DC-054A-469C-9FD1-DA79D41DCF3D}"/>
    <cellStyle name="Comma 2 12 2 2 4" xfId="22625" xr:uid="{7CD61A0E-C576-441A-9FB8-C0D3F6BA16EC}"/>
    <cellStyle name="Comma 2 12 2 3" xfId="5813" xr:uid="{00000000-0005-0000-0000-000028010000}"/>
    <cellStyle name="Comma 2 12 2 3 2" xfId="15420" xr:uid="{00000000-0005-0000-0000-000029010000}"/>
    <cellStyle name="Comma 2 12 2 3 2 2" xfId="34634" xr:uid="{D0A5F474-3D95-4982-A9FB-492111B799E4}"/>
    <cellStyle name="Comma 2 12 2 3 3" xfId="25027" xr:uid="{651B3529-D92C-4BBC-B68C-98869BAD3C85}"/>
    <cellStyle name="Comma 2 12 2 4" xfId="10616" xr:uid="{00000000-0005-0000-0000-00002A010000}"/>
    <cellStyle name="Comma 2 12 2 4 2" xfId="29830" xr:uid="{56018671-A5B2-46A1-8011-78D5FF8082DF}"/>
    <cellStyle name="Comma 2 12 2 5" xfId="20223" xr:uid="{87888ACE-B610-43BE-9233-DDE6B16D7817}"/>
    <cellStyle name="Comma 2 12 3" xfId="1806" xr:uid="{00000000-0005-0000-0000-00002B010000}"/>
    <cellStyle name="Comma 2 12 3 2" xfId="4211" xr:uid="{00000000-0005-0000-0000-00002C010000}"/>
    <cellStyle name="Comma 2 12 3 2 2" xfId="9014" xr:uid="{00000000-0005-0000-0000-00002D010000}"/>
    <cellStyle name="Comma 2 12 3 2 2 2" xfId="18621" xr:uid="{00000000-0005-0000-0000-00002E010000}"/>
    <cellStyle name="Comma 2 12 3 2 2 2 2" xfId="37835" xr:uid="{EE5DF3FA-07DA-4020-8F85-A0955B1E50D0}"/>
    <cellStyle name="Comma 2 12 3 2 2 3" xfId="28228" xr:uid="{CB0ED796-FA52-42F6-9791-A4CA13E5E099}"/>
    <cellStyle name="Comma 2 12 3 2 3" xfId="13818" xr:uid="{00000000-0005-0000-0000-00002F010000}"/>
    <cellStyle name="Comma 2 12 3 2 3 2" xfId="33032" xr:uid="{C35D1424-34E2-4BF8-9163-E57AC860D169}"/>
    <cellStyle name="Comma 2 12 3 2 4" xfId="23425" xr:uid="{77C42661-B381-4BFB-8F7F-7202A59E8F8C}"/>
    <cellStyle name="Comma 2 12 3 3" xfId="6613" xr:uid="{00000000-0005-0000-0000-000030010000}"/>
    <cellStyle name="Comma 2 12 3 3 2" xfId="16220" xr:uid="{00000000-0005-0000-0000-000031010000}"/>
    <cellStyle name="Comma 2 12 3 3 2 2" xfId="35434" xr:uid="{720C97C0-7FEE-414A-B0A2-5991DEC16951}"/>
    <cellStyle name="Comma 2 12 3 3 3" xfId="25827" xr:uid="{6821F20D-DB4D-4CA7-8E64-5BC5127620F2}"/>
    <cellStyle name="Comma 2 12 3 4" xfId="11416" xr:uid="{00000000-0005-0000-0000-000032010000}"/>
    <cellStyle name="Comma 2 12 3 4 2" xfId="30630" xr:uid="{680B14C2-4C16-4E04-BB62-2EADF828F1A6}"/>
    <cellStyle name="Comma 2 12 3 5" xfId="21023" xr:uid="{F3ECA70F-E90D-4536-B434-8FEE5CA543D9}"/>
    <cellStyle name="Comma 2 12 4" xfId="2611" xr:uid="{00000000-0005-0000-0000-000033010000}"/>
    <cellStyle name="Comma 2 12 4 2" xfId="7414" xr:uid="{00000000-0005-0000-0000-000034010000}"/>
    <cellStyle name="Comma 2 12 4 2 2" xfId="17021" xr:uid="{00000000-0005-0000-0000-000035010000}"/>
    <cellStyle name="Comma 2 12 4 2 2 2" xfId="36235" xr:uid="{113A501C-309D-44CE-9E7D-D1A90F608F0F}"/>
    <cellStyle name="Comma 2 12 4 2 3" xfId="26628" xr:uid="{21054E7C-2A60-41C9-8076-AD344382C3E3}"/>
    <cellStyle name="Comma 2 12 4 3" xfId="12218" xr:uid="{00000000-0005-0000-0000-000036010000}"/>
    <cellStyle name="Comma 2 12 4 3 2" xfId="31432" xr:uid="{84A111DE-003A-45E9-92AB-9E7C9422FB2C}"/>
    <cellStyle name="Comma 2 12 4 4" xfId="21825" xr:uid="{4DE7E1A4-9266-449C-ADF2-1B6E401EE2C4}"/>
    <cellStyle name="Comma 2 12 5" xfId="5013" xr:uid="{00000000-0005-0000-0000-000037010000}"/>
    <cellStyle name="Comma 2 12 5 2" xfId="14620" xr:uid="{00000000-0005-0000-0000-000038010000}"/>
    <cellStyle name="Comma 2 12 5 2 2" xfId="33834" xr:uid="{C592E606-7549-4238-91A7-01D62C15A4D8}"/>
    <cellStyle name="Comma 2 12 5 3" xfId="24227" xr:uid="{97BEEC04-9F9E-4794-A2B8-7A7BAB4FC013}"/>
    <cellStyle name="Comma 2 12 6" xfId="9816" xr:uid="{00000000-0005-0000-0000-000039010000}"/>
    <cellStyle name="Comma 2 12 6 2" xfId="29030" xr:uid="{B83D3DB2-0DFB-4918-BEC8-EA4A3E85D300}"/>
    <cellStyle name="Comma 2 12 7" xfId="19423" xr:uid="{10DF8C02-8D1D-4CD1-BA6D-69DD9584DE3A}"/>
    <cellStyle name="Comma 2 13" xfId="405" xr:uid="{00000000-0005-0000-0000-00003A010000}"/>
    <cellStyle name="Comma 2 13 2" xfId="1206" xr:uid="{00000000-0005-0000-0000-00003B010000}"/>
    <cellStyle name="Comma 2 13 2 2" xfId="3611" xr:uid="{00000000-0005-0000-0000-00003C010000}"/>
    <cellStyle name="Comma 2 13 2 2 2" xfId="8414" xr:uid="{00000000-0005-0000-0000-00003D010000}"/>
    <cellStyle name="Comma 2 13 2 2 2 2" xfId="18021" xr:uid="{00000000-0005-0000-0000-00003E010000}"/>
    <cellStyle name="Comma 2 13 2 2 2 2 2" xfId="37235" xr:uid="{EEF778BF-AC03-4B68-84DA-06AE7F1B63CA}"/>
    <cellStyle name="Comma 2 13 2 2 2 3" xfId="27628" xr:uid="{0C38E15D-20A0-4C52-A5B0-E1FFC1C69A55}"/>
    <cellStyle name="Comma 2 13 2 2 3" xfId="13218" xr:uid="{00000000-0005-0000-0000-00003F010000}"/>
    <cellStyle name="Comma 2 13 2 2 3 2" xfId="32432" xr:uid="{47C12167-26FF-4914-834B-6A65200E062D}"/>
    <cellStyle name="Comma 2 13 2 2 4" xfId="22825" xr:uid="{4825F2BC-51B6-45BB-9180-39EBBA300BDB}"/>
    <cellStyle name="Comma 2 13 2 3" xfId="6013" xr:uid="{00000000-0005-0000-0000-000040010000}"/>
    <cellStyle name="Comma 2 13 2 3 2" xfId="15620" xr:uid="{00000000-0005-0000-0000-000041010000}"/>
    <cellStyle name="Comma 2 13 2 3 2 2" xfId="34834" xr:uid="{7E372D23-7444-4E9D-9CFB-9132D69648A4}"/>
    <cellStyle name="Comma 2 13 2 3 3" xfId="25227" xr:uid="{F03C804E-81CA-4437-9857-7C74A1178DEF}"/>
    <cellStyle name="Comma 2 13 2 4" xfId="10816" xr:uid="{00000000-0005-0000-0000-000042010000}"/>
    <cellStyle name="Comma 2 13 2 4 2" xfId="30030" xr:uid="{A208E406-5C8D-426D-9325-1DF7A13644A8}"/>
    <cellStyle name="Comma 2 13 2 5" xfId="20423" xr:uid="{E20BE8F3-B447-4AD7-8061-3369CD124E39}"/>
    <cellStyle name="Comma 2 13 3" xfId="2006" xr:uid="{00000000-0005-0000-0000-000043010000}"/>
    <cellStyle name="Comma 2 13 3 2" xfId="4411" xr:uid="{00000000-0005-0000-0000-000044010000}"/>
    <cellStyle name="Comma 2 13 3 2 2" xfId="9214" xr:uid="{00000000-0005-0000-0000-000045010000}"/>
    <cellStyle name="Comma 2 13 3 2 2 2" xfId="18821" xr:uid="{00000000-0005-0000-0000-000046010000}"/>
    <cellStyle name="Comma 2 13 3 2 2 2 2" xfId="38035" xr:uid="{D3B73658-99DE-4214-83E4-80CE425DE53A}"/>
    <cellStyle name="Comma 2 13 3 2 2 3" xfId="28428" xr:uid="{2BECF7FA-2B15-45BF-A814-DEE5FF52E207}"/>
    <cellStyle name="Comma 2 13 3 2 3" xfId="14018" xr:uid="{00000000-0005-0000-0000-000047010000}"/>
    <cellStyle name="Comma 2 13 3 2 3 2" xfId="33232" xr:uid="{727B0736-181D-49FA-839D-0F9A45B3CC81}"/>
    <cellStyle name="Comma 2 13 3 2 4" xfId="23625" xr:uid="{9A93FD7C-B9F1-4533-B810-672F7DEFD907}"/>
    <cellStyle name="Comma 2 13 3 3" xfId="6813" xr:uid="{00000000-0005-0000-0000-000048010000}"/>
    <cellStyle name="Comma 2 13 3 3 2" xfId="16420" xr:uid="{00000000-0005-0000-0000-000049010000}"/>
    <cellStyle name="Comma 2 13 3 3 2 2" xfId="35634" xr:uid="{09D2D411-16C8-4B92-AB36-851AF1836707}"/>
    <cellStyle name="Comma 2 13 3 3 3" xfId="26027" xr:uid="{D023468C-7310-4851-AFC1-50CB4EE7E535}"/>
    <cellStyle name="Comma 2 13 3 4" xfId="11616" xr:uid="{00000000-0005-0000-0000-00004A010000}"/>
    <cellStyle name="Comma 2 13 3 4 2" xfId="30830" xr:uid="{53957809-CC9D-4BAD-A409-3D718847104F}"/>
    <cellStyle name="Comma 2 13 3 5" xfId="21223" xr:uid="{B716F228-3D6F-4D72-A7D8-733D481E1B46}"/>
    <cellStyle name="Comma 2 13 4" xfId="2811" xr:uid="{00000000-0005-0000-0000-00004B010000}"/>
    <cellStyle name="Comma 2 13 4 2" xfId="7614" xr:uid="{00000000-0005-0000-0000-00004C010000}"/>
    <cellStyle name="Comma 2 13 4 2 2" xfId="17221" xr:uid="{00000000-0005-0000-0000-00004D010000}"/>
    <cellStyle name="Comma 2 13 4 2 2 2" xfId="36435" xr:uid="{C952CBFC-4C41-4FEF-8FBD-45D573DA0825}"/>
    <cellStyle name="Comma 2 13 4 2 3" xfId="26828" xr:uid="{D77C14BA-7934-4DEA-96B3-D6F2A0A63378}"/>
    <cellStyle name="Comma 2 13 4 3" xfId="12418" xr:uid="{00000000-0005-0000-0000-00004E010000}"/>
    <cellStyle name="Comma 2 13 4 3 2" xfId="31632" xr:uid="{4924FE5B-486B-468B-ABF9-4D4237B25D13}"/>
    <cellStyle name="Comma 2 13 4 4" xfId="22025" xr:uid="{BB2889F5-BC47-4B4C-9476-66A6EF0886B9}"/>
    <cellStyle name="Comma 2 13 5" xfId="5213" xr:uid="{00000000-0005-0000-0000-00004F010000}"/>
    <cellStyle name="Comma 2 13 5 2" xfId="14820" xr:uid="{00000000-0005-0000-0000-000050010000}"/>
    <cellStyle name="Comma 2 13 5 2 2" xfId="34034" xr:uid="{DD7C46F2-14DF-47E0-AD09-27FCA6CD5470}"/>
    <cellStyle name="Comma 2 13 5 3" xfId="24427" xr:uid="{E5245D07-64FE-4BCF-B161-5AE7EDF8CED0}"/>
    <cellStyle name="Comma 2 13 6" xfId="10016" xr:uid="{00000000-0005-0000-0000-000051010000}"/>
    <cellStyle name="Comma 2 13 6 2" xfId="29230" xr:uid="{0D77286C-097F-4832-8711-B76FD569922C}"/>
    <cellStyle name="Comma 2 13 7" xfId="19623" xr:uid="{6941B4E4-88BD-46E5-B216-6D3AEB6CEE6F}"/>
    <cellStyle name="Comma 2 14" xfId="605" xr:uid="{00000000-0005-0000-0000-000052010000}"/>
    <cellStyle name="Comma 2 14 2" xfId="1406" xr:uid="{00000000-0005-0000-0000-000053010000}"/>
    <cellStyle name="Comma 2 14 2 2" xfId="3811" xr:uid="{00000000-0005-0000-0000-000054010000}"/>
    <cellStyle name="Comma 2 14 2 2 2" xfId="8614" xr:uid="{00000000-0005-0000-0000-000055010000}"/>
    <cellStyle name="Comma 2 14 2 2 2 2" xfId="18221" xr:uid="{00000000-0005-0000-0000-000056010000}"/>
    <cellStyle name="Comma 2 14 2 2 2 2 2" xfId="37435" xr:uid="{F9F4D770-94D4-4203-8AFE-B9A4EC6ACCEB}"/>
    <cellStyle name="Comma 2 14 2 2 2 3" xfId="27828" xr:uid="{94285D31-63B1-4AF7-B246-AB45E990B03F}"/>
    <cellStyle name="Comma 2 14 2 2 3" xfId="13418" xr:uid="{00000000-0005-0000-0000-000057010000}"/>
    <cellStyle name="Comma 2 14 2 2 3 2" xfId="32632" xr:uid="{AA9EFDB0-B690-4362-8DB9-617093A9A137}"/>
    <cellStyle name="Comma 2 14 2 2 4" xfId="23025" xr:uid="{C99BE5A7-B6B7-4615-B1CB-3175CD114314}"/>
    <cellStyle name="Comma 2 14 2 3" xfId="6213" xr:uid="{00000000-0005-0000-0000-000058010000}"/>
    <cellStyle name="Comma 2 14 2 3 2" xfId="15820" xr:uid="{00000000-0005-0000-0000-000059010000}"/>
    <cellStyle name="Comma 2 14 2 3 2 2" xfId="35034" xr:uid="{76913CAF-93A7-469E-8235-CA76B87DB584}"/>
    <cellStyle name="Comma 2 14 2 3 3" xfId="25427" xr:uid="{BDAD3CE6-9DB7-452A-AAAA-6D63A2277984}"/>
    <cellStyle name="Comma 2 14 2 4" xfId="11016" xr:uid="{00000000-0005-0000-0000-00005A010000}"/>
    <cellStyle name="Comma 2 14 2 4 2" xfId="30230" xr:uid="{7BDEFB0B-F9FB-47F1-998E-47EDB6760ACA}"/>
    <cellStyle name="Comma 2 14 2 5" xfId="20623" xr:uid="{5F7EE153-BA18-4B6F-A8B2-5A2A2D342415}"/>
    <cellStyle name="Comma 2 14 3" xfId="2206" xr:uid="{00000000-0005-0000-0000-00005B010000}"/>
    <cellStyle name="Comma 2 14 3 2" xfId="4611" xr:uid="{00000000-0005-0000-0000-00005C010000}"/>
    <cellStyle name="Comma 2 14 3 2 2" xfId="9414" xr:uid="{00000000-0005-0000-0000-00005D010000}"/>
    <cellStyle name="Comma 2 14 3 2 2 2" xfId="19021" xr:uid="{00000000-0005-0000-0000-00005E010000}"/>
    <cellStyle name="Comma 2 14 3 2 2 2 2" xfId="38235" xr:uid="{C26A8E28-A0C0-496A-ABE6-2ED73C4B5804}"/>
    <cellStyle name="Comma 2 14 3 2 2 3" xfId="28628" xr:uid="{8839E84D-6591-4478-AD72-70E73F0D6B3E}"/>
    <cellStyle name="Comma 2 14 3 2 3" xfId="14218" xr:uid="{00000000-0005-0000-0000-00005F010000}"/>
    <cellStyle name="Comma 2 14 3 2 3 2" xfId="33432" xr:uid="{C8D8EB2B-3F82-4746-9528-7B55F85D6567}"/>
    <cellStyle name="Comma 2 14 3 2 4" xfId="23825" xr:uid="{B2FF70D5-6C5F-4B84-9A55-A6F48FB7BF7B}"/>
    <cellStyle name="Comma 2 14 3 3" xfId="7013" xr:uid="{00000000-0005-0000-0000-000060010000}"/>
    <cellStyle name="Comma 2 14 3 3 2" xfId="16620" xr:uid="{00000000-0005-0000-0000-000061010000}"/>
    <cellStyle name="Comma 2 14 3 3 2 2" xfId="35834" xr:uid="{1ABE7F70-F322-472F-99F3-FBA682DC29B1}"/>
    <cellStyle name="Comma 2 14 3 3 3" xfId="26227" xr:uid="{D9B1A39B-69DA-4894-9C2A-ED4F48B0BF61}"/>
    <cellStyle name="Comma 2 14 3 4" xfId="11816" xr:uid="{00000000-0005-0000-0000-000062010000}"/>
    <cellStyle name="Comma 2 14 3 4 2" xfId="31030" xr:uid="{A5193D2E-0C1A-4E71-8A68-0E2C89C2D65C}"/>
    <cellStyle name="Comma 2 14 3 5" xfId="21423" xr:uid="{DD00F52E-EDF5-49E9-936E-016392222058}"/>
    <cellStyle name="Comma 2 14 4" xfId="3011" xr:uid="{00000000-0005-0000-0000-000063010000}"/>
    <cellStyle name="Comma 2 14 4 2" xfId="7814" xr:uid="{00000000-0005-0000-0000-000064010000}"/>
    <cellStyle name="Comma 2 14 4 2 2" xfId="17421" xr:uid="{00000000-0005-0000-0000-000065010000}"/>
    <cellStyle name="Comma 2 14 4 2 2 2" xfId="36635" xr:uid="{E633E001-18BD-4A9D-AE7A-0767234F2883}"/>
    <cellStyle name="Comma 2 14 4 2 3" xfId="27028" xr:uid="{1F8CBFAF-5C9C-49E9-8442-2C07F555A2D6}"/>
    <cellStyle name="Comma 2 14 4 3" xfId="12618" xr:uid="{00000000-0005-0000-0000-000066010000}"/>
    <cellStyle name="Comma 2 14 4 3 2" xfId="31832" xr:uid="{298C6E8C-76C6-4553-BE6B-90DF4A774EB8}"/>
    <cellStyle name="Comma 2 14 4 4" xfId="22225" xr:uid="{34DF0B4C-5AF4-4E9C-9C37-6D73BB5124E3}"/>
    <cellStyle name="Comma 2 14 5" xfId="5413" xr:uid="{00000000-0005-0000-0000-000067010000}"/>
    <cellStyle name="Comma 2 14 5 2" xfId="15020" xr:uid="{00000000-0005-0000-0000-000068010000}"/>
    <cellStyle name="Comma 2 14 5 2 2" xfId="34234" xr:uid="{5FC8A5C3-4373-4520-85DE-FC7F5710EF50}"/>
    <cellStyle name="Comma 2 14 5 3" xfId="24627" xr:uid="{E3481B3D-6EAD-4233-82C2-951E15D88C97}"/>
    <cellStyle name="Comma 2 14 6" xfId="10216" xr:uid="{00000000-0005-0000-0000-000069010000}"/>
    <cellStyle name="Comma 2 14 6 2" xfId="29430" xr:uid="{98D03E97-68FE-42C9-9261-F364A02615DC}"/>
    <cellStyle name="Comma 2 14 7" xfId="19823" xr:uid="{DC6F4C13-E067-4D2F-B068-84FD55674C24}"/>
    <cellStyle name="Comma 2 15" xfId="806" xr:uid="{00000000-0005-0000-0000-00006A010000}"/>
    <cellStyle name="Comma 2 15 2" xfId="3211" xr:uid="{00000000-0005-0000-0000-00006B010000}"/>
    <cellStyle name="Comma 2 15 2 2" xfId="8014" xr:uid="{00000000-0005-0000-0000-00006C010000}"/>
    <cellStyle name="Comma 2 15 2 2 2" xfId="17621" xr:uid="{00000000-0005-0000-0000-00006D010000}"/>
    <cellStyle name="Comma 2 15 2 2 2 2" xfId="36835" xr:uid="{AAB306B7-18E8-4AD7-895E-E0B79758721D}"/>
    <cellStyle name="Comma 2 15 2 2 3" xfId="27228" xr:uid="{61296395-5F93-4401-8AF9-E8482466A038}"/>
    <cellStyle name="Comma 2 15 2 3" xfId="12818" xr:uid="{00000000-0005-0000-0000-00006E010000}"/>
    <cellStyle name="Comma 2 15 2 3 2" xfId="32032" xr:uid="{7215C535-00C4-4DA2-AD2F-AF970A050E19}"/>
    <cellStyle name="Comma 2 15 2 4" xfId="22425" xr:uid="{F579A52B-6FEC-43F3-B17B-BA5E39B3E7F5}"/>
    <cellStyle name="Comma 2 15 3" xfId="5613" xr:uid="{00000000-0005-0000-0000-00006F010000}"/>
    <cellStyle name="Comma 2 15 3 2" xfId="15220" xr:uid="{00000000-0005-0000-0000-000070010000}"/>
    <cellStyle name="Comma 2 15 3 2 2" xfId="34434" xr:uid="{C326552B-3DD4-4F35-892B-B1336C2329E2}"/>
    <cellStyle name="Comma 2 15 3 3" xfId="24827" xr:uid="{62E198B4-2A52-4F36-A2C9-5742C38F5ED0}"/>
    <cellStyle name="Comma 2 15 4" xfId="10416" xr:uid="{00000000-0005-0000-0000-000071010000}"/>
    <cellStyle name="Comma 2 15 4 2" xfId="29630" xr:uid="{574DFA32-8863-4C18-BA71-73A0DCE330A9}"/>
    <cellStyle name="Comma 2 15 5" xfId="20023" xr:uid="{087EC432-A83F-4C91-A3F1-6D2E89D5E368}"/>
    <cellStyle name="Comma 2 16" xfId="1606" xr:uid="{00000000-0005-0000-0000-000072010000}"/>
    <cellStyle name="Comma 2 16 2" xfId="4011" xr:uid="{00000000-0005-0000-0000-000073010000}"/>
    <cellStyle name="Comma 2 16 2 2" xfId="8814" xr:uid="{00000000-0005-0000-0000-000074010000}"/>
    <cellStyle name="Comma 2 16 2 2 2" xfId="18421" xr:uid="{00000000-0005-0000-0000-000075010000}"/>
    <cellStyle name="Comma 2 16 2 2 2 2" xfId="37635" xr:uid="{459CBF91-1306-41C0-92B7-F2F0A27CFE80}"/>
    <cellStyle name="Comma 2 16 2 2 3" xfId="28028" xr:uid="{05625C21-336C-40E9-87D6-9E4DFECC32E9}"/>
    <cellStyle name="Comma 2 16 2 3" xfId="13618" xr:uid="{00000000-0005-0000-0000-000076010000}"/>
    <cellStyle name="Comma 2 16 2 3 2" xfId="32832" xr:uid="{1A5B3570-C8F3-4E35-8709-526D269882DE}"/>
    <cellStyle name="Comma 2 16 2 4" xfId="23225" xr:uid="{ECC7BDB6-BB20-4A11-A495-E8B838871F29}"/>
    <cellStyle name="Comma 2 16 3" xfId="6413" xr:uid="{00000000-0005-0000-0000-000077010000}"/>
    <cellStyle name="Comma 2 16 3 2" xfId="16020" xr:uid="{00000000-0005-0000-0000-000078010000}"/>
    <cellStyle name="Comma 2 16 3 2 2" xfId="35234" xr:uid="{67FDC72A-F866-4905-81B1-1C4916C57650}"/>
    <cellStyle name="Comma 2 16 3 3" xfId="25627" xr:uid="{5E46460A-FAC5-4928-89AD-EFCF48BA0FF4}"/>
    <cellStyle name="Comma 2 16 4" xfId="11216" xr:uid="{00000000-0005-0000-0000-000079010000}"/>
    <cellStyle name="Comma 2 16 4 2" xfId="30430" xr:uid="{EF551EE3-F7CB-40CB-A162-9D285C8E03E2}"/>
    <cellStyle name="Comma 2 16 5" xfId="20823" xr:uid="{AD023091-BF35-4F7B-BAB1-9F427986166E}"/>
    <cellStyle name="Comma 2 17" xfId="2411" xr:uid="{00000000-0005-0000-0000-00007A010000}"/>
    <cellStyle name="Comma 2 17 2" xfId="7214" xr:uid="{00000000-0005-0000-0000-00007B010000}"/>
    <cellStyle name="Comma 2 17 2 2" xfId="16821" xr:uid="{00000000-0005-0000-0000-00007C010000}"/>
    <cellStyle name="Comma 2 17 2 2 2" xfId="36035" xr:uid="{B68A874A-5345-4EC6-A1A1-718CC0A10236}"/>
    <cellStyle name="Comma 2 17 2 3" xfId="26428" xr:uid="{C1FA6C27-89DC-4416-BD71-7C35FCF8BFD9}"/>
    <cellStyle name="Comma 2 17 3" xfId="12018" xr:uid="{00000000-0005-0000-0000-00007D010000}"/>
    <cellStyle name="Comma 2 17 3 2" xfId="31232" xr:uid="{875BD52D-CE3C-47D0-B3F8-599DC6A0349B}"/>
    <cellStyle name="Comma 2 17 4" xfId="21625" xr:uid="{FFC94A26-7CE4-4F81-A979-0D3654623475}"/>
    <cellStyle name="Comma 2 18" xfId="4813" xr:uid="{00000000-0005-0000-0000-00007E010000}"/>
    <cellStyle name="Comma 2 18 2" xfId="14420" xr:uid="{00000000-0005-0000-0000-00007F010000}"/>
    <cellStyle name="Comma 2 18 2 2" xfId="33634" xr:uid="{631517D5-2FB1-48C9-B729-71ED2BB4FF4C}"/>
    <cellStyle name="Comma 2 18 3" xfId="24027" xr:uid="{61702572-EC86-4E91-B562-5DE07084755F}"/>
    <cellStyle name="Comma 2 19" xfId="9616" xr:uid="{00000000-0005-0000-0000-000080010000}"/>
    <cellStyle name="Comma 2 19 2" xfId="28830" xr:uid="{51E781F0-5B91-4BBD-A12A-87D6686D4F4B}"/>
    <cellStyle name="Comma 2 2" xfId="6" xr:uid="{00000000-0005-0000-0000-000081010000}"/>
    <cellStyle name="Comma 2 2 10" xfId="607" xr:uid="{00000000-0005-0000-0000-000082010000}"/>
    <cellStyle name="Comma 2 2 10 2" xfId="1408" xr:uid="{00000000-0005-0000-0000-000083010000}"/>
    <cellStyle name="Comma 2 2 10 2 2" xfId="3813" xr:uid="{00000000-0005-0000-0000-000084010000}"/>
    <cellStyle name="Comma 2 2 10 2 2 2" xfId="8616" xr:uid="{00000000-0005-0000-0000-000085010000}"/>
    <cellStyle name="Comma 2 2 10 2 2 2 2" xfId="18223" xr:uid="{00000000-0005-0000-0000-000086010000}"/>
    <cellStyle name="Comma 2 2 10 2 2 2 2 2" xfId="37437" xr:uid="{26135769-3F3C-4F6B-8717-420BCBEC71CB}"/>
    <cellStyle name="Comma 2 2 10 2 2 2 3" xfId="27830" xr:uid="{CAE3C49A-1AF4-4DB3-8529-E6111245D952}"/>
    <cellStyle name="Comma 2 2 10 2 2 3" xfId="13420" xr:uid="{00000000-0005-0000-0000-000087010000}"/>
    <cellStyle name="Comma 2 2 10 2 2 3 2" xfId="32634" xr:uid="{31A755DD-3115-416F-ABAD-1DD4400C76A4}"/>
    <cellStyle name="Comma 2 2 10 2 2 4" xfId="23027" xr:uid="{E8B8C487-35D0-4FB3-AA1F-2AE660019D79}"/>
    <cellStyle name="Comma 2 2 10 2 3" xfId="6215" xr:uid="{00000000-0005-0000-0000-000088010000}"/>
    <cellStyle name="Comma 2 2 10 2 3 2" xfId="15822" xr:uid="{00000000-0005-0000-0000-000089010000}"/>
    <cellStyle name="Comma 2 2 10 2 3 2 2" xfId="35036" xr:uid="{3FFE0CAF-EBCA-48DF-ADFF-3064A0EBE391}"/>
    <cellStyle name="Comma 2 2 10 2 3 3" xfId="25429" xr:uid="{19DFB7FA-0294-4A92-AF50-66DA7E02AAB9}"/>
    <cellStyle name="Comma 2 2 10 2 4" xfId="11018" xr:uid="{00000000-0005-0000-0000-00008A010000}"/>
    <cellStyle name="Comma 2 2 10 2 4 2" xfId="30232" xr:uid="{BAB767D3-02BB-49B4-82E1-59FC22BA86A7}"/>
    <cellStyle name="Comma 2 2 10 2 5" xfId="20625" xr:uid="{9ED51047-1194-408E-9C01-0A5C576466B4}"/>
    <cellStyle name="Comma 2 2 10 3" xfId="2208" xr:uid="{00000000-0005-0000-0000-00008B010000}"/>
    <cellStyle name="Comma 2 2 10 3 2" xfId="4613" xr:uid="{00000000-0005-0000-0000-00008C010000}"/>
    <cellStyle name="Comma 2 2 10 3 2 2" xfId="9416" xr:uid="{00000000-0005-0000-0000-00008D010000}"/>
    <cellStyle name="Comma 2 2 10 3 2 2 2" xfId="19023" xr:uid="{00000000-0005-0000-0000-00008E010000}"/>
    <cellStyle name="Comma 2 2 10 3 2 2 2 2" xfId="38237" xr:uid="{C92AB36C-5B2C-4B38-9EAF-E08F26D1174A}"/>
    <cellStyle name="Comma 2 2 10 3 2 2 3" xfId="28630" xr:uid="{3CFF90CA-4A24-4DC2-A89F-611DE95785FA}"/>
    <cellStyle name="Comma 2 2 10 3 2 3" xfId="14220" xr:uid="{00000000-0005-0000-0000-00008F010000}"/>
    <cellStyle name="Comma 2 2 10 3 2 3 2" xfId="33434" xr:uid="{A495AC8D-48C3-403F-ABA3-268B91916F4F}"/>
    <cellStyle name="Comma 2 2 10 3 2 4" xfId="23827" xr:uid="{708018B9-D193-4FB2-B211-597E60D80674}"/>
    <cellStyle name="Comma 2 2 10 3 3" xfId="7015" xr:uid="{00000000-0005-0000-0000-000090010000}"/>
    <cellStyle name="Comma 2 2 10 3 3 2" xfId="16622" xr:uid="{00000000-0005-0000-0000-000091010000}"/>
    <cellStyle name="Comma 2 2 10 3 3 2 2" xfId="35836" xr:uid="{25880E03-9988-4686-BCC1-102E6E03FF4D}"/>
    <cellStyle name="Comma 2 2 10 3 3 3" xfId="26229" xr:uid="{F15D4319-3B25-4497-BDAF-6697610BC69C}"/>
    <cellStyle name="Comma 2 2 10 3 4" xfId="11818" xr:uid="{00000000-0005-0000-0000-000092010000}"/>
    <cellStyle name="Comma 2 2 10 3 4 2" xfId="31032" xr:uid="{EA4BED0F-B805-4138-BE67-EEA2986EC7CD}"/>
    <cellStyle name="Comma 2 2 10 3 5" xfId="21425" xr:uid="{15126C71-95C6-4026-95FF-F4E31FBDB3D8}"/>
    <cellStyle name="Comma 2 2 10 4" xfId="3013" xr:uid="{00000000-0005-0000-0000-000093010000}"/>
    <cellStyle name="Comma 2 2 10 4 2" xfId="7816" xr:uid="{00000000-0005-0000-0000-000094010000}"/>
    <cellStyle name="Comma 2 2 10 4 2 2" xfId="17423" xr:uid="{00000000-0005-0000-0000-000095010000}"/>
    <cellStyle name="Comma 2 2 10 4 2 2 2" xfId="36637" xr:uid="{7C79D8D2-378A-41CD-88F8-57ED9F862D09}"/>
    <cellStyle name="Comma 2 2 10 4 2 3" xfId="27030" xr:uid="{F7AAD0D1-6590-4710-82AF-EA7038864BBB}"/>
    <cellStyle name="Comma 2 2 10 4 3" xfId="12620" xr:uid="{00000000-0005-0000-0000-000096010000}"/>
    <cellStyle name="Comma 2 2 10 4 3 2" xfId="31834" xr:uid="{C1C5228C-7650-4F8F-963E-6AAED01042B2}"/>
    <cellStyle name="Comma 2 2 10 4 4" xfId="22227" xr:uid="{F275C2E1-2F32-4108-ABC0-DABFD8D1356B}"/>
    <cellStyle name="Comma 2 2 10 5" xfId="5415" xr:uid="{00000000-0005-0000-0000-000097010000}"/>
    <cellStyle name="Comma 2 2 10 5 2" xfId="15022" xr:uid="{00000000-0005-0000-0000-000098010000}"/>
    <cellStyle name="Comma 2 2 10 5 2 2" xfId="34236" xr:uid="{5226CCD8-2BD1-4C01-AEEB-AAB6C010BA87}"/>
    <cellStyle name="Comma 2 2 10 5 3" xfId="24629" xr:uid="{322D40D4-1A5A-4C6E-966B-66B866F7B622}"/>
    <cellStyle name="Comma 2 2 10 6" xfId="10218" xr:uid="{00000000-0005-0000-0000-000099010000}"/>
    <cellStyle name="Comma 2 2 10 6 2" xfId="29432" xr:uid="{C3532384-A1E6-45C4-85EE-D03519D75D96}"/>
    <cellStyle name="Comma 2 2 10 7" xfId="19825" xr:uid="{14CB9C7D-D7A7-4E4F-B385-9570D3E23E69}"/>
    <cellStyle name="Comma 2 2 11" xfId="808" xr:uid="{00000000-0005-0000-0000-00009A010000}"/>
    <cellStyle name="Comma 2 2 11 2" xfId="3213" xr:uid="{00000000-0005-0000-0000-00009B010000}"/>
    <cellStyle name="Comma 2 2 11 2 2" xfId="8016" xr:uid="{00000000-0005-0000-0000-00009C010000}"/>
    <cellStyle name="Comma 2 2 11 2 2 2" xfId="17623" xr:uid="{00000000-0005-0000-0000-00009D010000}"/>
    <cellStyle name="Comma 2 2 11 2 2 2 2" xfId="36837" xr:uid="{A10BB5DB-FB71-4E5D-8068-E5777245D33E}"/>
    <cellStyle name="Comma 2 2 11 2 2 3" xfId="27230" xr:uid="{EA819D7F-8D37-48AE-99EF-11D2816286A6}"/>
    <cellStyle name="Comma 2 2 11 2 3" xfId="12820" xr:uid="{00000000-0005-0000-0000-00009E010000}"/>
    <cellStyle name="Comma 2 2 11 2 3 2" xfId="32034" xr:uid="{E17E5814-589F-4139-B080-6C3A0CBF005F}"/>
    <cellStyle name="Comma 2 2 11 2 4" xfId="22427" xr:uid="{E73F4787-3313-4E72-8782-5E68E93E00A2}"/>
    <cellStyle name="Comma 2 2 11 3" xfId="5615" xr:uid="{00000000-0005-0000-0000-00009F010000}"/>
    <cellStyle name="Comma 2 2 11 3 2" xfId="15222" xr:uid="{00000000-0005-0000-0000-0000A0010000}"/>
    <cellStyle name="Comma 2 2 11 3 2 2" xfId="34436" xr:uid="{7FFF37BA-6957-4942-B55E-4F8C82D6A441}"/>
    <cellStyle name="Comma 2 2 11 3 3" xfId="24829" xr:uid="{F70DD028-BDEB-4F04-AD55-132925BA5B13}"/>
    <cellStyle name="Comma 2 2 11 4" xfId="10418" xr:uid="{00000000-0005-0000-0000-0000A1010000}"/>
    <cellStyle name="Comma 2 2 11 4 2" xfId="29632" xr:uid="{8854B3A8-82E2-46A1-8379-CF4E59F8692B}"/>
    <cellStyle name="Comma 2 2 11 5" xfId="20025" xr:uid="{BD5118C0-7A29-4B3E-A9E6-C304C92E4212}"/>
    <cellStyle name="Comma 2 2 12" xfId="1608" xr:uid="{00000000-0005-0000-0000-0000A2010000}"/>
    <cellStyle name="Comma 2 2 12 2" xfId="4013" xr:uid="{00000000-0005-0000-0000-0000A3010000}"/>
    <cellStyle name="Comma 2 2 12 2 2" xfId="8816" xr:uid="{00000000-0005-0000-0000-0000A4010000}"/>
    <cellStyle name="Comma 2 2 12 2 2 2" xfId="18423" xr:uid="{00000000-0005-0000-0000-0000A5010000}"/>
    <cellStyle name="Comma 2 2 12 2 2 2 2" xfId="37637" xr:uid="{7A5D8118-9A40-4364-9A5B-2E77E41EE5FB}"/>
    <cellStyle name="Comma 2 2 12 2 2 3" xfId="28030" xr:uid="{E8974699-B4C6-4DF0-BEE2-723B31FCF311}"/>
    <cellStyle name="Comma 2 2 12 2 3" xfId="13620" xr:uid="{00000000-0005-0000-0000-0000A6010000}"/>
    <cellStyle name="Comma 2 2 12 2 3 2" xfId="32834" xr:uid="{83303A6F-BFD2-4623-A7F6-5A513C90E9BA}"/>
    <cellStyle name="Comma 2 2 12 2 4" xfId="23227" xr:uid="{120BC328-3359-4812-AFDA-6AD8D9053D10}"/>
    <cellStyle name="Comma 2 2 12 3" xfId="6415" xr:uid="{00000000-0005-0000-0000-0000A7010000}"/>
    <cellStyle name="Comma 2 2 12 3 2" xfId="16022" xr:uid="{00000000-0005-0000-0000-0000A8010000}"/>
    <cellStyle name="Comma 2 2 12 3 2 2" xfId="35236" xr:uid="{DC6EFBD3-6337-4907-B52D-1A595A0EFD0A}"/>
    <cellStyle name="Comma 2 2 12 3 3" xfId="25629" xr:uid="{1ED5DDCF-23CC-4A9C-8043-C778B235199D}"/>
    <cellStyle name="Comma 2 2 12 4" xfId="11218" xr:uid="{00000000-0005-0000-0000-0000A9010000}"/>
    <cellStyle name="Comma 2 2 12 4 2" xfId="30432" xr:uid="{09AED4B4-DA64-4FE8-9424-C4FCA95E481E}"/>
    <cellStyle name="Comma 2 2 12 5" xfId="20825" xr:uid="{B5472DAD-BDEE-4432-BB88-2CF9786E26C9}"/>
    <cellStyle name="Comma 2 2 13" xfId="2413" xr:uid="{00000000-0005-0000-0000-0000AA010000}"/>
    <cellStyle name="Comma 2 2 13 2" xfId="7216" xr:uid="{00000000-0005-0000-0000-0000AB010000}"/>
    <cellStyle name="Comma 2 2 13 2 2" xfId="16823" xr:uid="{00000000-0005-0000-0000-0000AC010000}"/>
    <cellStyle name="Comma 2 2 13 2 2 2" xfId="36037" xr:uid="{B16415A6-A7E1-4B83-85A9-C5BA51B494CF}"/>
    <cellStyle name="Comma 2 2 13 2 3" xfId="26430" xr:uid="{9F7012A7-759C-4B4A-B6E0-E7D316E1EF08}"/>
    <cellStyle name="Comma 2 2 13 3" xfId="12020" xr:uid="{00000000-0005-0000-0000-0000AD010000}"/>
    <cellStyle name="Comma 2 2 13 3 2" xfId="31234" xr:uid="{5F847F6F-DD59-4C85-BB03-299769B1EEC0}"/>
    <cellStyle name="Comma 2 2 13 4" xfId="21627" xr:uid="{13D3FBED-6E3F-4150-A7D5-D35D2E558C45}"/>
    <cellStyle name="Comma 2 2 14" xfId="4815" xr:uid="{00000000-0005-0000-0000-0000AE010000}"/>
    <cellStyle name="Comma 2 2 14 2" xfId="14422" xr:uid="{00000000-0005-0000-0000-0000AF010000}"/>
    <cellStyle name="Comma 2 2 14 2 2" xfId="33636" xr:uid="{10D97239-024A-4533-9537-40BDE3CFBFBB}"/>
    <cellStyle name="Comma 2 2 14 3" xfId="24029" xr:uid="{C5FE3514-6171-46BF-B751-0BF582492428}"/>
    <cellStyle name="Comma 2 2 15" xfId="9618" xr:uid="{00000000-0005-0000-0000-0000B0010000}"/>
    <cellStyle name="Comma 2 2 15 2" xfId="28832" xr:uid="{4AB97086-1F21-49D6-B067-0B3188296021}"/>
    <cellStyle name="Comma 2 2 16" xfId="19225" xr:uid="{CC8DA7B6-4004-40CD-BB2C-795CCEBC3BF9}"/>
    <cellStyle name="Comma 2 2 2" xfId="17" xr:uid="{00000000-0005-0000-0000-0000B1010000}"/>
    <cellStyle name="Comma 2 2 2 10" xfId="4825" xr:uid="{00000000-0005-0000-0000-0000B2010000}"/>
    <cellStyle name="Comma 2 2 2 10 2" xfId="14432" xr:uid="{00000000-0005-0000-0000-0000B3010000}"/>
    <cellStyle name="Comma 2 2 2 10 2 2" xfId="33646" xr:uid="{F9206323-B3D7-454A-9A54-9CC1400F7720}"/>
    <cellStyle name="Comma 2 2 2 10 3" xfId="24039" xr:uid="{2EEDFD89-DF69-4236-8CC5-C076CB292E46}"/>
    <cellStyle name="Comma 2 2 2 11" xfId="9628" xr:uid="{00000000-0005-0000-0000-0000B4010000}"/>
    <cellStyle name="Comma 2 2 2 11 2" xfId="28842" xr:uid="{8148A7A4-701E-48B3-96EB-B38F3DF952CA}"/>
    <cellStyle name="Comma 2 2 2 12" xfId="19235" xr:uid="{405E120A-DED8-4F09-BD64-77289BFBB2B2}"/>
    <cellStyle name="Comma 2 2 2 2" xfId="67" xr:uid="{00000000-0005-0000-0000-0000B5010000}"/>
    <cellStyle name="Comma 2 2 2 2 10" xfId="9678" xr:uid="{00000000-0005-0000-0000-0000B6010000}"/>
    <cellStyle name="Comma 2 2 2 2 10 2" xfId="28892" xr:uid="{B2EF4987-4371-4434-9140-45B984C8EA9B}"/>
    <cellStyle name="Comma 2 2 2 2 11" xfId="19285" xr:uid="{580DF0FC-DA7D-4A02-9835-9DB89C0EFBA9}"/>
    <cellStyle name="Comma 2 2 2 2 2" xfId="167" xr:uid="{00000000-0005-0000-0000-0000B7010000}"/>
    <cellStyle name="Comma 2 2 2 2 2 10" xfId="19385" xr:uid="{BFACBE25-3D7B-4230-AA69-F90EB3ADD7AE}"/>
    <cellStyle name="Comma 2 2 2 2 2 2" xfId="367" xr:uid="{00000000-0005-0000-0000-0000B8010000}"/>
    <cellStyle name="Comma 2 2 2 2 2 2 2" xfId="1168" xr:uid="{00000000-0005-0000-0000-0000B9010000}"/>
    <cellStyle name="Comma 2 2 2 2 2 2 2 2" xfId="3573" xr:uid="{00000000-0005-0000-0000-0000BA010000}"/>
    <cellStyle name="Comma 2 2 2 2 2 2 2 2 2" xfId="8376" xr:uid="{00000000-0005-0000-0000-0000BB010000}"/>
    <cellStyle name="Comma 2 2 2 2 2 2 2 2 2 2" xfId="17983" xr:uid="{00000000-0005-0000-0000-0000BC010000}"/>
    <cellStyle name="Comma 2 2 2 2 2 2 2 2 2 2 2" xfId="37197" xr:uid="{B5A3707C-B393-447A-8870-FC7F002B41C9}"/>
    <cellStyle name="Comma 2 2 2 2 2 2 2 2 2 3" xfId="27590" xr:uid="{06721DCE-6BCE-48D6-AD5F-F9B8338EE9F5}"/>
    <cellStyle name="Comma 2 2 2 2 2 2 2 2 3" xfId="13180" xr:uid="{00000000-0005-0000-0000-0000BD010000}"/>
    <cellStyle name="Comma 2 2 2 2 2 2 2 2 3 2" xfId="32394" xr:uid="{E9A2BA41-BEB2-42D6-8065-0C9F7B6B4769}"/>
    <cellStyle name="Comma 2 2 2 2 2 2 2 2 4" xfId="22787" xr:uid="{3D450C2C-5AE2-4DF1-8BF6-615159FC5EE3}"/>
    <cellStyle name="Comma 2 2 2 2 2 2 2 3" xfId="5975" xr:uid="{00000000-0005-0000-0000-0000BE010000}"/>
    <cellStyle name="Comma 2 2 2 2 2 2 2 3 2" xfId="15582" xr:uid="{00000000-0005-0000-0000-0000BF010000}"/>
    <cellStyle name="Comma 2 2 2 2 2 2 2 3 2 2" xfId="34796" xr:uid="{41685103-242B-4F34-8629-8D3FBBD8B441}"/>
    <cellStyle name="Comma 2 2 2 2 2 2 2 3 3" xfId="25189" xr:uid="{21C46003-53E3-4D19-8BB5-BEA2A209C0CD}"/>
    <cellStyle name="Comma 2 2 2 2 2 2 2 4" xfId="10778" xr:uid="{00000000-0005-0000-0000-0000C0010000}"/>
    <cellStyle name="Comma 2 2 2 2 2 2 2 4 2" xfId="29992" xr:uid="{5D107088-40E7-4220-8ADC-75E3BCEBFE5C}"/>
    <cellStyle name="Comma 2 2 2 2 2 2 2 5" xfId="20385" xr:uid="{61C0A3EC-F7B9-440B-A9D5-5C01A825B4AD}"/>
    <cellStyle name="Comma 2 2 2 2 2 2 3" xfId="1968" xr:uid="{00000000-0005-0000-0000-0000C1010000}"/>
    <cellStyle name="Comma 2 2 2 2 2 2 3 2" xfId="4373" xr:uid="{00000000-0005-0000-0000-0000C2010000}"/>
    <cellStyle name="Comma 2 2 2 2 2 2 3 2 2" xfId="9176" xr:uid="{00000000-0005-0000-0000-0000C3010000}"/>
    <cellStyle name="Comma 2 2 2 2 2 2 3 2 2 2" xfId="18783" xr:uid="{00000000-0005-0000-0000-0000C4010000}"/>
    <cellStyle name="Comma 2 2 2 2 2 2 3 2 2 2 2" xfId="37997" xr:uid="{71C9CE78-B818-442B-BADE-9EB4147AE0EA}"/>
    <cellStyle name="Comma 2 2 2 2 2 2 3 2 2 3" xfId="28390" xr:uid="{633F6768-A03E-4489-9F89-9BE2BD6BDC41}"/>
    <cellStyle name="Comma 2 2 2 2 2 2 3 2 3" xfId="13980" xr:uid="{00000000-0005-0000-0000-0000C5010000}"/>
    <cellStyle name="Comma 2 2 2 2 2 2 3 2 3 2" xfId="33194" xr:uid="{8E74228F-1BBA-4CA2-9903-0D08F53662A7}"/>
    <cellStyle name="Comma 2 2 2 2 2 2 3 2 4" xfId="23587" xr:uid="{79FEA79B-6615-4B3D-84D4-8EE2D2396F85}"/>
    <cellStyle name="Comma 2 2 2 2 2 2 3 3" xfId="6775" xr:uid="{00000000-0005-0000-0000-0000C6010000}"/>
    <cellStyle name="Comma 2 2 2 2 2 2 3 3 2" xfId="16382" xr:uid="{00000000-0005-0000-0000-0000C7010000}"/>
    <cellStyle name="Comma 2 2 2 2 2 2 3 3 2 2" xfId="35596" xr:uid="{36A7B4DA-661F-45F3-9005-45D858CF0A76}"/>
    <cellStyle name="Comma 2 2 2 2 2 2 3 3 3" xfId="25989" xr:uid="{21E7D3D0-8262-4EFF-85A7-1D17002E3BFB}"/>
    <cellStyle name="Comma 2 2 2 2 2 2 3 4" xfId="11578" xr:uid="{00000000-0005-0000-0000-0000C8010000}"/>
    <cellStyle name="Comma 2 2 2 2 2 2 3 4 2" xfId="30792" xr:uid="{D5087A92-B607-42F8-AEAD-CEE1E75CA138}"/>
    <cellStyle name="Comma 2 2 2 2 2 2 3 5" xfId="21185" xr:uid="{75E0B616-8414-4EF8-A9FB-B7A772F911BA}"/>
    <cellStyle name="Comma 2 2 2 2 2 2 4" xfId="2773" xr:uid="{00000000-0005-0000-0000-0000C9010000}"/>
    <cellStyle name="Comma 2 2 2 2 2 2 4 2" xfId="7576" xr:uid="{00000000-0005-0000-0000-0000CA010000}"/>
    <cellStyle name="Comma 2 2 2 2 2 2 4 2 2" xfId="17183" xr:uid="{00000000-0005-0000-0000-0000CB010000}"/>
    <cellStyle name="Comma 2 2 2 2 2 2 4 2 2 2" xfId="36397" xr:uid="{9FF4EDD2-A7F7-4606-824E-B13562225D50}"/>
    <cellStyle name="Comma 2 2 2 2 2 2 4 2 3" xfId="26790" xr:uid="{280D2D75-D507-4F5B-BED1-52137580D53A}"/>
    <cellStyle name="Comma 2 2 2 2 2 2 4 3" xfId="12380" xr:uid="{00000000-0005-0000-0000-0000CC010000}"/>
    <cellStyle name="Comma 2 2 2 2 2 2 4 3 2" xfId="31594" xr:uid="{6D69B417-467D-40CE-A5FF-5A73B11415DF}"/>
    <cellStyle name="Comma 2 2 2 2 2 2 4 4" xfId="21987" xr:uid="{C8EF8269-1DB6-48B1-BAB5-8D6E3E1949A7}"/>
    <cellStyle name="Comma 2 2 2 2 2 2 5" xfId="5175" xr:uid="{00000000-0005-0000-0000-0000CD010000}"/>
    <cellStyle name="Comma 2 2 2 2 2 2 5 2" xfId="14782" xr:uid="{00000000-0005-0000-0000-0000CE010000}"/>
    <cellStyle name="Comma 2 2 2 2 2 2 5 2 2" xfId="33996" xr:uid="{73D90CCA-1170-453D-A6F0-4670273705B0}"/>
    <cellStyle name="Comma 2 2 2 2 2 2 5 3" xfId="24389" xr:uid="{1EB6B085-B78E-4506-993D-FDE5432E9918}"/>
    <cellStyle name="Comma 2 2 2 2 2 2 6" xfId="9978" xr:uid="{00000000-0005-0000-0000-0000CF010000}"/>
    <cellStyle name="Comma 2 2 2 2 2 2 6 2" xfId="29192" xr:uid="{9CB9ACBB-CFCD-43C8-A390-88CFF09408F0}"/>
    <cellStyle name="Comma 2 2 2 2 2 2 7" xfId="19585" xr:uid="{1BF24336-DAF6-42AF-818D-B803D3193B5E}"/>
    <cellStyle name="Comma 2 2 2 2 2 3" xfId="567" xr:uid="{00000000-0005-0000-0000-0000D0010000}"/>
    <cellStyle name="Comma 2 2 2 2 2 3 2" xfId="1368" xr:uid="{00000000-0005-0000-0000-0000D1010000}"/>
    <cellStyle name="Comma 2 2 2 2 2 3 2 2" xfId="3773" xr:uid="{00000000-0005-0000-0000-0000D2010000}"/>
    <cellStyle name="Comma 2 2 2 2 2 3 2 2 2" xfId="8576" xr:uid="{00000000-0005-0000-0000-0000D3010000}"/>
    <cellStyle name="Comma 2 2 2 2 2 3 2 2 2 2" xfId="18183" xr:uid="{00000000-0005-0000-0000-0000D4010000}"/>
    <cellStyle name="Comma 2 2 2 2 2 3 2 2 2 2 2" xfId="37397" xr:uid="{CF7D5C57-8412-4687-BAA5-1B0DF93EF158}"/>
    <cellStyle name="Comma 2 2 2 2 2 3 2 2 2 3" xfId="27790" xr:uid="{9C5C3B76-7543-475A-9EBB-BC749237E086}"/>
    <cellStyle name="Comma 2 2 2 2 2 3 2 2 3" xfId="13380" xr:uid="{00000000-0005-0000-0000-0000D5010000}"/>
    <cellStyle name="Comma 2 2 2 2 2 3 2 2 3 2" xfId="32594" xr:uid="{10B7B8CF-B35D-436E-92B1-9FD7DFB8C51D}"/>
    <cellStyle name="Comma 2 2 2 2 2 3 2 2 4" xfId="22987" xr:uid="{A8A1A55F-0B5C-4F5A-94E5-73F3411B7BC9}"/>
    <cellStyle name="Comma 2 2 2 2 2 3 2 3" xfId="6175" xr:uid="{00000000-0005-0000-0000-0000D6010000}"/>
    <cellStyle name="Comma 2 2 2 2 2 3 2 3 2" xfId="15782" xr:uid="{00000000-0005-0000-0000-0000D7010000}"/>
    <cellStyle name="Comma 2 2 2 2 2 3 2 3 2 2" xfId="34996" xr:uid="{5E6E536B-4B2B-474C-9CD1-ABC4458E1085}"/>
    <cellStyle name="Comma 2 2 2 2 2 3 2 3 3" xfId="25389" xr:uid="{8C78CF03-2BC3-4BAC-9C5A-20453CCD4C7A}"/>
    <cellStyle name="Comma 2 2 2 2 2 3 2 4" xfId="10978" xr:uid="{00000000-0005-0000-0000-0000D8010000}"/>
    <cellStyle name="Comma 2 2 2 2 2 3 2 4 2" xfId="30192" xr:uid="{4E00279A-B793-4822-9285-82643351CB49}"/>
    <cellStyle name="Comma 2 2 2 2 2 3 2 5" xfId="20585" xr:uid="{561A0BAE-1A92-45CE-993F-3B81473308F9}"/>
    <cellStyle name="Comma 2 2 2 2 2 3 3" xfId="2168" xr:uid="{00000000-0005-0000-0000-0000D9010000}"/>
    <cellStyle name="Comma 2 2 2 2 2 3 3 2" xfId="4573" xr:uid="{00000000-0005-0000-0000-0000DA010000}"/>
    <cellStyle name="Comma 2 2 2 2 2 3 3 2 2" xfId="9376" xr:uid="{00000000-0005-0000-0000-0000DB010000}"/>
    <cellStyle name="Comma 2 2 2 2 2 3 3 2 2 2" xfId="18983" xr:uid="{00000000-0005-0000-0000-0000DC010000}"/>
    <cellStyle name="Comma 2 2 2 2 2 3 3 2 2 2 2" xfId="38197" xr:uid="{AD0CB055-EDE7-4DA3-B475-9044655820DF}"/>
    <cellStyle name="Comma 2 2 2 2 2 3 3 2 2 3" xfId="28590" xr:uid="{CA3158C7-F89E-47C8-8030-A78BFB52A754}"/>
    <cellStyle name="Comma 2 2 2 2 2 3 3 2 3" xfId="14180" xr:uid="{00000000-0005-0000-0000-0000DD010000}"/>
    <cellStyle name="Comma 2 2 2 2 2 3 3 2 3 2" xfId="33394" xr:uid="{893117C1-1C33-4E67-859A-63D1827CD855}"/>
    <cellStyle name="Comma 2 2 2 2 2 3 3 2 4" xfId="23787" xr:uid="{AA43F34B-DECB-4827-8BC0-4D2A7F6DA749}"/>
    <cellStyle name="Comma 2 2 2 2 2 3 3 3" xfId="6975" xr:uid="{00000000-0005-0000-0000-0000DE010000}"/>
    <cellStyle name="Comma 2 2 2 2 2 3 3 3 2" xfId="16582" xr:uid="{00000000-0005-0000-0000-0000DF010000}"/>
    <cellStyle name="Comma 2 2 2 2 2 3 3 3 2 2" xfId="35796" xr:uid="{EE7E8EEE-CD58-4304-BF32-4A966EA9F3F8}"/>
    <cellStyle name="Comma 2 2 2 2 2 3 3 3 3" xfId="26189" xr:uid="{2D3A8239-B8F5-4547-A7B3-58A98DE567C3}"/>
    <cellStyle name="Comma 2 2 2 2 2 3 3 4" xfId="11778" xr:uid="{00000000-0005-0000-0000-0000E0010000}"/>
    <cellStyle name="Comma 2 2 2 2 2 3 3 4 2" xfId="30992" xr:uid="{009E5602-9C81-479C-97D7-D4EB00106179}"/>
    <cellStyle name="Comma 2 2 2 2 2 3 3 5" xfId="21385" xr:uid="{F52F0D12-7933-4BF7-BF3E-B0050E2BCFF0}"/>
    <cellStyle name="Comma 2 2 2 2 2 3 4" xfId="2973" xr:uid="{00000000-0005-0000-0000-0000E1010000}"/>
    <cellStyle name="Comma 2 2 2 2 2 3 4 2" xfId="7776" xr:uid="{00000000-0005-0000-0000-0000E2010000}"/>
    <cellStyle name="Comma 2 2 2 2 2 3 4 2 2" xfId="17383" xr:uid="{00000000-0005-0000-0000-0000E3010000}"/>
    <cellStyle name="Comma 2 2 2 2 2 3 4 2 2 2" xfId="36597" xr:uid="{A52B7C1F-C635-475D-B8EE-A096C64F0428}"/>
    <cellStyle name="Comma 2 2 2 2 2 3 4 2 3" xfId="26990" xr:uid="{310459C8-112E-4030-A0D4-5BF5D6D328AD}"/>
    <cellStyle name="Comma 2 2 2 2 2 3 4 3" xfId="12580" xr:uid="{00000000-0005-0000-0000-0000E4010000}"/>
    <cellStyle name="Comma 2 2 2 2 2 3 4 3 2" xfId="31794" xr:uid="{4A0FFE59-C151-464D-943F-269F966C27FD}"/>
    <cellStyle name="Comma 2 2 2 2 2 3 4 4" xfId="22187" xr:uid="{F58FD9F2-13FE-4103-B22E-95C2939D27AC}"/>
    <cellStyle name="Comma 2 2 2 2 2 3 5" xfId="5375" xr:uid="{00000000-0005-0000-0000-0000E5010000}"/>
    <cellStyle name="Comma 2 2 2 2 2 3 5 2" xfId="14982" xr:uid="{00000000-0005-0000-0000-0000E6010000}"/>
    <cellStyle name="Comma 2 2 2 2 2 3 5 2 2" xfId="34196" xr:uid="{C6FB3E34-ADE3-4E59-A6EE-A30AFB05F7D4}"/>
    <cellStyle name="Comma 2 2 2 2 2 3 5 3" xfId="24589" xr:uid="{EA82662C-BCFC-4466-86E8-162422734216}"/>
    <cellStyle name="Comma 2 2 2 2 2 3 6" xfId="10178" xr:uid="{00000000-0005-0000-0000-0000E7010000}"/>
    <cellStyle name="Comma 2 2 2 2 2 3 6 2" xfId="29392" xr:uid="{A75D2772-A936-4EB3-8207-EAF6FE017C18}"/>
    <cellStyle name="Comma 2 2 2 2 2 3 7" xfId="19785" xr:uid="{D5901C23-04C5-4859-98E1-1738E8EE3E2F}"/>
    <cellStyle name="Comma 2 2 2 2 2 4" xfId="767" xr:uid="{00000000-0005-0000-0000-0000E8010000}"/>
    <cellStyle name="Comma 2 2 2 2 2 4 2" xfId="1568" xr:uid="{00000000-0005-0000-0000-0000E9010000}"/>
    <cellStyle name="Comma 2 2 2 2 2 4 2 2" xfId="3973" xr:uid="{00000000-0005-0000-0000-0000EA010000}"/>
    <cellStyle name="Comma 2 2 2 2 2 4 2 2 2" xfId="8776" xr:uid="{00000000-0005-0000-0000-0000EB010000}"/>
    <cellStyle name="Comma 2 2 2 2 2 4 2 2 2 2" xfId="18383" xr:uid="{00000000-0005-0000-0000-0000EC010000}"/>
    <cellStyle name="Comma 2 2 2 2 2 4 2 2 2 2 2" xfId="37597" xr:uid="{760D0554-E256-443B-8E0C-048D8E4BDC5C}"/>
    <cellStyle name="Comma 2 2 2 2 2 4 2 2 2 3" xfId="27990" xr:uid="{587D577D-D576-4063-9A68-31392EB53664}"/>
    <cellStyle name="Comma 2 2 2 2 2 4 2 2 3" xfId="13580" xr:uid="{00000000-0005-0000-0000-0000ED010000}"/>
    <cellStyle name="Comma 2 2 2 2 2 4 2 2 3 2" xfId="32794" xr:uid="{669386E8-F32E-4670-8E5B-80287063ACDB}"/>
    <cellStyle name="Comma 2 2 2 2 2 4 2 2 4" xfId="23187" xr:uid="{E13E2288-F5D5-47FD-8D82-D0CF1D1738E0}"/>
    <cellStyle name="Comma 2 2 2 2 2 4 2 3" xfId="6375" xr:uid="{00000000-0005-0000-0000-0000EE010000}"/>
    <cellStyle name="Comma 2 2 2 2 2 4 2 3 2" xfId="15982" xr:uid="{00000000-0005-0000-0000-0000EF010000}"/>
    <cellStyle name="Comma 2 2 2 2 2 4 2 3 2 2" xfId="35196" xr:uid="{BB320699-2AF1-4DF8-BE65-A11D6A4570F8}"/>
    <cellStyle name="Comma 2 2 2 2 2 4 2 3 3" xfId="25589" xr:uid="{749AFD5C-EC9B-4F56-B366-D39F9C945E3B}"/>
    <cellStyle name="Comma 2 2 2 2 2 4 2 4" xfId="11178" xr:uid="{00000000-0005-0000-0000-0000F0010000}"/>
    <cellStyle name="Comma 2 2 2 2 2 4 2 4 2" xfId="30392" xr:uid="{63281652-318B-44A1-B221-D52403350A84}"/>
    <cellStyle name="Comma 2 2 2 2 2 4 2 5" xfId="20785" xr:uid="{2A02E11E-3C33-48FD-B71E-C29EACD9E805}"/>
    <cellStyle name="Comma 2 2 2 2 2 4 3" xfId="2368" xr:uid="{00000000-0005-0000-0000-0000F1010000}"/>
    <cellStyle name="Comma 2 2 2 2 2 4 3 2" xfId="4773" xr:uid="{00000000-0005-0000-0000-0000F2010000}"/>
    <cellStyle name="Comma 2 2 2 2 2 4 3 2 2" xfId="9576" xr:uid="{00000000-0005-0000-0000-0000F3010000}"/>
    <cellStyle name="Comma 2 2 2 2 2 4 3 2 2 2" xfId="19183" xr:uid="{00000000-0005-0000-0000-0000F4010000}"/>
    <cellStyle name="Comma 2 2 2 2 2 4 3 2 2 2 2" xfId="38397" xr:uid="{A7F00722-4945-4C47-A544-763171096CAE}"/>
    <cellStyle name="Comma 2 2 2 2 2 4 3 2 2 3" xfId="28790" xr:uid="{B3EAB1CF-B5C1-467B-8BB1-E0F4B057B355}"/>
    <cellStyle name="Comma 2 2 2 2 2 4 3 2 3" xfId="14380" xr:uid="{00000000-0005-0000-0000-0000F5010000}"/>
    <cellStyle name="Comma 2 2 2 2 2 4 3 2 3 2" xfId="33594" xr:uid="{7F4C3BED-3AD6-4C4B-9C31-0651C2AE41DC}"/>
    <cellStyle name="Comma 2 2 2 2 2 4 3 2 4" xfId="23987" xr:uid="{F73A9F64-942D-41FB-A93B-1164223486C0}"/>
    <cellStyle name="Comma 2 2 2 2 2 4 3 3" xfId="7175" xr:uid="{00000000-0005-0000-0000-0000F6010000}"/>
    <cellStyle name="Comma 2 2 2 2 2 4 3 3 2" xfId="16782" xr:uid="{00000000-0005-0000-0000-0000F7010000}"/>
    <cellStyle name="Comma 2 2 2 2 2 4 3 3 2 2" xfId="35996" xr:uid="{B71A5286-D454-4F4D-BB48-D83E0568278F}"/>
    <cellStyle name="Comma 2 2 2 2 2 4 3 3 3" xfId="26389" xr:uid="{C2DC9CF9-261B-4432-BBCF-4AE479322C9C}"/>
    <cellStyle name="Comma 2 2 2 2 2 4 3 4" xfId="11978" xr:uid="{00000000-0005-0000-0000-0000F8010000}"/>
    <cellStyle name="Comma 2 2 2 2 2 4 3 4 2" xfId="31192" xr:uid="{66257A37-09E5-4039-9BE4-64D76537B16A}"/>
    <cellStyle name="Comma 2 2 2 2 2 4 3 5" xfId="21585" xr:uid="{0037FF8E-E138-4CC3-82B6-859D983D14A7}"/>
    <cellStyle name="Comma 2 2 2 2 2 4 4" xfId="3173" xr:uid="{00000000-0005-0000-0000-0000F9010000}"/>
    <cellStyle name="Comma 2 2 2 2 2 4 4 2" xfId="7976" xr:uid="{00000000-0005-0000-0000-0000FA010000}"/>
    <cellStyle name="Comma 2 2 2 2 2 4 4 2 2" xfId="17583" xr:uid="{00000000-0005-0000-0000-0000FB010000}"/>
    <cellStyle name="Comma 2 2 2 2 2 4 4 2 2 2" xfId="36797" xr:uid="{FF0619DE-BDE3-47E3-9928-9629445CE66A}"/>
    <cellStyle name="Comma 2 2 2 2 2 4 4 2 3" xfId="27190" xr:uid="{4DAAC4E3-BD3F-4B06-BB13-9231D7524E6A}"/>
    <cellStyle name="Comma 2 2 2 2 2 4 4 3" xfId="12780" xr:uid="{00000000-0005-0000-0000-0000FC010000}"/>
    <cellStyle name="Comma 2 2 2 2 2 4 4 3 2" xfId="31994" xr:uid="{3FA4CD99-B747-4748-8612-3C233F91A2E5}"/>
    <cellStyle name="Comma 2 2 2 2 2 4 4 4" xfId="22387" xr:uid="{2C467B38-ADC8-4CFC-9438-E0400746AD68}"/>
    <cellStyle name="Comma 2 2 2 2 2 4 5" xfId="5575" xr:uid="{00000000-0005-0000-0000-0000FD010000}"/>
    <cellStyle name="Comma 2 2 2 2 2 4 5 2" xfId="15182" xr:uid="{00000000-0005-0000-0000-0000FE010000}"/>
    <cellStyle name="Comma 2 2 2 2 2 4 5 2 2" xfId="34396" xr:uid="{299A6D30-147E-4C53-A0F2-42270BAA746A}"/>
    <cellStyle name="Comma 2 2 2 2 2 4 5 3" xfId="24789" xr:uid="{4BBCB447-250E-4895-83FB-9A5187F20238}"/>
    <cellStyle name="Comma 2 2 2 2 2 4 6" xfId="10378" xr:uid="{00000000-0005-0000-0000-0000FF010000}"/>
    <cellStyle name="Comma 2 2 2 2 2 4 6 2" xfId="29592" xr:uid="{458F3E4E-C0E1-4CA7-9194-9DF744A16228}"/>
    <cellStyle name="Comma 2 2 2 2 2 4 7" xfId="19985" xr:uid="{0B0BFB9C-54B5-4987-AE30-077FCBF23B24}"/>
    <cellStyle name="Comma 2 2 2 2 2 5" xfId="968" xr:uid="{00000000-0005-0000-0000-000000020000}"/>
    <cellStyle name="Comma 2 2 2 2 2 5 2" xfId="3373" xr:uid="{00000000-0005-0000-0000-000001020000}"/>
    <cellStyle name="Comma 2 2 2 2 2 5 2 2" xfId="8176" xr:uid="{00000000-0005-0000-0000-000002020000}"/>
    <cellStyle name="Comma 2 2 2 2 2 5 2 2 2" xfId="17783" xr:uid="{00000000-0005-0000-0000-000003020000}"/>
    <cellStyle name="Comma 2 2 2 2 2 5 2 2 2 2" xfId="36997" xr:uid="{A1F34AB6-5142-472C-9AFF-6C94057BEBA0}"/>
    <cellStyle name="Comma 2 2 2 2 2 5 2 2 3" xfId="27390" xr:uid="{615F9966-9674-4454-BC4A-259AC0BE05BA}"/>
    <cellStyle name="Comma 2 2 2 2 2 5 2 3" xfId="12980" xr:uid="{00000000-0005-0000-0000-000004020000}"/>
    <cellStyle name="Comma 2 2 2 2 2 5 2 3 2" xfId="32194" xr:uid="{9C4BA695-19F8-4A85-B8D9-FEE935585678}"/>
    <cellStyle name="Comma 2 2 2 2 2 5 2 4" xfId="22587" xr:uid="{DE4567F5-B532-47D7-AB0C-5170B66B7BF1}"/>
    <cellStyle name="Comma 2 2 2 2 2 5 3" xfId="5775" xr:uid="{00000000-0005-0000-0000-000005020000}"/>
    <cellStyle name="Comma 2 2 2 2 2 5 3 2" xfId="15382" xr:uid="{00000000-0005-0000-0000-000006020000}"/>
    <cellStyle name="Comma 2 2 2 2 2 5 3 2 2" xfId="34596" xr:uid="{CFBA5CBC-D430-4C73-96B6-75F25988CC81}"/>
    <cellStyle name="Comma 2 2 2 2 2 5 3 3" xfId="24989" xr:uid="{84D1002F-92E0-4EF4-88A0-482AC7952F04}"/>
    <cellStyle name="Comma 2 2 2 2 2 5 4" xfId="10578" xr:uid="{00000000-0005-0000-0000-000007020000}"/>
    <cellStyle name="Comma 2 2 2 2 2 5 4 2" xfId="29792" xr:uid="{D6EFC23E-C8B0-4BD8-9AF4-93B0BE65096D}"/>
    <cellStyle name="Comma 2 2 2 2 2 5 5" xfId="20185" xr:uid="{5D2B860F-1869-4627-B24C-9C46A047D8F6}"/>
    <cellStyle name="Comma 2 2 2 2 2 6" xfId="1768" xr:uid="{00000000-0005-0000-0000-000008020000}"/>
    <cellStyle name="Comma 2 2 2 2 2 6 2" xfId="4173" xr:uid="{00000000-0005-0000-0000-000009020000}"/>
    <cellStyle name="Comma 2 2 2 2 2 6 2 2" xfId="8976" xr:uid="{00000000-0005-0000-0000-00000A020000}"/>
    <cellStyle name="Comma 2 2 2 2 2 6 2 2 2" xfId="18583" xr:uid="{00000000-0005-0000-0000-00000B020000}"/>
    <cellStyle name="Comma 2 2 2 2 2 6 2 2 2 2" xfId="37797" xr:uid="{05AD9A44-0D23-4563-81E6-4A882C696694}"/>
    <cellStyle name="Comma 2 2 2 2 2 6 2 2 3" xfId="28190" xr:uid="{03065D8F-C761-4E91-B4AE-4128C1981DC2}"/>
    <cellStyle name="Comma 2 2 2 2 2 6 2 3" xfId="13780" xr:uid="{00000000-0005-0000-0000-00000C020000}"/>
    <cellStyle name="Comma 2 2 2 2 2 6 2 3 2" xfId="32994" xr:uid="{8C6771A4-220C-4F17-9461-3FFDD31916B3}"/>
    <cellStyle name="Comma 2 2 2 2 2 6 2 4" xfId="23387" xr:uid="{8C3401CB-98B0-4E6C-AD86-545EA0D16C5D}"/>
    <cellStyle name="Comma 2 2 2 2 2 6 3" xfId="6575" xr:uid="{00000000-0005-0000-0000-00000D020000}"/>
    <cellStyle name="Comma 2 2 2 2 2 6 3 2" xfId="16182" xr:uid="{00000000-0005-0000-0000-00000E020000}"/>
    <cellStyle name="Comma 2 2 2 2 2 6 3 2 2" xfId="35396" xr:uid="{D945DB45-1082-48B0-810F-AA911B14D124}"/>
    <cellStyle name="Comma 2 2 2 2 2 6 3 3" xfId="25789" xr:uid="{6A0EFD44-3815-4854-BD8E-E0A1F99EAAA6}"/>
    <cellStyle name="Comma 2 2 2 2 2 6 4" xfId="11378" xr:uid="{00000000-0005-0000-0000-00000F020000}"/>
    <cellStyle name="Comma 2 2 2 2 2 6 4 2" xfId="30592" xr:uid="{3293E433-D4DD-4D6F-BFDC-3AADE557EE8F}"/>
    <cellStyle name="Comma 2 2 2 2 2 6 5" xfId="20985" xr:uid="{F5EB7042-360A-4E72-B85E-AF883F82FF5F}"/>
    <cellStyle name="Comma 2 2 2 2 2 7" xfId="2573" xr:uid="{00000000-0005-0000-0000-000010020000}"/>
    <cellStyle name="Comma 2 2 2 2 2 7 2" xfId="7376" xr:uid="{00000000-0005-0000-0000-000011020000}"/>
    <cellStyle name="Comma 2 2 2 2 2 7 2 2" xfId="16983" xr:uid="{00000000-0005-0000-0000-000012020000}"/>
    <cellStyle name="Comma 2 2 2 2 2 7 2 2 2" xfId="36197" xr:uid="{778B1D28-7B61-41D2-AE26-9A1AED890205}"/>
    <cellStyle name="Comma 2 2 2 2 2 7 2 3" xfId="26590" xr:uid="{43E6B01D-0355-48D3-A534-ADB94E7961BE}"/>
    <cellStyle name="Comma 2 2 2 2 2 7 3" xfId="12180" xr:uid="{00000000-0005-0000-0000-000013020000}"/>
    <cellStyle name="Comma 2 2 2 2 2 7 3 2" xfId="31394" xr:uid="{03BEFC9B-4BED-4AC0-9D0D-17EE7721FD97}"/>
    <cellStyle name="Comma 2 2 2 2 2 7 4" xfId="21787" xr:uid="{B945B1B9-EF8A-486A-9979-D88A6BB82683}"/>
    <cellStyle name="Comma 2 2 2 2 2 8" xfId="4975" xr:uid="{00000000-0005-0000-0000-000014020000}"/>
    <cellStyle name="Comma 2 2 2 2 2 8 2" xfId="14582" xr:uid="{00000000-0005-0000-0000-000015020000}"/>
    <cellStyle name="Comma 2 2 2 2 2 8 2 2" xfId="33796" xr:uid="{C0815B09-626B-430A-98B2-70872C97C19C}"/>
    <cellStyle name="Comma 2 2 2 2 2 8 3" xfId="24189" xr:uid="{A608B2DF-644C-4E84-B6A2-98FE86DD3755}"/>
    <cellStyle name="Comma 2 2 2 2 2 9" xfId="9778" xr:uid="{00000000-0005-0000-0000-000016020000}"/>
    <cellStyle name="Comma 2 2 2 2 2 9 2" xfId="28992" xr:uid="{A0988E5F-3C10-4131-91E9-D08A1BAF5F7D}"/>
    <cellStyle name="Comma 2 2 2 2 3" xfId="267" xr:uid="{00000000-0005-0000-0000-000017020000}"/>
    <cellStyle name="Comma 2 2 2 2 3 2" xfId="1068" xr:uid="{00000000-0005-0000-0000-000018020000}"/>
    <cellStyle name="Comma 2 2 2 2 3 2 2" xfId="3473" xr:uid="{00000000-0005-0000-0000-000019020000}"/>
    <cellStyle name="Comma 2 2 2 2 3 2 2 2" xfId="8276" xr:uid="{00000000-0005-0000-0000-00001A020000}"/>
    <cellStyle name="Comma 2 2 2 2 3 2 2 2 2" xfId="17883" xr:uid="{00000000-0005-0000-0000-00001B020000}"/>
    <cellStyle name="Comma 2 2 2 2 3 2 2 2 2 2" xfId="37097" xr:uid="{1729C500-2136-4178-A09C-794F8F2A3154}"/>
    <cellStyle name="Comma 2 2 2 2 3 2 2 2 3" xfId="27490" xr:uid="{0F01AB74-D6DA-459A-AEF2-85964BA42EBA}"/>
    <cellStyle name="Comma 2 2 2 2 3 2 2 3" xfId="13080" xr:uid="{00000000-0005-0000-0000-00001C020000}"/>
    <cellStyle name="Comma 2 2 2 2 3 2 2 3 2" xfId="32294" xr:uid="{9A780476-9E3A-428D-9AE9-A5D8E5A8D6E3}"/>
    <cellStyle name="Comma 2 2 2 2 3 2 2 4" xfId="22687" xr:uid="{A003D14E-2318-4BFD-9D04-565DBA5FA6F3}"/>
    <cellStyle name="Comma 2 2 2 2 3 2 3" xfId="5875" xr:uid="{00000000-0005-0000-0000-00001D020000}"/>
    <cellStyle name="Comma 2 2 2 2 3 2 3 2" xfId="15482" xr:uid="{00000000-0005-0000-0000-00001E020000}"/>
    <cellStyle name="Comma 2 2 2 2 3 2 3 2 2" xfId="34696" xr:uid="{0D714BDA-4F80-444C-A264-B2E31CB34935}"/>
    <cellStyle name="Comma 2 2 2 2 3 2 3 3" xfId="25089" xr:uid="{AA2C4888-0AAC-4951-AC90-8C2C298090E4}"/>
    <cellStyle name="Comma 2 2 2 2 3 2 4" xfId="10678" xr:uid="{00000000-0005-0000-0000-00001F020000}"/>
    <cellStyle name="Comma 2 2 2 2 3 2 4 2" xfId="29892" xr:uid="{6747895D-5D3C-4DB3-A916-6657CA10EF49}"/>
    <cellStyle name="Comma 2 2 2 2 3 2 5" xfId="20285" xr:uid="{819CD133-9961-469F-BECC-315E4563E015}"/>
    <cellStyle name="Comma 2 2 2 2 3 3" xfId="1868" xr:uid="{00000000-0005-0000-0000-000020020000}"/>
    <cellStyle name="Comma 2 2 2 2 3 3 2" xfId="4273" xr:uid="{00000000-0005-0000-0000-000021020000}"/>
    <cellStyle name="Comma 2 2 2 2 3 3 2 2" xfId="9076" xr:uid="{00000000-0005-0000-0000-000022020000}"/>
    <cellStyle name="Comma 2 2 2 2 3 3 2 2 2" xfId="18683" xr:uid="{00000000-0005-0000-0000-000023020000}"/>
    <cellStyle name="Comma 2 2 2 2 3 3 2 2 2 2" xfId="37897" xr:uid="{26D2785E-F621-4328-9A15-18732D105FCB}"/>
    <cellStyle name="Comma 2 2 2 2 3 3 2 2 3" xfId="28290" xr:uid="{08860BBB-52BD-457C-889D-4CF0CBF92D82}"/>
    <cellStyle name="Comma 2 2 2 2 3 3 2 3" xfId="13880" xr:uid="{00000000-0005-0000-0000-000024020000}"/>
    <cellStyle name="Comma 2 2 2 2 3 3 2 3 2" xfId="33094" xr:uid="{D9189652-4F32-468B-9CBA-C99E0CDADE61}"/>
    <cellStyle name="Comma 2 2 2 2 3 3 2 4" xfId="23487" xr:uid="{A1DCEEA5-5BF6-43BA-B006-DF9968BB347B}"/>
    <cellStyle name="Comma 2 2 2 2 3 3 3" xfId="6675" xr:uid="{00000000-0005-0000-0000-000025020000}"/>
    <cellStyle name="Comma 2 2 2 2 3 3 3 2" xfId="16282" xr:uid="{00000000-0005-0000-0000-000026020000}"/>
    <cellStyle name="Comma 2 2 2 2 3 3 3 2 2" xfId="35496" xr:uid="{BE308C4B-BA33-4F18-AFA4-575E9EC4F038}"/>
    <cellStyle name="Comma 2 2 2 2 3 3 3 3" xfId="25889" xr:uid="{7C60A9DB-7982-4316-BEC0-A692CDE291CC}"/>
    <cellStyle name="Comma 2 2 2 2 3 3 4" xfId="11478" xr:uid="{00000000-0005-0000-0000-000027020000}"/>
    <cellStyle name="Comma 2 2 2 2 3 3 4 2" xfId="30692" xr:uid="{317D0F21-CAF2-487F-9B42-E8175322011C}"/>
    <cellStyle name="Comma 2 2 2 2 3 3 5" xfId="21085" xr:uid="{4B2A5FA7-B373-4D57-81CA-866336743CEA}"/>
    <cellStyle name="Comma 2 2 2 2 3 4" xfId="2673" xr:uid="{00000000-0005-0000-0000-000028020000}"/>
    <cellStyle name="Comma 2 2 2 2 3 4 2" xfId="7476" xr:uid="{00000000-0005-0000-0000-000029020000}"/>
    <cellStyle name="Comma 2 2 2 2 3 4 2 2" xfId="17083" xr:uid="{00000000-0005-0000-0000-00002A020000}"/>
    <cellStyle name="Comma 2 2 2 2 3 4 2 2 2" xfId="36297" xr:uid="{69C58FC3-BCF7-41B6-89C8-CD8771A323B5}"/>
    <cellStyle name="Comma 2 2 2 2 3 4 2 3" xfId="26690" xr:uid="{DD172822-986E-4347-AEAB-E99806907D96}"/>
    <cellStyle name="Comma 2 2 2 2 3 4 3" xfId="12280" xr:uid="{00000000-0005-0000-0000-00002B020000}"/>
    <cellStyle name="Comma 2 2 2 2 3 4 3 2" xfId="31494" xr:uid="{371B62CA-AEB4-4550-8942-1804F669AA2E}"/>
    <cellStyle name="Comma 2 2 2 2 3 4 4" xfId="21887" xr:uid="{0B49CA5D-CA6C-4B54-A5F2-6061EB5EE12C}"/>
    <cellStyle name="Comma 2 2 2 2 3 5" xfId="5075" xr:uid="{00000000-0005-0000-0000-00002C020000}"/>
    <cellStyle name="Comma 2 2 2 2 3 5 2" xfId="14682" xr:uid="{00000000-0005-0000-0000-00002D020000}"/>
    <cellStyle name="Comma 2 2 2 2 3 5 2 2" xfId="33896" xr:uid="{237527B9-D7C7-4CB3-B087-7352D89431AC}"/>
    <cellStyle name="Comma 2 2 2 2 3 5 3" xfId="24289" xr:uid="{D928BA43-4AA5-4CEA-A083-6A0DBCBB48E6}"/>
    <cellStyle name="Comma 2 2 2 2 3 6" xfId="9878" xr:uid="{00000000-0005-0000-0000-00002E020000}"/>
    <cellStyle name="Comma 2 2 2 2 3 6 2" xfId="29092" xr:uid="{959CE753-5CC4-43B5-8583-6AED15765371}"/>
    <cellStyle name="Comma 2 2 2 2 3 7" xfId="19485" xr:uid="{4A310CFC-A39B-4584-BD65-8DFA1E3E9DDA}"/>
    <cellStyle name="Comma 2 2 2 2 4" xfId="467" xr:uid="{00000000-0005-0000-0000-00002F020000}"/>
    <cellStyle name="Comma 2 2 2 2 4 2" xfId="1268" xr:uid="{00000000-0005-0000-0000-000030020000}"/>
    <cellStyle name="Comma 2 2 2 2 4 2 2" xfId="3673" xr:uid="{00000000-0005-0000-0000-000031020000}"/>
    <cellStyle name="Comma 2 2 2 2 4 2 2 2" xfId="8476" xr:uid="{00000000-0005-0000-0000-000032020000}"/>
    <cellStyle name="Comma 2 2 2 2 4 2 2 2 2" xfId="18083" xr:uid="{00000000-0005-0000-0000-000033020000}"/>
    <cellStyle name="Comma 2 2 2 2 4 2 2 2 2 2" xfId="37297" xr:uid="{8060F065-FB67-4516-BCBC-B45D9C4E989D}"/>
    <cellStyle name="Comma 2 2 2 2 4 2 2 2 3" xfId="27690" xr:uid="{0D9406BF-864E-4C55-9694-248CE031D3FC}"/>
    <cellStyle name="Comma 2 2 2 2 4 2 2 3" xfId="13280" xr:uid="{00000000-0005-0000-0000-000034020000}"/>
    <cellStyle name="Comma 2 2 2 2 4 2 2 3 2" xfId="32494" xr:uid="{E8BD1D06-2B5A-42B2-B6B8-3A513CDD6030}"/>
    <cellStyle name="Comma 2 2 2 2 4 2 2 4" xfId="22887" xr:uid="{4D00E91B-DF17-4F7B-9D3D-9ADFA58E16F5}"/>
    <cellStyle name="Comma 2 2 2 2 4 2 3" xfId="6075" xr:uid="{00000000-0005-0000-0000-000035020000}"/>
    <cellStyle name="Comma 2 2 2 2 4 2 3 2" xfId="15682" xr:uid="{00000000-0005-0000-0000-000036020000}"/>
    <cellStyle name="Comma 2 2 2 2 4 2 3 2 2" xfId="34896" xr:uid="{C83C9844-FD05-44E9-8993-2EF01973E83C}"/>
    <cellStyle name="Comma 2 2 2 2 4 2 3 3" xfId="25289" xr:uid="{5DF090BE-46CE-41FB-9585-5633D69116DE}"/>
    <cellStyle name="Comma 2 2 2 2 4 2 4" xfId="10878" xr:uid="{00000000-0005-0000-0000-000037020000}"/>
    <cellStyle name="Comma 2 2 2 2 4 2 4 2" xfId="30092" xr:uid="{F4B05895-B64A-4960-A36B-161E59680AA1}"/>
    <cellStyle name="Comma 2 2 2 2 4 2 5" xfId="20485" xr:uid="{89931E30-B0B3-4022-B836-6BD94FFF4435}"/>
    <cellStyle name="Comma 2 2 2 2 4 3" xfId="2068" xr:uid="{00000000-0005-0000-0000-000038020000}"/>
    <cellStyle name="Comma 2 2 2 2 4 3 2" xfId="4473" xr:uid="{00000000-0005-0000-0000-000039020000}"/>
    <cellStyle name="Comma 2 2 2 2 4 3 2 2" xfId="9276" xr:uid="{00000000-0005-0000-0000-00003A020000}"/>
    <cellStyle name="Comma 2 2 2 2 4 3 2 2 2" xfId="18883" xr:uid="{00000000-0005-0000-0000-00003B020000}"/>
    <cellStyle name="Comma 2 2 2 2 4 3 2 2 2 2" xfId="38097" xr:uid="{9E98450F-74D5-46D5-9F5F-77F1434BBAF2}"/>
    <cellStyle name="Comma 2 2 2 2 4 3 2 2 3" xfId="28490" xr:uid="{011FBD4F-58F2-4C9A-9F74-6CA4897EDA52}"/>
    <cellStyle name="Comma 2 2 2 2 4 3 2 3" xfId="14080" xr:uid="{00000000-0005-0000-0000-00003C020000}"/>
    <cellStyle name="Comma 2 2 2 2 4 3 2 3 2" xfId="33294" xr:uid="{CB1ADABC-96E0-4202-8871-92BC299AB9A9}"/>
    <cellStyle name="Comma 2 2 2 2 4 3 2 4" xfId="23687" xr:uid="{C73568DA-6DF2-4518-90C9-331DD53CAF6A}"/>
    <cellStyle name="Comma 2 2 2 2 4 3 3" xfId="6875" xr:uid="{00000000-0005-0000-0000-00003D020000}"/>
    <cellStyle name="Comma 2 2 2 2 4 3 3 2" xfId="16482" xr:uid="{00000000-0005-0000-0000-00003E020000}"/>
    <cellStyle name="Comma 2 2 2 2 4 3 3 2 2" xfId="35696" xr:uid="{0741B050-8629-4830-B497-D0BB8EB7537C}"/>
    <cellStyle name="Comma 2 2 2 2 4 3 3 3" xfId="26089" xr:uid="{11EC0AD2-2B60-40E9-B42F-EE92C7202F37}"/>
    <cellStyle name="Comma 2 2 2 2 4 3 4" xfId="11678" xr:uid="{00000000-0005-0000-0000-00003F020000}"/>
    <cellStyle name="Comma 2 2 2 2 4 3 4 2" xfId="30892" xr:uid="{80C91446-FE3C-47C1-81CE-EEA42FB0B49B}"/>
    <cellStyle name="Comma 2 2 2 2 4 3 5" xfId="21285" xr:uid="{6D9DB8CA-8950-40C5-A662-B6233FB46186}"/>
    <cellStyle name="Comma 2 2 2 2 4 4" xfId="2873" xr:uid="{00000000-0005-0000-0000-000040020000}"/>
    <cellStyle name="Comma 2 2 2 2 4 4 2" xfId="7676" xr:uid="{00000000-0005-0000-0000-000041020000}"/>
    <cellStyle name="Comma 2 2 2 2 4 4 2 2" xfId="17283" xr:uid="{00000000-0005-0000-0000-000042020000}"/>
    <cellStyle name="Comma 2 2 2 2 4 4 2 2 2" xfId="36497" xr:uid="{E9592AD6-192D-474C-B773-56DCCE090F07}"/>
    <cellStyle name="Comma 2 2 2 2 4 4 2 3" xfId="26890" xr:uid="{AFE635E6-D7FF-49EA-A7C9-F9646EE19820}"/>
    <cellStyle name="Comma 2 2 2 2 4 4 3" xfId="12480" xr:uid="{00000000-0005-0000-0000-000043020000}"/>
    <cellStyle name="Comma 2 2 2 2 4 4 3 2" xfId="31694" xr:uid="{02C1F35E-76D7-444B-881C-5F2170BF896E}"/>
    <cellStyle name="Comma 2 2 2 2 4 4 4" xfId="22087" xr:uid="{8186A47A-D7F1-4546-9B52-2252147DAB02}"/>
    <cellStyle name="Comma 2 2 2 2 4 5" xfId="5275" xr:uid="{00000000-0005-0000-0000-000044020000}"/>
    <cellStyle name="Comma 2 2 2 2 4 5 2" xfId="14882" xr:uid="{00000000-0005-0000-0000-000045020000}"/>
    <cellStyle name="Comma 2 2 2 2 4 5 2 2" xfId="34096" xr:uid="{B95A33DC-A322-4F3C-9E8E-45503E933287}"/>
    <cellStyle name="Comma 2 2 2 2 4 5 3" xfId="24489" xr:uid="{A1758BCD-63B7-4141-9DC8-1D000CF306A7}"/>
    <cellStyle name="Comma 2 2 2 2 4 6" xfId="10078" xr:uid="{00000000-0005-0000-0000-000046020000}"/>
    <cellStyle name="Comma 2 2 2 2 4 6 2" xfId="29292" xr:uid="{59DB2065-E918-40A0-B2CB-77FDA3838A8A}"/>
    <cellStyle name="Comma 2 2 2 2 4 7" xfId="19685" xr:uid="{9859290F-E4E5-419C-9C92-9895AB95F40C}"/>
    <cellStyle name="Comma 2 2 2 2 5" xfId="667" xr:uid="{00000000-0005-0000-0000-000047020000}"/>
    <cellStyle name="Comma 2 2 2 2 5 2" xfId="1468" xr:uid="{00000000-0005-0000-0000-000048020000}"/>
    <cellStyle name="Comma 2 2 2 2 5 2 2" xfId="3873" xr:uid="{00000000-0005-0000-0000-000049020000}"/>
    <cellStyle name="Comma 2 2 2 2 5 2 2 2" xfId="8676" xr:uid="{00000000-0005-0000-0000-00004A020000}"/>
    <cellStyle name="Comma 2 2 2 2 5 2 2 2 2" xfId="18283" xr:uid="{00000000-0005-0000-0000-00004B020000}"/>
    <cellStyle name="Comma 2 2 2 2 5 2 2 2 2 2" xfId="37497" xr:uid="{59D1648C-A61D-425B-B282-48EBCC0B4882}"/>
    <cellStyle name="Comma 2 2 2 2 5 2 2 2 3" xfId="27890" xr:uid="{4106B1B1-A532-441B-A14A-A27623EAFC72}"/>
    <cellStyle name="Comma 2 2 2 2 5 2 2 3" xfId="13480" xr:uid="{00000000-0005-0000-0000-00004C020000}"/>
    <cellStyle name="Comma 2 2 2 2 5 2 2 3 2" xfId="32694" xr:uid="{B002A932-703C-4057-98FF-E6DF476515FC}"/>
    <cellStyle name="Comma 2 2 2 2 5 2 2 4" xfId="23087" xr:uid="{8B4E7264-F548-413A-84CC-E63599715D91}"/>
    <cellStyle name="Comma 2 2 2 2 5 2 3" xfId="6275" xr:uid="{00000000-0005-0000-0000-00004D020000}"/>
    <cellStyle name="Comma 2 2 2 2 5 2 3 2" xfId="15882" xr:uid="{00000000-0005-0000-0000-00004E020000}"/>
    <cellStyle name="Comma 2 2 2 2 5 2 3 2 2" xfId="35096" xr:uid="{C84792B7-4D11-45B0-AD33-C265A413AB8A}"/>
    <cellStyle name="Comma 2 2 2 2 5 2 3 3" xfId="25489" xr:uid="{BE9F7480-128B-4388-A277-46F3D4316F74}"/>
    <cellStyle name="Comma 2 2 2 2 5 2 4" xfId="11078" xr:uid="{00000000-0005-0000-0000-00004F020000}"/>
    <cellStyle name="Comma 2 2 2 2 5 2 4 2" xfId="30292" xr:uid="{81117099-6425-4E71-87C5-D80F5D63D965}"/>
    <cellStyle name="Comma 2 2 2 2 5 2 5" xfId="20685" xr:uid="{575CFC7C-42A7-48B9-B7A3-F54A908E8CF0}"/>
    <cellStyle name="Comma 2 2 2 2 5 3" xfId="2268" xr:uid="{00000000-0005-0000-0000-000050020000}"/>
    <cellStyle name="Comma 2 2 2 2 5 3 2" xfId="4673" xr:uid="{00000000-0005-0000-0000-000051020000}"/>
    <cellStyle name="Comma 2 2 2 2 5 3 2 2" xfId="9476" xr:uid="{00000000-0005-0000-0000-000052020000}"/>
    <cellStyle name="Comma 2 2 2 2 5 3 2 2 2" xfId="19083" xr:uid="{00000000-0005-0000-0000-000053020000}"/>
    <cellStyle name="Comma 2 2 2 2 5 3 2 2 2 2" xfId="38297" xr:uid="{3E407B59-E04A-4D68-9EEA-FDE0FE2978BC}"/>
    <cellStyle name="Comma 2 2 2 2 5 3 2 2 3" xfId="28690" xr:uid="{176CDFBD-28BA-41CE-996C-A8B6969098F8}"/>
    <cellStyle name="Comma 2 2 2 2 5 3 2 3" xfId="14280" xr:uid="{00000000-0005-0000-0000-000054020000}"/>
    <cellStyle name="Comma 2 2 2 2 5 3 2 3 2" xfId="33494" xr:uid="{D853FA2C-ACAE-420C-9CBF-91853FB3E7FB}"/>
    <cellStyle name="Comma 2 2 2 2 5 3 2 4" xfId="23887" xr:uid="{674C7A2D-25B6-40A1-8B97-416809F3604F}"/>
    <cellStyle name="Comma 2 2 2 2 5 3 3" xfId="7075" xr:uid="{00000000-0005-0000-0000-000055020000}"/>
    <cellStyle name="Comma 2 2 2 2 5 3 3 2" xfId="16682" xr:uid="{00000000-0005-0000-0000-000056020000}"/>
    <cellStyle name="Comma 2 2 2 2 5 3 3 2 2" xfId="35896" xr:uid="{75C060B7-6A38-4A9C-B989-60AD1CD20436}"/>
    <cellStyle name="Comma 2 2 2 2 5 3 3 3" xfId="26289" xr:uid="{6A93238E-7424-479C-AD46-424777FC7C55}"/>
    <cellStyle name="Comma 2 2 2 2 5 3 4" xfId="11878" xr:uid="{00000000-0005-0000-0000-000057020000}"/>
    <cellStyle name="Comma 2 2 2 2 5 3 4 2" xfId="31092" xr:uid="{4346A8CC-D259-425B-AC3E-D5F8D6935580}"/>
    <cellStyle name="Comma 2 2 2 2 5 3 5" xfId="21485" xr:uid="{6AA85BAE-A696-40CF-8835-FCE8748617AF}"/>
    <cellStyle name="Comma 2 2 2 2 5 4" xfId="3073" xr:uid="{00000000-0005-0000-0000-000058020000}"/>
    <cellStyle name="Comma 2 2 2 2 5 4 2" xfId="7876" xr:uid="{00000000-0005-0000-0000-000059020000}"/>
    <cellStyle name="Comma 2 2 2 2 5 4 2 2" xfId="17483" xr:uid="{00000000-0005-0000-0000-00005A020000}"/>
    <cellStyle name="Comma 2 2 2 2 5 4 2 2 2" xfId="36697" xr:uid="{9F0B1BE6-D807-4E8A-8EF9-95F837AABA6D}"/>
    <cellStyle name="Comma 2 2 2 2 5 4 2 3" xfId="27090" xr:uid="{EFC2A128-724D-4620-99F9-C3E3C82F969B}"/>
    <cellStyle name="Comma 2 2 2 2 5 4 3" xfId="12680" xr:uid="{00000000-0005-0000-0000-00005B020000}"/>
    <cellStyle name="Comma 2 2 2 2 5 4 3 2" xfId="31894" xr:uid="{05DFD8E9-E578-4976-89F1-56223C5E1608}"/>
    <cellStyle name="Comma 2 2 2 2 5 4 4" xfId="22287" xr:uid="{4FDA6A19-5F5B-486E-A64A-3378DE521FFC}"/>
    <cellStyle name="Comma 2 2 2 2 5 5" xfId="5475" xr:uid="{00000000-0005-0000-0000-00005C020000}"/>
    <cellStyle name="Comma 2 2 2 2 5 5 2" xfId="15082" xr:uid="{00000000-0005-0000-0000-00005D020000}"/>
    <cellStyle name="Comma 2 2 2 2 5 5 2 2" xfId="34296" xr:uid="{22ECE008-52E8-4970-9B7A-9C8F7CCD12E2}"/>
    <cellStyle name="Comma 2 2 2 2 5 5 3" xfId="24689" xr:uid="{DC45DD34-FD95-490C-A94D-BF32CAFE8EA4}"/>
    <cellStyle name="Comma 2 2 2 2 5 6" xfId="10278" xr:uid="{00000000-0005-0000-0000-00005E020000}"/>
    <cellStyle name="Comma 2 2 2 2 5 6 2" xfId="29492" xr:uid="{BBA479B7-B45C-4325-8853-A69EF385E291}"/>
    <cellStyle name="Comma 2 2 2 2 5 7" xfId="19885" xr:uid="{A8EE0C0A-B684-4850-AE1B-9BFD99A28BD2}"/>
    <cellStyle name="Comma 2 2 2 2 6" xfId="868" xr:uid="{00000000-0005-0000-0000-00005F020000}"/>
    <cellStyle name="Comma 2 2 2 2 6 2" xfId="3273" xr:uid="{00000000-0005-0000-0000-000060020000}"/>
    <cellStyle name="Comma 2 2 2 2 6 2 2" xfId="8076" xr:uid="{00000000-0005-0000-0000-000061020000}"/>
    <cellStyle name="Comma 2 2 2 2 6 2 2 2" xfId="17683" xr:uid="{00000000-0005-0000-0000-000062020000}"/>
    <cellStyle name="Comma 2 2 2 2 6 2 2 2 2" xfId="36897" xr:uid="{7507AAFB-7B43-4E54-8FE3-8287093AC964}"/>
    <cellStyle name="Comma 2 2 2 2 6 2 2 3" xfId="27290" xr:uid="{D13BC9F0-C602-43A2-B513-AE1888AF733F}"/>
    <cellStyle name="Comma 2 2 2 2 6 2 3" xfId="12880" xr:uid="{00000000-0005-0000-0000-000063020000}"/>
    <cellStyle name="Comma 2 2 2 2 6 2 3 2" xfId="32094" xr:uid="{0FA74405-5A0D-4C2A-81F4-DA14D1EF9F62}"/>
    <cellStyle name="Comma 2 2 2 2 6 2 4" xfId="22487" xr:uid="{CD4A2908-1BB9-4041-A201-005054CEF877}"/>
    <cellStyle name="Comma 2 2 2 2 6 3" xfId="5675" xr:uid="{00000000-0005-0000-0000-000064020000}"/>
    <cellStyle name="Comma 2 2 2 2 6 3 2" xfId="15282" xr:uid="{00000000-0005-0000-0000-000065020000}"/>
    <cellStyle name="Comma 2 2 2 2 6 3 2 2" xfId="34496" xr:uid="{AC209F74-F79B-486A-8A91-DD410908A12D}"/>
    <cellStyle name="Comma 2 2 2 2 6 3 3" xfId="24889" xr:uid="{318B400C-B39C-464E-852F-38515F77347E}"/>
    <cellStyle name="Comma 2 2 2 2 6 4" xfId="10478" xr:uid="{00000000-0005-0000-0000-000066020000}"/>
    <cellStyle name="Comma 2 2 2 2 6 4 2" xfId="29692" xr:uid="{80FD6A84-440D-4E15-AAF7-E706C2199B96}"/>
    <cellStyle name="Comma 2 2 2 2 6 5" xfId="20085" xr:uid="{36BBFB64-B7A7-48A6-B625-4B0AB74AABAB}"/>
    <cellStyle name="Comma 2 2 2 2 7" xfId="1668" xr:uid="{00000000-0005-0000-0000-000067020000}"/>
    <cellStyle name="Comma 2 2 2 2 7 2" xfId="4073" xr:uid="{00000000-0005-0000-0000-000068020000}"/>
    <cellStyle name="Comma 2 2 2 2 7 2 2" xfId="8876" xr:uid="{00000000-0005-0000-0000-000069020000}"/>
    <cellStyle name="Comma 2 2 2 2 7 2 2 2" xfId="18483" xr:uid="{00000000-0005-0000-0000-00006A020000}"/>
    <cellStyle name="Comma 2 2 2 2 7 2 2 2 2" xfId="37697" xr:uid="{13FEA14B-6B60-4926-948B-7AA650B09483}"/>
    <cellStyle name="Comma 2 2 2 2 7 2 2 3" xfId="28090" xr:uid="{BFC31836-E380-4352-B98F-AF37F8B6B395}"/>
    <cellStyle name="Comma 2 2 2 2 7 2 3" xfId="13680" xr:uid="{00000000-0005-0000-0000-00006B020000}"/>
    <cellStyle name="Comma 2 2 2 2 7 2 3 2" xfId="32894" xr:uid="{6101A38B-6BBB-4BA7-8579-D99779CA8F57}"/>
    <cellStyle name="Comma 2 2 2 2 7 2 4" xfId="23287" xr:uid="{B7B661A4-022F-4E1F-9F49-DF1C82DB7EFD}"/>
    <cellStyle name="Comma 2 2 2 2 7 3" xfId="6475" xr:uid="{00000000-0005-0000-0000-00006C020000}"/>
    <cellStyle name="Comma 2 2 2 2 7 3 2" xfId="16082" xr:uid="{00000000-0005-0000-0000-00006D020000}"/>
    <cellStyle name="Comma 2 2 2 2 7 3 2 2" xfId="35296" xr:uid="{137EA641-1188-4429-91F4-A9674C61EC31}"/>
    <cellStyle name="Comma 2 2 2 2 7 3 3" xfId="25689" xr:uid="{6504B071-6BE9-4B9F-A5B3-023F1704F9C0}"/>
    <cellStyle name="Comma 2 2 2 2 7 4" xfId="11278" xr:uid="{00000000-0005-0000-0000-00006E020000}"/>
    <cellStyle name="Comma 2 2 2 2 7 4 2" xfId="30492" xr:uid="{48297528-6684-43FE-A09E-D8A9AD154223}"/>
    <cellStyle name="Comma 2 2 2 2 7 5" xfId="20885" xr:uid="{3922E573-4E19-4989-AB00-CF177EBEAD84}"/>
    <cellStyle name="Comma 2 2 2 2 8" xfId="2473" xr:uid="{00000000-0005-0000-0000-00006F020000}"/>
    <cellStyle name="Comma 2 2 2 2 8 2" xfId="7276" xr:uid="{00000000-0005-0000-0000-000070020000}"/>
    <cellStyle name="Comma 2 2 2 2 8 2 2" xfId="16883" xr:uid="{00000000-0005-0000-0000-000071020000}"/>
    <cellStyle name="Comma 2 2 2 2 8 2 2 2" xfId="36097" xr:uid="{965152AF-28C8-41D4-957E-7420607FA4A3}"/>
    <cellStyle name="Comma 2 2 2 2 8 2 3" xfId="26490" xr:uid="{BD236D25-1383-487C-B3A0-341AB0F3C7A8}"/>
    <cellStyle name="Comma 2 2 2 2 8 3" xfId="12080" xr:uid="{00000000-0005-0000-0000-000072020000}"/>
    <cellStyle name="Comma 2 2 2 2 8 3 2" xfId="31294" xr:uid="{B2454058-1B3F-43CC-A743-6C8ED1580D8E}"/>
    <cellStyle name="Comma 2 2 2 2 8 4" xfId="21687" xr:uid="{304CB169-0394-4964-AF7A-9397F9FC4ABD}"/>
    <cellStyle name="Comma 2 2 2 2 9" xfId="4875" xr:uid="{00000000-0005-0000-0000-000073020000}"/>
    <cellStyle name="Comma 2 2 2 2 9 2" xfId="14482" xr:uid="{00000000-0005-0000-0000-000074020000}"/>
    <cellStyle name="Comma 2 2 2 2 9 2 2" xfId="33696" xr:uid="{7465A09F-0739-44BB-929E-352C729E7108}"/>
    <cellStyle name="Comma 2 2 2 2 9 3" xfId="24089" xr:uid="{D53B32B2-DAB5-4BF4-A6DE-FD1915F6F953}"/>
    <cellStyle name="Comma 2 2 2 3" xfId="117" xr:uid="{00000000-0005-0000-0000-000075020000}"/>
    <cellStyle name="Comma 2 2 2 3 10" xfId="19335" xr:uid="{AE37035F-584D-41DE-B3D1-C8BEA33D679E}"/>
    <cellStyle name="Comma 2 2 2 3 2" xfId="317" xr:uid="{00000000-0005-0000-0000-000076020000}"/>
    <cellStyle name="Comma 2 2 2 3 2 2" xfId="1118" xr:uid="{00000000-0005-0000-0000-000077020000}"/>
    <cellStyle name="Comma 2 2 2 3 2 2 2" xfId="3523" xr:uid="{00000000-0005-0000-0000-000078020000}"/>
    <cellStyle name="Comma 2 2 2 3 2 2 2 2" xfId="8326" xr:uid="{00000000-0005-0000-0000-000079020000}"/>
    <cellStyle name="Comma 2 2 2 3 2 2 2 2 2" xfId="17933" xr:uid="{00000000-0005-0000-0000-00007A020000}"/>
    <cellStyle name="Comma 2 2 2 3 2 2 2 2 2 2" xfId="37147" xr:uid="{B3D42C75-ACCD-40A9-B0D1-966F2750E358}"/>
    <cellStyle name="Comma 2 2 2 3 2 2 2 2 3" xfId="27540" xr:uid="{AD32CA78-2392-4E98-8AE9-EF74BB95B3F4}"/>
    <cellStyle name="Comma 2 2 2 3 2 2 2 3" xfId="13130" xr:uid="{00000000-0005-0000-0000-00007B020000}"/>
    <cellStyle name="Comma 2 2 2 3 2 2 2 3 2" xfId="32344" xr:uid="{5FE8C7F5-F558-4CC6-9156-B63AA011827C}"/>
    <cellStyle name="Comma 2 2 2 3 2 2 2 4" xfId="22737" xr:uid="{7070F12B-9892-44F1-98F5-B0CE7DF7357E}"/>
    <cellStyle name="Comma 2 2 2 3 2 2 3" xfId="5925" xr:uid="{00000000-0005-0000-0000-00007C020000}"/>
    <cellStyle name="Comma 2 2 2 3 2 2 3 2" xfId="15532" xr:uid="{00000000-0005-0000-0000-00007D020000}"/>
    <cellStyle name="Comma 2 2 2 3 2 2 3 2 2" xfId="34746" xr:uid="{6E46311E-3CBD-4A99-B604-1418ACD6FE26}"/>
    <cellStyle name="Comma 2 2 2 3 2 2 3 3" xfId="25139" xr:uid="{EF0660CB-EBFC-4FE1-9CE9-53A2691AC5E1}"/>
    <cellStyle name="Comma 2 2 2 3 2 2 4" xfId="10728" xr:uid="{00000000-0005-0000-0000-00007E020000}"/>
    <cellStyle name="Comma 2 2 2 3 2 2 4 2" xfId="29942" xr:uid="{724981F0-0E76-4D86-899C-57BDCC94DE00}"/>
    <cellStyle name="Comma 2 2 2 3 2 2 5" xfId="20335" xr:uid="{8263B16E-E8E4-49CE-8C24-11CE4BB09BA2}"/>
    <cellStyle name="Comma 2 2 2 3 2 3" xfId="1918" xr:uid="{00000000-0005-0000-0000-00007F020000}"/>
    <cellStyle name="Comma 2 2 2 3 2 3 2" xfId="4323" xr:uid="{00000000-0005-0000-0000-000080020000}"/>
    <cellStyle name="Comma 2 2 2 3 2 3 2 2" xfId="9126" xr:uid="{00000000-0005-0000-0000-000081020000}"/>
    <cellStyle name="Comma 2 2 2 3 2 3 2 2 2" xfId="18733" xr:uid="{00000000-0005-0000-0000-000082020000}"/>
    <cellStyle name="Comma 2 2 2 3 2 3 2 2 2 2" xfId="37947" xr:uid="{3E514F85-0753-4152-9990-566B38497F6D}"/>
    <cellStyle name="Comma 2 2 2 3 2 3 2 2 3" xfId="28340" xr:uid="{DA191253-C8E6-41F6-8B71-E41CF4A6C77C}"/>
    <cellStyle name="Comma 2 2 2 3 2 3 2 3" xfId="13930" xr:uid="{00000000-0005-0000-0000-000083020000}"/>
    <cellStyle name="Comma 2 2 2 3 2 3 2 3 2" xfId="33144" xr:uid="{C25E6BED-A399-428A-86EC-6F622935F2A6}"/>
    <cellStyle name="Comma 2 2 2 3 2 3 2 4" xfId="23537" xr:uid="{46244738-EAE0-438D-8138-7A159AD73669}"/>
    <cellStyle name="Comma 2 2 2 3 2 3 3" xfId="6725" xr:uid="{00000000-0005-0000-0000-000084020000}"/>
    <cellStyle name="Comma 2 2 2 3 2 3 3 2" xfId="16332" xr:uid="{00000000-0005-0000-0000-000085020000}"/>
    <cellStyle name="Comma 2 2 2 3 2 3 3 2 2" xfId="35546" xr:uid="{BA388C4A-4A13-4F24-90D3-EC0546D8EC06}"/>
    <cellStyle name="Comma 2 2 2 3 2 3 3 3" xfId="25939" xr:uid="{C69A3941-03EE-4714-9A56-AD946C55E4BD}"/>
    <cellStyle name="Comma 2 2 2 3 2 3 4" xfId="11528" xr:uid="{00000000-0005-0000-0000-000086020000}"/>
    <cellStyle name="Comma 2 2 2 3 2 3 4 2" xfId="30742" xr:uid="{3499924A-EF50-446A-8FC6-737BF9C7EA13}"/>
    <cellStyle name="Comma 2 2 2 3 2 3 5" xfId="21135" xr:uid="{8A1CA5BD-6197-47B4-A881-5F2E170ED8DD}"/>
    <cellStyle name="Comma 2 2 2 3 2 4" xfId="2723" xr:uid="{00000000-0005-0000-0000-000087020000}"/>
    <cellStyle name="Comma 2 2 2 3 2 4 2" xfId="7526" xr:uid="{00000000-0005-0000-0000-000088020000}"/>
    <cellStyle name="Comma 2 2 2 3 2 4 2 2" xfId="17133" xr:uid="{00000000-0005-0000-0000-000089020000}"/>
    <cellStyle name="Comma 2 2 2 3 2 4 2 2 2" xfId="36347" xr:uid="{CE94886C-1EE7-41F6-80D5-09A428DF7EF1}"/>
    <cellStyle name="Comma 2 2 2 3 2 4 2 3" xfId="26740" xr:uid="{6FCAF499-AF06-4B07-AE21-47C3CB62D3F8}"/>
    <cellStyle name="Comma 2 2 2 3 2 4 3" xfId="12330" xr:uid="{00000000-0005-0000-0000-00008A020000}"/>
    <cellStyle name="Comma 2 2 2 3 2 4 3 2" xfId="31544" xr:uid="{F7156D5E-26F4-48DD-ABC4-E2E38916C903}"/>
    <cellStyle name="Comma 2 2 2 3 2 4 4" xfId="21937" xr:uid="{235AC40A-5423-4CC0-8467-8C846FE5446D}"/>
    <cellStyle name="Comma 2 2 2 3 2 5" xfId="5125" xr:uid="{00000000-0005-0000-0000-00008B020000}"/>
    <cellStyle name="Comma 2 2 2 3 2 5 2" xfId="14732" xr:uid="{00000000-0005-0000-0000-00008C020000}"/>
    <cellStyle name="Comma 2 2 2 3 2 5 2 2" xfId="33946" xr:uid="{FD5A15AF-9292-4289-862D-46C3DD117B40}"/>
    <cellStyle name="Comma 2 2 2 3 2 5 3" xfId="24339" xr:uid="{D0E09E4C-24D8-4CA0-9B77-C96B0A6493E2}"/>
    <cellStyle name="Comma 2 2 2 3 2 6" xfId="9928" xr:uid="{00000000-0005-0000-0000-00008D020000}"/>
    <cellStyle name="Comma 2 2 2 3 2 6 2" xfId="29142" xr:uid="{CCE78FE5-40A3-47FC-A9B6-550C629DF8AF}"/>
    <cellStyle name="Comma 2 2 2 3 2 7" xfId="19535" xr:uid="{86912671-9AB9-4407-9022-DB047CF6C2CC}"/>
    <cellStyle name="Comma 2 2 2 3 3" xfId="517" xr:uid="{00000000-0005-0000-0000-00008E020000}"/>
    <cellStyle name="Comma 2 2 2 3 3 2" xfId="1318" xr:uid="{00000000-0005-0000-0000-00008F020000}"/>
    <cellStyle name="Comma 2 2 2 3 3 2 2" xfId="3723" xr:uid="{00000000-0005-0000-0000-000090020000}"/>
    <cellStyle name="Comma 2 2 2 3 3 2 2 2" xfId="8526" xr:uid="{00000000-0005-0000-0000-000091020000}"/>
    <cellStyle name="Comma 2 2 2 3 3 2 2 2 2" xfId="18133" xr:uid="{00000000-0005-0000-0000-000092020000}"/>
    <cellStyle name="Comma 2 2 2 3 3 2 2 2 2 2" xfId="37347" xr:uid="{E1ED7548-A74B-4648-A8E3-CE3E0847FAD4}"/>
    <cellStyle name="Comma 2 2 2 3 3 2 2 2 3" xfId="27740" xr:uid="{2155D525-484F-42B3-A8D8-15FEC13B942F}"/>
    <cellStyle name="Comma 2 2 2 3 3 2 2 3" xfId="13330" xr:uid="{00000000-0005-0000-0000-000093020000}"/>
    <cellStyle name="Comma 2 2 2 3 3 2 2 3 2" xfId="32544" xr:uid="{87666A7C-326C-4926-AF26-8C05D72957D4}"/>
    <cellStyle name="Comma 2 2 2 3 3 2 2 4" xfId="22937" xr:uid="{D94BE98A-F9B1-4332-9CAF-415BDCF95CED}"/>
    <cellStyle name="Comma 2 2 2 3 3 2 3" xfId="6125" xr:uid="{00000000-0005-0000-0000-000094020000}"/>
    <cellStyle name="Comma 2 2 2 3 3 2 3 2" xfId="15732" xr:uid="{00000000-0005-0000-0000-000095020000}"/>
    <cellStyle name="Comma 2 2 2 3 3 2 3 2 2" xfId="34946" xr:uid="{CB4C4FAA-9994-4865-9801-7C56B6D709C1}"/>
    <cellStyle name="Comma 2 2 2 3 3 2 3 3" xfId="25339" xr:uid="{0F5843C0-71CE-4999-B05C-6F9587742365}"/>
    <cellStyle name="Comma 2 2 2 3 3 2 4" xfId="10928" xr:uid="{00000000-0005-0000-0000-000096020000}"/>
    <cellStyle name="Comma 2 2 2 3 3 2 4 2" xfId="30142" xr:uid="{000EE58D-969D-49A3-9196-AE4C0F551F16}"/>
    <cellStyle name="Comma 2 2 2 3 3 2 5" xfId="20535" xr:uid="{ED4780A6-AF8A-46A5-A5C2-7E62CDF4D418}"/>
    <cellStyle name="Comma 2 2 2 3 3 3" xfId="2118" xr:uid="{00000000-0005-0000-0000-000097020000}"/>
    <cellStyle name="Comma 2 2 2 3 3 3 2" xfId="4523" xr:uid="{00000000-0005-0000-0000-000098020000}"/>
    <cellStyle name="Comma 2 2 2 3 3 3 2 2" xfId="9326" xr:uid="{00000000-0005-0000-0000-000099020000}"/>
    <cellStyle name="Comma 2 2 2 3 3 3 2 2 2" xfId="18933" xr:uid="{00000000-0005-0000-0000-00009A020000}"/>
    <cellStyle name="Comma 2 2 2 3 3 3 2 2 2 2" xfId="38147" xr:uid="{AFC229C4-36EC-45CB-9064-0D737CF5E4F5}"/>
    <cellStyle name="Comma 2 2 2 3 3 3 2 2 3" xfId="28540" xr:uid="{ACC974A2-5668-4B6C-83A3-F9F46CAE2B1A}"/>
    <cellStyle name="Comma 2 2 2 3 3 3 2 3" xfId="14130" xr:uid="{00000000-0005-0000-0000-00009B020000}"/>
    <cellStyle name="Comma 2 2 2 3 3 3 2 3 2" xfId="33344" xr:uid="{BABEE779-E5EA-44FB-B862-1DF82A8C2B25}"/>
    <cellStyle name="Comma 2 2 2 3 3 3 2 4" xfId="23737" xr:uid="{9C424AA1-A7F5-45E1-92A3-16C7C9ACDDB7}"/>
    <cellStyle name="Comma 2 2 2 3 3 3 3" xfId="6925" xr:uid="{00000000-0005-0000-0000-00009C020000}"/>
    <cellStyle name="Comma 2 2 2 3 3 3 3 2" xfId="16532" xr:uid="{00000000-0005-0000-0000-00009D020000}"/>
    <cellStyle name="Comma 2 2 2 3 3 3 3 2 2" xfId="35746" xr:uid="{19C71FED-2417-4821-8F28-06A62E61417E}"/>
    <cellStyle name="Comma 2 2 2 3 3 3 3 3" xfId="26139" xr:uid="{66CCDBD3-BCC5-477B-80E8-64145C345F47}"/>
    <cellStyle name="Comma 2 2 2 3 3 3 4" xfId="11728" xr:uid="{00000000-0005-0000-0000-00009E020000}"/>
    <cellStyle name="Comma 2 2 2 3 3 3 4 2" xfId="30942" xr:uid="{1BB88FC7-8756-435F-8E3C-4DB253E27944}"/>
    <cellStyle name="Comma 2 2 2 3 3 3 5" xfId="21335" xr:uid="{AF1E2941-E73D-4E0A-8FB2-ED9738D54898}"/>
    <cellStyle name="Comma 2 2 2 3 3 4" xfId="2923" xr:uid="{00000000-0005-0000-0000-00009F020000}"/>
    <cellStyle name="Comma 2 2 2 3 3 4 2" xfId="7726" xr:uid="{00000000-0005-0000-0000-0000A0020000}"/>
    <cellStyle name="Comma 2 2 2 3 3 4 2 2" xfId="17333" xr:uid="{00000000-0005-0000-0000-0000A1020000}"/>
    <cellStyle name="Comma 2 2 2 3 3 4 2 2 2" xfId="36547" xr:uid="{B4D7C202-8C16-4C02-944B-03705F4E180C}"/>
    <cellStyle name="Comma 2 2 2 3 3 4 2 3" xfId="26940" xr:uid="{74AE23CA-11DE-4940-882E-F47BAC9FF7B0}"/>
    <cellStyle name="Comma 2 2 2 3 3 4 3" xfId="12530" xr:uid="{00000000-0005-0000-0000-0000A2020000}"/>
    <cellStyle name="Comma 2 2 2 3 3 4 3 2" xfId="31744" xr:uid="{19936AE3-48B0-4494-9194-F771CD9B1DB8}"/>
    <cellStyle name="Comma 2 2 2 3 3 4 4" xfId="22137" xr:uid="{780EFBEC-B72A-49BC-A904-8E5772AFDFE7}"/>
    <cellStyle name="Comma 2 2 2 3 3 5" xfId="5325" xr:uid="{00000000-0005-0000-0000-0000A3020000}"/>
    <cellStyle name="Comma 2 2 2 3 3 5 2" xfId="14932" xr:uid="{00000000-0005-0000-0000-0000A4020000}"/>
    <cellStyle name="Comma 2 2 2 3 3 5 2 2" xfId="34146" xr:uid="{F3A79254-DA76-4021-8EDF-46357C568D7E}"/>
    <cellStyle name="Comma 2 2 2 3 3 5 3" xfId="24539" xr:uid="{B7E1C089-DF84-4003-B089-1984B9261872}"/>
    <cellStyle name="Comma 2 2 2 3 3 6" xfId="10128" xr:uid="{00000000-0005-0000-0000-0000A5020000}"/>
    <cellStyle name="Comma 2 2 2 3 3 6 2" xfId="29342" xr:uid="{AF2DB85A-78C0-4281-B167-1A307EAA7BCA}"/>
    <cellStyle name="Comma 2 2 2 3 3 7" xfId="19735" xr:uid="{5FE8A7FB-6997-4265-94E9-01D4331931EF}"/>
    <cellStyle name="Comma 2 2 2 3 4" xfId="717" xr:uid="{00000000-0005-0000-0000-0000A6020000}"/>
    <cellStyle name="Comma 2 2 2 3 4 2" xfId="1518" xr:uid="{00000000-0005-0000-0000-0000A7020000}"/>
    <cellStyle name="Comma 2 2 2 3 4 2 2" xfId="3923" xr:uid="{00000000-0005-0000-0000-0000A8020000}"/>
    <cellStyle name="Comma 2 2 2 3 4 2 2 2" xfId="8726" xr:uid="{00000000-0005-0000-0000-0000A9020000}"/>
    <cellStyle name="Comma 2 2 2 3 4 2 2 2 2" xfId="18333" xr:uid="{00000000-0005-0000-0000-0000AA020000}"/>
    <cellStyle name="Comma 2 2 2 3 4 2 2 2 2 2" xfId="37547" xr:uid="{346BD166-AB79-4FD1-83E5-41AF78E35A75}"/>
    <cellStyle name="Comma 2 2 2 3 4 2 2 2 3" xfId="27940" xr:uid="{8AE6587C-2D60-4FDC-9897-7FB470DEAD1E}"/>
    <cellStyle name="Comma 2 2 2 3 4 2 2 3" xfId="13530" xr:uid="{00000000-0005-0000-0000-0000AB020000}"/>
    <cellStyle name="Comma 2 2 2 3 4 2 2 3 2" xfId="32744" xr:uid="{71B07BAF-1885-4215-8643-625E889CFE9B}"/>
    <cellStyle name="Comma 2 2 2 3 4 2 2 4" xfId="23137" xr:uid="{513A2D73-392F-4238-A5B1-B5C26DBFB0AE}"/>
    <cellStyle name="Comma 2 2 2 3 4 2 3" xfId="6325" xr:uid="{00000000-0005-0000-0000-0000AC020000}"/>
    <cellStyle name="Comma 2 2 2 3 4 2 3 2" xfId="15932" xr:uid="{00000000-0005-0000-0000-0000AD020000}"/>
    <cellStyle name="Comma 2 2 2 3 4 2 3 2 2" xfId="35146" xr:uid="{9245EB31-4376-4701-BC75-85A6575741C3}"/>
    <cellStyle name="Comma 2 2 2 3 4 2 3 3" xfId="25539" xr:uid="{C6D90730-58B6-4900-AB8D-93B00C4C3F86}"/>
    <cellStyle name="Comma 2 2 2 3 4 2 4" xfId="11128" xr:uid="{00000000-0005-0000-0000-0000AE020000}"/>
    <cellStyle name="Comma 2 2 2 3 4 2 4 2" xfId="30342" xr:uid="{AC6D25B7-918C-464F-A1D4-CDA378C5F7B7}"/>
    <cellStyle name="Comma 2 2 2 3 4 2 5" xfId="20735" xr:uid="{F253FD8F-3271-4335-8274-474221DB82F4}"/>
    <cellStyle name="Comma 2 2 2 3 4 3" xfId="2318" xr:uid="{00000000-0005-0000-0000-0000AF020000}"/>
    <cellStyle name="Comma 2 2 2 3 4 3 2" xfId="4723" xr:uid="{00000000-0005-0000-0000-0000B0020000}"/>
    <cellStyle name="Comma 2 2 2 3 4 3 2 2" xfId="9526" xr:uid="{00000000-0005-0000-0000-0000B1020000}"/>
    <cellStyle name="Comma 2 2 2 3 4 3 2 2 2" xfId="19133" xr:uid="{00000000-0005-0000-0000-0000B2020000}"/>
    <cellStyle name="Comma 2 2 2 3 4 3 2 2 2 2" xfId="38347" xr:uid="{00FA6021-0F87-4AB9-8E36-4E98B2EAE471}"/>
    <cellStyle name="Comma 2 2 2 3 4 3 2 2 3" xfId="28740" xr:uid="{4732935E-8F3B-4283-B1D1-2092717BD43D}"/>
    <cellStyle name="Comma 2 2 2 3 4 3 2 3" xfId="14330" xr:uid="{00000000-0005-0000-0000-0000B3020000}"/>
    <cellStyle name="Comma 2 2 2 3 4 3 2 3 2" xfId="33544" xr:uid="{C118E48B-C849-4A38-BF9D-949D331A1B18}"/>
    <cellStyle name="Comma 2 2 2 3 4 3 2 4" xfId="23937" xr:uid="{4C9A8B75-F73E-4EF4-9936-10C7998BE2B3}"/>
    <cellStyle name="Comma 2 2 2 3 4 3 3" xfId="7125" xr:uid="{00000000-0005-0000-0000-0000B4020000}"/>
    <cellStyle name="Comma 2 2 2 3 4 3 3 2" xfId="16732" xr:uid="{00000000-0005-0000-0000-0000B5020000}"/>
    <cellStyle name="Comma 2 2 2 3 4 3 3 2 2" xfId="35946" xr:uid="{C550F430-4010-41A6-BDDA-E62559F21A2D}"/>
    <cellStyle name="Comma 2 2 2 3 4 3 3 3" xfId="26339" xr:uid="{2C8E3547-1166-4C01-8D49-4F7031638FB9}"/>
    <cellStyle name="Comma 2 2 2 3 4 3 4" xfId="11928" xr:uid="{00000000-0005-0000-0000-0000B6020000}"/>
    <cellStyle name="Comma 2 2 2 3 4 3 4 2" xfId="31142" xr:uid="{BED23864-E255-4E6E-85F9-65C0705B3B93}"/>
    <cellStyle name="Comma 2 2 2 3 4 3 5" xfId="21535" xr:uid="{EEDD737F-4138-44BD-826B-2260347F95D1}"/>
    <cellStyle name="Comma 2 2 2 3 4 4" xfId="3123" xr:uid="{00000000-0005-0000-0000-0000B7020000}"/>
    <cellStyle name="Comma 2 2 2 3 4 4 2" xfId="7926" xr:uid="{00000000-0005-0000-0000-0000B8020000}"/>
    <cellStyle name="Comma 2 2 2 3 4 4 2 2" xfId="17533" xr:uid="{00000000-0005-0000-0000-0000B9020000}"/>
    <cellStyle name="Comma 2 2 2 3 4 4 2 2 2" xfId="36747" xr:uid="{C332D010-ECAE-4A20-8A8F-04CEE1330700}"/>
    <cellStyle name="Comma 2 2 2 3 4 4 2 3" xfId="27140" xr:uid="{A2609214-9C4D-4D53-A0D8-2AA418809B33}"/>
    <cellStyle name="Comma 2 2 2 3 4 4 3" xfId="12730" xr:uid="{00000000-0005-0000-0000-0000BA020000}"/>
    <cellStyle name="Comma 2 2 2 3 4 4 3 2" xfId="31944" xr:uid="{C1529E38-0EBB-4785-BAF9-17CBB82E2836}"/>
    <cellStyle name="Comma 2 2 2 3 4 4 4" xfId="22337" xr:uid="{9493A16E-0FE6-4C88-8075-0B9A335AB1A6}"/>
    <cellStyle name="Comma 2 2 2 3 4 5" xfId="5525" xr:uid="{00000000-0005-0000-0000-0000BB020000}"/>
    <cellStyle name="Comma 2 2 2 3 4 5 2" xfId="15132" xr:uid="{00000000-0005-0000-0000-0000BC020000}"/>
    <cellStyle name="Comma 2 2 2 3 4 5 2 2" xfId="34346" xr:uid="{73853BE0-CB47-4A51-A3FD-D6D0665826FA}"/>
    <cellStyle name="Comma 2 2 2 3 4 5 3" xfId="24739" xr:uid="{373A3205-A739-47E8-8C84-DF5027268CC4}"/>
    <cellStyle name="Comma 2 2 2 3 4 6" xfId="10328" xr:uid="{00000000-0005-0000-0000-0000BD020000}"/>
    <cellStyle name="Comma 2 2 2 3 4 6 2" xfId="29542" xr:uid="{3E47ABF1-4860-4F36-B84E-F0F940801AFD}"/>
    <cellStyle name="Comma 2 2 2 3 4 7" xfId="19935" xr:uid="{9E5031B0-EEF0-4CED-8ACA-B8A04C02CC51}"/>
    <cellStyle name="Comma 2 2 2 3 5" xfId="918" xr:uid="{00000000-0005-0000-0000-0000BE020000}"/>
    <cellStyle name="Comma 2 2 2 3 5 2" xfId="3323" xr:uid="{00000000-0005-0000-0000-0000BF020000}"/>
    <cellStyle name="Comma 2 2 2 3 5 2 2" xfId="8126" xr:uid="{00000000-0005-0000-0000-0000C0020000}"/>
    <cellStyle name="Comma 2 2 2 3 5 2 2 2" xfId="17733" xr:uid="{00000000-0005-0000-0000-0000C1020000}"/>
    <cellStyle name="Comma 2 2 2 3 5 2 2 2 2" xfId="36947" xr:uid="{B647E3BF-265F-4FB2-9F41-52CCEBA359ED}"/>
    <cellStyle name="Comma 2 2 2 3 5 2 2 3" xfId="27340" xr:uid="{C5DCD619-C4D3-4BC1-85DE-F2EDE339E86E}"/>
    <cellStyle name="Comma 2 2 2 3 5 2 3" xfId="12930" xr:uid="{00000000-0005-0000-0000-0000C2020000}"/>
    <cellStyle name="Comma 2 2 2 3 5 2 3 2" xfId="32144" xr:uid="{F249B0B0-7373-464E-A061-137CD0908D58}"/>
    <cellStyle name="Comma 2 2 2 3 5 2 4" xfId="22537" xr:uid="{1E78AC1A-6E94-4549-AD2B-7091D0521DDB}"/>
    <cellStyle name="Comma 2 2 2 3 5 3" xfId="5725" xr:uid="{00000000-0005-0000-0000-0000C3020000}"/>
    <cellStyle name="Comma 2 2 2 3 5 3 2" xfId="15332" xr:uid="{00000000-0005-0000-0000-0000C4020000}"/>
    <cellStyle name="Comma 2 2 2 3 5 3 2 2" xfId="34546" xr:uid="{4A19C1E2-AC6B-43D2-8311-C42FF4D6893D}"/>
    <cellStyle name="Comma 2 2 2 3 5 3 3" xfId="24939" xr:uid="{CBAE3DF7-1421-4FEA-9B60-3C5BCC08FB99}"/>
    <cellStyle name="Comma 2 2 2 3 5 4" xfId="10528" xr:uid="{00000000-0005-0000-0000-0000C5020000}"/>
    <cellStyle name="Comma 2 2 2 3 5 4 2" xfId="29742" xr:uid="{097DE0ED-F8D2-405B-9372-09083660747C}"/>
    <cellStyle name="Comma 2 2 2 3 5 5" xfId="20135" xr:uid="{AC49D208-91D1-458D-9082-E1019B93C801}"/>
    <cellStyle name="Comma 2 2 2 3 6" xfId="1718" xr:uid="{00000000-0005-0000-0000-0000C6020000}"/>
    <cellStyle name="Comma 2 2 2 3 6 2" xfId="4123" xr:uid="{00000000-0005-0000-0000-0000C7020000}"/>
    <cellStyle name="Comma 2 2 2 3 6 2 2" xfId="8926" xr:uid="{00000000-0005-0000-0000-0000C8020000}"/>
    <cellStyle name="Comma 2 2 2 3 6 2 2 2" xfId="18533" xr:uid="{00000000-0005-0000-0000-0000C9020000}"/>
    <cellStyle name="Comma 2 2 2 3 6 2 2 2 2" xfId="37747" xr:uid="{2039912F-A473-4670-A90D-CFECBD696BEF}"/>
    <cellStyle name="Comma 2 2 2 3 6 2 2 3" xfId="28140" xr:uid="{97FECB40-2598-4508-96A4-E491D11DB030}"/>
    <cellStyle name="Comma 2 2 2 3 6 2 3" xfId="13730" xr:uid="{00000000-0005-0000-0000-0000CA020000}"/>
    <cellStyle name="Comma 2 2 2 3 6 2 3 2" xfId="32944" xr:uid="{20AE75A1-32F2-4BBC-ACE1-4D3BE4528356}"/>
    <cellStyle name="Comma 2 2 2 3 6 2 4" xfId="23337" xr:uid="{926D54AA-E7AE-472C-87DA-649F5E2462B2}"/>
    <cellStyle name="Comma 2 2 2 3 6 3" xfId="6525" xr:uid="{00000000-0005-0000-0000-0000CB020000}"/>
    <cellStyle name="Comma 2 2 2 3 6 3 2" xfId="16132" xr:uid="{00000000-0005-0000-0000-0000CC020000}"/>
    <cellStyle name="Comma 2 2 2 3 6 3 2 2" xfId="35346" xr:uid="{1BB7E86A-819B-4790-B13B-70AF01ED7E9A}"/>
    <cellStyle name="Comma 2 2 2 3 6 3 3" xfId="25739" xr:uid="{1D789A18-BD2C-4656-83FD-065CDE57E921}"/>
    <cellStyle name="Comma 2 2 2 3 6 4" xfId="11328" xr:uid="{00000000-0005-0000-0000-0000CD020000}"/>
    <cellStyle name="Comma 2 2 2 3 6 4 2" xfId="30542" xr:uid="{34633402-FF70-407B-8544-59EFA64DEF29}"/>
    <cellStyle name="Comma 2 2 2 3 6 5" xfId="20935" xr:uid="{C888915D-D46D-47BB-A43B-75DD69C78382}"/>
    <cellStyle name="Comma 2 2 2 3 7" xfId="2523" xr:uid="{00000000-0005-0000-0000-0000CE020000}"/>
    <cellStyle name="Comma 2 2 2 3 7 2" xfId="7326" xr:uid="{00000000-0005-0000-0000-0000CF020000}"/>
    <cellStyle name="Comma 2 2 2 3 7 2 2" xfId="16933" xr:uid="{00000000-0005-0000-0000-0000D0020000}"/>
    <cellStyle name="Comma 2 2 2 3 7 2 2 2" xfId="36147" xr:uid="{4BD69D7F-9CAE-418D-AC36-4AE2A9076C5F}"/>
    <cellStyle name="Comma 2 2 2 3 7 2 3" xfId="26540" xr:uid="{E361915B-D5A9-41A7-B536-EDD6CCEE7E43}"/>
    <cellStyle name="Comma 2 2 2 3 7 3" xfId="12130" xr:uid="{00000000-0005-0000-0000-0000D1020000}"/>
    <cellStyle name="Comma 2 2 2 3 7 3 2" xfId="31344" xr:uid="{36C95AF5-7A3C-4E50-B973-672997946B7E}"/>
    <cellStyle name="Comma 2 2 2 3 7 4" xfId="21737" xr:uid="{95669635-3117-4A1B-9E69-765865BA1B4F}"/>
    <cellStyle name="Comma 2 2 2 3 8" xfId="4925" xr:uid="{00000000-0005-0000-0000-0000D2020000}"/>
    <cellStyle name="Comma 2 2 2 3 8 2" xfId="14532" xr:uid="{00000000-0005-0000-0000-0000D3020000}"/>
    <cellStyle name="Comma 2 2 2 3 8 2 2" xfId="33746" xr:uid="{3D2744E4-D0E5-42D3-8C1C-845AD42F2FA3}"/>
    <cellStyle name="Comma 2 2 2 3 8 3" xfId="24139" xr:uid="{B7052427-2537-4B9F-BF23-89887AF7F516}"/>
    <cellStyle name="Comma 2 2 2 3 9" xfId="9728" xr:uid="{00000000-0005-0000-0000-0000D4020000}"/>
    <cellStyle name="Comma 2 2 2 3 9 2" xfId="28942" xr:uid="{ABEC0253-710E-425E-94D3-437C3830BD68}"/>
    <cellStyle name="Comma 2 2 2 4" xfId="217" xr:uid="{00000000-0005-0000-0000-0000D5020000}"/>
    <cellStyle name="Comma 2 2 2 4 2" xfId="1018" xr:uid="{00000000-0005-0000-0000-0000D6020000}"/>
    <cellStyle name="Comma 2 2 2 4 2 2" xfId="3423" xr:uid="{00000000-0005-0000-0000-0000D7020000}"/>
    <cellStyle name="Comma 2 2 2 4 2 2 2" xfId="8226" xr:uid="{00000000-0005-0000-0000-0000D8020000}"/>
    <cellStyle name="Comma 2 2 2 4 2 2 2 2" xfId="17833" xr:uid="{00000000-0005-0000-0000-0000D9020000}"/>
    <cellStyle name="Comma 2 2 2 4 2 2 2 2 2" xfId="37047" xr:uid="{32821374-5023-4D19-8D13-F21A7A1E1581}"/>
    <cellStyle name="Comma 2 2 2 4 2 2 2 3" xfId="27440" xr:uid="{62B9525C-5C7F-40AB-9324-4BEC6950543F}"/>
    <cellStyle name="Comma 2 2 2 4 2 2 3" xfId="13030" xr:uid="{00000000-0005-0000-0000-0000DA020000}"/>
    <cellStyle name="Comma 2 2 2 4 2 2 3 2" xfId="32244" xr:uid="{0A8A41D1-8A32-4EA5-A273-FDA62B721E51}"/>
    <cellStyle name="Comma 2 2 2 4 2 2 4" xfId="22637" xr:uid="{D2BE9E6B-B5A7-4CE1-809B-B51CE68B6981}"/>
    <cellStyle name="Comma 2 2 2 4 2 3" xfId="5825" xr:uid="{00000000-0005-0000-0000-0000DB020000}"/>
    <cellStyle name="Comma 2 2 2 4 2 3 2" xfId="15432" xr:uid="{00000000-0005-0000-0000-0000DC020000}"/>
    <cellStyle name="Comma 2 2 2 4 2 3 2 2" xfId="34646" xr:uid="{8F9FEF27-9FB5-4CA4-8657-3BBBADEDADDE}"/>
    <cellStyle name="Comma 2 2 2 4 2 3 3" xfId="25039" xr:uid="{46801097-825E-451E-A99F-8B2F90B97F6B}"/>
    <cellStyle name="Comma 2 2 2 4 2 4" xfId="10628" xr:uid="{00000000-0005-0000-0000-0000DD020000}"/>
    <cellStyle name="Comma 2 2 2 4 2 4 2" xfId="29842" xr:uid="{44CDA2EC-C091-4B9B-93FE-A5BB1E21CDF9}"/>
    <cellStyle name="Comma 2 2 2 4 2 5" xfId="20235" xr:uid="{4F62A4CF-EA7B-457C-8C09-4F068B71E55F}"/>
    <cellStyle name="Comma 2 2 2 4 3" xfId="1818" xr:uid="{00000000-0005-0000-0000-0000DE020000}"/>
    <cellStyle name="Comma 2 2 2 4 3 2" xfId="4223" xr:uid="{00000000-0005-0000-0000-0000DF020000}"/>
    <cellStyle name="Comma 2 2 2 4 3 2 2" xfId="9026" xr:uid="{00000000-0005-0000-0000-0000E0020000}"/>
    <cellStyle name="Comma 2 2 2 4 3 2 2 2" xfId="18633" xr:uid="{00000000-0005-0000-0000-0000E1020000}"/>
    <cellStyle name="Comma 2 2 2 4 3 2 2 2 2" xfId="37847" xr:uid="{8AE58126-0486-4D27-89F1-20A2B246DBBE}"/>
    <cellStyle name="Comma 2 2 2 4 3 2 2 3" xfId="28240" xr:uid="{A8A22894-D7BC-4768-A325-86B7BAE56935}"/>
    <cellStyle name="Comma 2 2 2 4 3 2 3" xfId="13830" xr:uid="{00000000-0005-0000-0000-0000E2020000}"/>
    <cellStyle name="Comma 2 2 2 4 3 2 3 2" xfId="33044" xr:uid="{D7DCFFB1-0937-42A8-BABC-64A2D613BC04}"/>
    <cellStyle name="Comma 2 2 2 4 3 2 4" xfId="23437" xr:uid="{5BE3CCE6-F99D-4F1A-8B2F-1B7C567A889B}"/>
    <cellStyle name="Comma 2 2 2 4 3 3" xfId="6625" xr:uid="{00000000-0005-0000-0000-0000E3020000}"/>
    <cellStyle name="Comma 2 2 2 4 3 3 2" xfId="16232" xr:uid="{00000000-0005-0000-0000-0000E4020000}"/>
    <cellStyle name="Comma 2 2 2 4 3 3 2 2" xfId="35446" xr:uid="{F2BD1297-FC41-470D-8B90-4899647B1A67}"/>
    <cellStyle name="Comma 2 2 2 4 3 3 3" xfId="25839" xr:uid="{11DC2A6A-B59C-423A-B228-CCA2F547FB91}"/>
    <cellStyle name="Comma 2 2 2 4 3 4" xfId="11428" xr:uid="{00000000-0005-0000-0000-0000E5020000}"/>
    <cellStyle name="Comma 2 2 2 4 3 4 2" xfId="30642" xr:uid="{1F0F24CE-289D-4A33-959D-E2C3F0473CA9}"/>
    <cellStyle name="Comma 2 2 2 4 3 5" xfId="21035" xr:uid="{0C3E9BC3-F911-4686-BDAB-D893F5508926}"/>
    <cellStyle name="Comma 2 2 2 4 4" xfId="2623" xr:uid="{00000000-0005-0000-0000-0000E6020000}"/>
    <cellStyle name="Comma 2 2 2 4 4 2" xfId="7426" xr:uid="{00000000-0005-0000-0000-0000E7020000}"/>
    <cellStyle name="Comma 2 2 2 4 4 2 2" xfId="17033" xr:uid="{00000000-0005-0000-0000-0000E8020000}"/>
    <cellStyle name="Comma 2 2 2 4 4 2 2 2" xfId="36247" xr:uid="{B4162CB7-3E98-4182-B3BC-48D41AB79234}"/>
    <cellStyle name="Comma 2 2 2 4 4 2 3" xfId="26640" xr:uid="{60E51D12-BF5A-4931-9C81-7F000EDCFA23}"/>
    <cellStyle name="Comma 2 2 2 4 4 3" xfId="12230" xr:uid="{00000000-0005-0000-0000-0000E9020000}"/>
    <cellStyle name="Comma 2 2 2 4 4 3 2" xfId="31444" xr:uid="{BC5FB104-8182-44BC-8CD5-303D2F0123A1}"/>
    <cellStyle name="Comma 2 2 2 4 4 4" xfId="21837" xr:uid="{25B564C3-069E-4F7A-8316-765F29BD590E}"/>
    <cellStyle name="Comma 2 2 2 4 5" xfId="5025" xr:uid="{00000000-0005-0000-0000-0000EA020000}"/>
    <cellStyle name="Comma 2 2 2 4 5 2" xfId="14632" xr:uid="{00000000-0005-0000-0000-0000EB020000}"/>
    <cellStyle name="Comma 2 2 2 4 5 2 2" xfId="33846" xr:uid="{C1DC0374-8049-4F8A-908C-9C04924BA9BA}"/>
    <cellStyle name="Comma 2 2 2 4 5 3" xfId="24239" xr:uid="{1EEF9757-CEEB-4BDA-AF2D-724CACCC9C27}"/>
    <cellStyle name="Comma 2 2 2 4 6" xfId="9828" xr:uid="{00000000-0005-0000-0000-0000EC020000}"/>
    <cellStyle name="Comma 2 2 2 4 6 2" xfId="29042" xr:uid="{829180C8-DC71-4670-9409-F9DC44CC73EC}"/>
    <cellStyle name="Comma 2 2 2 4 7" xfId="19435" xr:uid="{28D44B93-8DBD-4170-939C-2D184D118767}"/>
    <cellStyle name="Comma 2 2 2 5" xfId="417" xr:uid="{00000000-0005-0000-0000-0000ED020000}"/>
    <cellStyle name="Comma 2 2 2 5 2" xfId="1218" xr:uid="{00000000-0005-0000-0000-0000EE020000}"/>
    <cellStyle name="Comma 2 2 2 5 2 2" xfId="3623" xr:uid="{00000000-0005-0000-0000-0000EF020000}"/>
    <cellStyle name="Comma 2 2 2 5 2 2 2" xfId="8426" xr:uid="{00000000-0005-0000-0000-0000F0020000}"/>
    <cellStyle name="Comma 2 2 2 5 2 2 2 2" xfId="18033" xr:uid="{00000000-0005-0000-0000-0000F1020000}"/>
    <cellStyle name="Comma 2 2 2 5 2 2 2 2 2" xfId="37247" xr:uid="{7189418D-2C40-4AE7-99CB-78A7570E58D2}"/>
    <cellStyle name="Comma 2 2 2 5 2 2 2 3" xfId="27640" xr:uid="{845FF9B0-8594-41DA-A850-62F742573500}"/>
    <cellStyle name="Comma 2 2 2 5 2 2 3" xfId="13230" xr:uid="{00000000-0005-0000-0000-0000F2020000}"/>
    <cellStyle name="Comma 2 2 2 5 2 2 3 2" xfId="32444" xr:uid="{D1819FCD-80EB-44B9-85A2-7B9CE71A2CA2}"/>
    <cellStyle name="Comma 2 2 2 5 2 2 4" xfId="22837" xr:uid="{344EF3B3-6A1A-46CD-AAB0-42A6CB107DA7}"/>
    <cellStyle name="Comma 2 2 2 5 2 3" xfId="6025" xr:uid="{00000000-0005-0000-0000-0000F3020000}"/>
    <cellStyle name="Comma 2 2 2 5 2 3 2" xfId="15632" xr:uid="{00000000-0005-0000-0000-0000F4020000}"/>
    <cellStyle name="Comma 2 2 2 5 2 3 2 2" xfId="34846" xr:uid="{E67A1EFE-9A61-4256-AED2-7560E56682EA}"/>
    <cellStyle name="Comma 2 2 2 5 2 3 3" xfId="25239" xr:uid="{B0978E16-7CED-4E4B-AC35-6BAEA0863C7C}"/>
    <cellStyle name="Comma 2 2 2 5 2 4" xfId="10828" xr:uid="{00000000-0005-0000-0000-0000F5020000}"/>
    <cellStyle name="Comma 2 2 2 5 2 4 2" xfId="30042" xr:uid="{DE2DF1E7-248C-41E6-9BF6-91EDBD5A6972}"/>
    <cellStyle name="Comma 2 2 2 5 2 5" xfId="20435" xr:uid="{37111055-ED14-4FAD-A1C3-10B5FE86CB3A}"/>
    <cellStyle name="Comma 2 2 2 5 3" xfId="2018" xr:uid="{00000000-0005-0000-0000-0000F6020000}"/>
    <cellStyle name="Comma 2 2 2 5 3 2" xfId="4423" xr:uid="{00000000-0005-0000-0000-0000F7020000}"/>
    <cellStyle name="Comma 2 2 2 5 3 2 2" xfId="9226" xr:uid="{00000000-0005-0000-0000-0000F8020000}"/>
    <cellStyle name="Comma 2 2 2 5 3 2 2 2" xfId="18833" xr:uid="{00000000-0005-0000-0000-0000F9020000}"/>
    <cellStyle name="Comma 2 2 2 5 3 2 2 2 2" xfId="38047" xr:uid="{B7669E25-A6E4-4B6F-BE84-4E7A1C688494}"/>
    <cellStyle name="Comma 2 2 2 5 3 2 2 3" xfId="28440" xr:uid="{6B849D5C-8ED3-4F35-876A-88A5C7188458}"/>
    <cellStyle name="Comma 2 2 2 5 3 2 3" xfId="14030" xr:uid="{00000000-0005-0000-0000-0000FA020000}"/>
    <cellStyle name="Comma 2 2 2 5 3 2 3 2" xfId="33244" xr:uid="{A70EFE5A-B427-4614-ABA3-FA228BCD30E8}"/>
    <cellStyle name="Comma 2 2 2 5 3 2 4" xfId="23637" xr:uid="{14BCB3D0-030E-4636-8876-2F4EC440A9E8}"/>
    <cellStyle name="Comma 2 2 2 5 3 3" xfId="6825" xr:uid="{00000000-0005-0000-0000-0000FB020000}"/>
    <cellStyle name="Comma 2 2 2 5 3 3 2" xfId="16432" xr:uid="{00000000-0005-0000-0000-0000FC020000}"/>
    <cellStyle name="Comma 2 2 2 5 3 3 2 2" xfId="35646" xr:uid="{2FDCFCE7-21C6-43A6-AA77-0E36B8843B0D}"/>
    <cellStyle name="Comma 2 2 2 5 3 3 3" xfId="26039" xr:uid="{EC202384-F2D4-44C3-90B2-466D1A37E1A6}"/>
    <cellStyle name="Comma 2 2 2 5 3 4" xfId="11628" xr:uid="{00000000-0005-0000-0000-0000FD020000}"/>
    <cellStyle name="Comma 2 2 2 5 3 4 2" xfId="30842" xr:uid="{644FB904-7601-4D40-BC42-5AB3DB213CE5}"/>
    <cellStyle name="Comma 2 2 2 5 3 5" xfId="21235" xr:uid="{6459BAAA-3FE3-4F38-962F-36E6C98E63E7}"/>
    <cellStyle name="Comma 2 2 2 5 4" xfId="2823" xr:uid="{00000000-0005-0000-0000-0000FE020000}"/>
    <cellStyle name="Comma 2 2 2 5 4 2" xfId="7626" xr:uid="{00000000-0005-0000-0000-0000FF020000}"/>
    <cellStyle name="Comma 2 2 2 5 4 2 2" xfId="17233" xr:uid="{00000000-0005-0000-0000-000000030000}"/>
    <cellStyle name="Comma 2 2 2 5 4 2 2 2" xfId="36447" xr:uid="{A9348657-471C-498D-9B8F-53240AC981E3}"/>
    <cellStyle name="Comma 2 2 2 5 4 2 3" xfId="26840" xr:uid="{2D42A636-F556-4DA1-8674-7DA4A8F8823A}"/>
    <cellStyle name="Comma 2 2 2 5 4 3" xfId="12430" xr:uid="{00000000-0005-0000-0000-000001030000}"/>
    <cellStyle name="Comma 2 2 2 5 4 3 2" xfId="31644" xr:uid="{1686BF3B-6A9A-42F2-9B8C-7E03C716B8FF}"/>
    <cellStyle name="Comma 2 2 2 5 4 4" xfId="22037" xr:uid="{66C4453B-89FD-4624-BC62-6E3646D34A4F}"/>
    <cellStyle name="Comma 2 2 2 5 5" xfId="5225" xr:uid="{00000000-0005-0000-0000-000002030000}"/>
    <cellStyle name="Comma 2 2 2 5 5 2" xfId="14832" xr:uid="{00000000-0005-0000-0000-000003030000}"/>
    <cellStyle name="Comma 2 2 2 5 5 2 2" xfId="34046" xr:uid="{C5B6B8A1-06E8-4D3E-B2AD-97EE3B791D79}"/>
    <cellStyle name="Comma 2 2 2 5 5 3" xfId="24439" xr:uid="{08775BCF-25A7-4206-8AD0-2BBD7316C4AB}"/>
    <cellStyle name="Comma 2 2 2 5 6" xfId="10028" xr:uid="{00000000-0005-0000-0000-000004030000}"/>
    <cellStyle name="Comma 2 2 2 5 6 2" xfId="29242" xr:uid="{CE63C321-4623-4944-ADA8-5F4899ED4DF4}"/>
    <cellStyle name="Comma 2 2 2 5 7" xfId="19635" xr:uid="{8DC7829C-BDD6-4018-83D7-3ABC1B2146A9}"/>
    <cellStyle name="Comma 2 2 2 6" xfId="617" xr:uid="{00000000-0005-0000-0000-000005030000}"/>
    <cellStyle name="Comma 2 2 2 6 2" xfId="1418" xr:uid="{00000000-0005-0000-0000-000006030000}"/>
    <cellStyle name="Comma 2 2 2 6 2 2" xfId="3823" xr:uid="{00000000-0005-0000-0000-000007030000}"/>
    <cellStyle name="Comma 2 2 2 6 2 2 2" xfId="8626" xr:uid="{00000000-0005-0000-0000-000008030000}"/>
    <cellStyle name="Comma 2 2 2 6 2 2 2 2" xfId="18233" xr:uid="{00000000-0005-0000-0000-000009030000}"/>
    <cellStyle name="Comma 2 2 2 6 2 2 2 2 2" xfId="37447" xr:uid="{F9B8735E-EE6B-4A2F-AF72-E8A942AC172E}"/>
    <cellStyle name="Comma 2 2 2 6 2 2 2 3" xfId="27840" xr:uid="{8091E2BB-6C5E-4F36-98C8-5CCD0D16DB55}"/>
    <cellStyle name="Comma 2 2 2 6 2 2 3" xfId="13430" xr:uid="{00000000-0005-0000-0000-00000A030000}"/>
    <cellStyle name="Comma 2 2 2 6 2 2 3 2" xfId="32644" xr:uid="{2717687D-6955-462E-8016-F86BA2FB23B9}"/>
    <cellStyle name="Comma 2 2 2 6 2 2 4" xfId="23037" xr:uid="{A46AAC75-A71E-458D-A0CD-4C48356E17F8}"/>
    <cellStyle name="Comma 2 2 2 6 2 3" xfId="6225" xr:uid="{00000000-0005-0000-0000-00000B030000}"/>
    <cellStyle name="Comma 2 2 2 6 2 3 2" xfId="15832" xr:uid="{00000000-0005-0000-0000-00000C030000}"/>
    <cellStyle name="Comma 2 2 2 6 2 3 2 2" xfId="35046" xr:uid="{AE5B932A-839B-482F-B922-D6160161137A}"/>
    <cellStyle name="Comma 2 2 2 6 2 3 3" xfId="25439" xr:uid="{5BE830C8-7D70-40D4-B334-C179BAB081C4}"/>
    <cellStyle name="Comma 2 2 2 6 2 4" xfId="11028" xr:uid="{00000000-0005-0000-0000-00000D030000}"/>
    <cellStyle name="Comma 2 2 2 6 2 4 2" xfId="30242" xr:uid="{12B01C55-3E89-492D-B6B7-7675D5B9E6EB}"/>
    <cellStyle name="Comma 2 2 2 6 2 5" xfId="20635" xr:uid="{257B1F29-38AD-46C2-BB20-534CD48E99DF}"/>
    <cellStyle name="Comma 2 2 2 6 3" xfId="2218" xr:uid="{00000000-0005-0000-0000-00000E030000}"/>
    <cellStyle name="Comma 2 2 2 6 3 2" xfId="4623" xr:uid="{00000000-0005-0000-0000-00000F030000}"/>
    <cellStyle name="Comma 2 2 2 6 3 2 2" xfId="9426" xr:uid="{00000000-0005-0000-0000-000010030000}"/>
    <cellStyle name="Comma 2 2 2 6 3 2 2 2" xfId="19033" xr:uid="{00000000-0005-0000-0000-000011030000}"/>
    <cellStyle name="Comma 2 2 2 6 3 2 2 2 2" xfId="38247" xr:uid="{6AE19677-3A45-442D-99E5-D90FABDF45DE}"/>
    <cellStyle name="Comma 2 2 2 6 3 2 2 3" xfId="28640" xr:uid="{6A09594F-F88F-434B-A4E0-F862925FF93C}"/>
    <cellStyle name="Comma 2 2 2 6 3 2 3" xfId="14230" xr:uid="{00000000-0005-0000-0000-000012030000}"/>
    <cellStyle name="Comma 2 2 2 6 3 2 3 2" xfId="33444" xr:uid="{BEBB0BBC-C381-49E0-8B4E-DC444A677193}"/>
    <cellStyle name="Comma 2 2 2 6 3 2 4" xfId="23837" xr:uid="{98DCA8FD-1DB8-4906-B99E-87CD79ADAE51}"/>
    <cellStyle name="Comma 2 2 2 6 3 3" xfId="7025" xr:uid="{00000000-0005-0000-0000-000013030000}"/>
    <cellStyle name="Comma 2 2 2 6 3 3 2" xfId="16632" xr:uid="{00000000-0005-0000-0000-000014030000}"/>
    <cellStyle name="Comma 2 2 2 6 3 3 2 2" xfId="35846" xr:uid="{3284F0D5-6309-4CEA-B55E-8D2506799970}"/>
    <cellStyle name="Comma 2 2 2 6 3 3 3" xfId="26239" xr:uid="{591F91C9-407D-43E8-9269-DB5FF88C3261}"/>
    <cellStyle name="Comma 2 2 2 6 3 4" xfId="11828" xr:uid="{00000000-0005-0000-0000-000015030000}"/>
    <cellStyle name="Comma 2 2 2 6 3 4 2" xfId="31042" xr:uid="{0271D553-20FE-44A5-98E1-6214EFEC41A3}"/>
    <cellStyle name="Comma 2 2 2 6 3 5" xfId="21435" xr:uid="{D1C7F43D-A2B6-4830-ADB1-8E3B010E4E49}"/>
    <cellStyle name="Comma 2 2 2 6 4" xfId="3023" xr:uid="{00000000-0005-0000-0000-000016030000}"/>
    <cellStyle name="Comma 2 2 2 6 4 2" xfId="7826" xr:uid="{00000000-0005-0000-0000-000017030000}"/>
    <cellStyle name="Comma 2 2 2 6 4 2 2" xfId="17433" xr:uid="{00000000-0005-0000-0000-000018030000}"/>
    <cellStyle name="Comma 2 2 2 6 4 2 2 2" xfId="36647" xr:uid="{DE37F5D5-D8A5-4B80-B983-97AE1090EB34}"/>
    <cellStyle name="Comma 2 2 2 6 4 2 3" xfId="27040" xr:uid="{86E74AAA-02BF-4B88-83C2-B3164052E4D8}"/>
    <cellStyle name="Comma 2 2 2 6 4 3" xfId="12630" xr:uid="{00000000-0005-0000-0000-000019030000}"/>
    <cellStyle name="Comma 2 2 2 6 4 3 2" xfId="31844" xr:uid="{FDBD12D6-E6F4-4C86-A3E7-CD33385785B2}"/>
    <cellStyle name="Comma 2 2 2 6 4 4" xfId="22237" xr:uid="{627EE31B-0005-49AD-8189-12FBE615E8FC}"/>
    <cellStyle name="Comma 2 2 2 6 5" xfId="5425" xr:uid="{00000000-0005-0000-0000-00001A030000}"/>
    <cellStyle name="Comma 2 2 2 6 5 2" xfId="15032" xr:uid="{00000000-0005-0000-0000-00001B030000}"/>
    <cellStyle name="Comma 2 2 2 6 5 2 2" xfId="34246" xr:uid="{0B7D8CD1-9604-4794-9240-751A0592EA0C}"/>
    <cellStyle name="Comma 2 2 2 6 5 3" xfId="24639" xr:uid="{26C9D8C5-94D3-4BF7-9734-DC073A8B9399}"/>
    <cellStyle name="Comma 2 2 2 6 6" xfId="10228" xr:uid="{00000000-0005-0000-0000-00001C030000}"/>
    <cellStyle name="Comma 2 2 2 6 6 2" xfId="29442" xr:uid="{ED7A29EB-7CC9-4B6D-923F-E65A76CB11C3}"/>
    <cellStyle name="Comma 2 2 2 6 7" xfId="19835" xr:uid="{E3AA248E-FB32-411D-A83F-AF782991123D}"/>
    <cellStyle name="Comma 2 2 2 7" xfId="818" xr:uid="{00000000-0005-0000-0000-00001D030000}"/>
    <cellStyle name="Comma 2 2 2 7 2" xfId="3223" xr:uid="{00000000-0005-0000-0000-00001E030000}"/>
    <cellStyle name="Comma 2 2 2 7 2 2" xfId="8026" xr:uid="{00000000-0005-0000-0000-00001F030000}"/>
    <cellStyle name="Comma 2 2 2 7 2 2 2" xfId="17633" xr:uid="{00000000-0005-0000-0000-000020030000}"/>
    <cellStyle name="Comma 2 2 2 7 2 2 2 2" xfId="36847" xr:uid="{60B29009-2BC9-4250-BA0E-B1A4F9A61750}"/>
    <cellStyle name="Comma 2 2 2 7 2 2 3" xfId="27240" xr:uid="{5454C7C7-27E9-48C2-8122-E8812FC2A100}"/>
    <cellStyle name="Comma 2 2 2 7 2 3" xfId="12830" xr:uid="{00000000-0005-0000-0000-000021030000}"/>
    <cellStyle name="Comma 2 2 2 7 2 3 2" xfId="32044" xr:uid="{6D71FCF0-04A5-4C0E-AD1A-128EE80647EC}"/>
    <cellStyle name="Comma 2 2 2 7 2 4" xfId="22437" xr:uid="{A9D53285-A9C3-48D5-870D-5BC681439018}"/>
    <cellStyle name="Comma 2 2 2 7 3" xfId="5625" xr:uid="{00000000-0005-0000-0000-000022030000}"/>
    <cellStyle name="Comma 2 2 2 7 3 2" xfId="15232" xr:uid="{00000000-0005-0000-0000-000023030000}"/>
    <cellStyle name="Comma 2 2 2 7 3 2 2" xfId="34446" xr:uid="{181B57ED-4048-4BB0-A6E2-141FC1A4F181}"/>
    <cellStyle name="Comma 2 2 2 7 3 3" xfId="24839" xr:uid="{119BC99B-E8A1-4285-AF9B-63EEC0547C52}"/>
    <cellStyle name="Comma 2 2 2 7 4" xfId="10428" xr:uid="{00000000-0005-0000-0000-000024030000}"/>
    <cellStyle name="Comma 2 2 2 7 4 2" xfId="29642" xr:uid="{A3A0C55A-9E7E-4CEB-BE5E-7E2A0B3EFD9E}"/>
    <cellStyle name="Comma 2 2 2 7 5" xfId="20035" xr:uid="{31F3F7C4-44D8-4A06-98B2-65035D41DEDB}"/>
    <cellStyle name="Comma 2 2 2 8" xfId="1618" xr:uid="{00000000-0005-0000-0000-000025030000}"/>
    <cellStyle name="Comma 2 2 2 8 2" xfId="4023" xr:uid="{00000000-0005-0000-0000-000026030000}"/>
    <cellStyle name="Comma 2 2 2 8 2 2" xfId="8826" xr:uid="{00000000-0005-0000-0000-000027030000}"/>
    <cellStyle name="Comma 2 2 2 8 2 2 2" xfId="18433" xr:uid="{00000000-0005-0000-0000-000028030000}"/>
    <cellStyle name="Comma 2 2 2 8 2 2 2 2" xfId="37647" xr:uid="{DFC1DCCE-F136-4760-9D15-29F2FA6AAF85}"/>
    <cellStyle name="Comma 2 2 2 8 2 2 3" xfId="28040" xr:uid="{927F44EC-B21F-42AC-9887-CEEA60EEC28C}"/>
    <cellStyle name="Comma 2 2 2 8 2 3" xfId="13630" xr:uid="{00000000-0005-0000-0000-000029030000}"/>
    <cellStyle name="Comma 2 2 2 8 2 3 2" xfId="32844" xr:uid="{B6CB4EF7-E2E8-4620-9A10-0658DAF239E1}"/>
    <cellStyle name="Comma 2 2 2 8 2 4" xfId="23237" xr:uid="{78C944ED-727D-4957-9462-1636E916C038}"/>
    <cellStyle name="Comma 2 2 2 8 3" xfId="6425" xr:uid="{00000000-0005-0000-0000-00002A030000}"/>
    <cellStyle name="Comma 2 2 2 8 3 2" xfId="16032" xr:uid="{00000000-0005-0000-0000-00002B030000}"/>
    <cellStyle name="Comma 2 2 2 8 3 2 2" xfId="35246" xr:uid="{2E697881-2B6D-412F-8E7A-8D4D77E50CBC}"/>
    <cellStyle name="Comma 2 2 2 8 3 3" xfId="25639" xr:uid="{9EF90B82-50D2-4C7D-9DE3-25215AAE1100}"/>
    <cellStyle name="Comma 2 2 2 8 4" xfId="11228" xr:uid="{00000000-0005-0000-0000-00002C030000}"/>
    <cellStyle name="Comma 2 2 2 8 4 2" xfId="30442" xr:uid="{3C9EFAF6-D6FE-42FE-A808-8EB54D587B0E}"/>
    <cellStyle name="Comma 2 2 2 8 5" xfId="20835" xr:uid="{76A1067B-75E7-4CF7-9B08-CDEA8E804691}"/>
    <cellStyle name="Comma 2 2 2 9" xfId="2423" xr:uid="{00000000-0005-0000-0000-00002D030000}"/>
    <cellStyle name="Comma 2 2 2 9 2" xfId="7226" xr:uid="{00000000-0005-0000-0000-00002E030000}"/>
    <cellStyle name="Comma 2 2 2 9 2 2" xfId="16833" xr:uid="{00000000-0005-0000-0000-00002F030000}"/>
    <cellStyle name="Comma 2 2 2 9 2 2 2" xfId="36047" xr:uid="{3C8F9FD6-C409-4F20-A52F-265AAEAED3FE}"/>
    <cellStyle name="Comma 2 2 2 9 2 3" xfId="26440" xr:uid="{9C72BE53-BDD7-432E-A9EF-042485C948A6}"/>
    <cellStyle name="Comma 2 2 2 9 3" xfId="12030" xr:uid="{00000000-0005-0000-0000-000030030000}"/>
    <cellStyle name="Comma 2 2 2 9 3 2" xfId="31244" xr:uid="{6865B2A1-D814-42DD-AC55-BA6724C76976}"/>
    <cellStyle name="Comma 2 2 2 9 4" xfId="21637" xr:uid="{982FAA04-6A3A-4BBF-A4E1-EEB165B285A7}"/>
    <cellStyle name="Comma 2 2 3" xfId="27" xr:uid="{00000000-0005-0000-0000-000031030000}"/>
    <cellStyle name="Comma 2 2 3 10" xfId="4835" xr:uid="{00000000-0005-0000-0000-000032030000}"/>
    <cellStyle name="Comma 2 2 3 10 2" xfId="14442" xr:uid="{00000000-0005-0000-0000-000033030000}"/>
    <cellStyle name="Comma 2 2 3 10 2 2" xfId="33656" xr:uid="{8FBF30D0-BD99-45E7-A2E3-4E3CB90C0AF4}"/>
    <cellStyle name="Comma 2 2 3 10 3" xfId="24049" xr:uid="{5DAEB6DD-1CE2-4445-9751-98984A1FFD11}"/>
    <cellStyle name="Comma 2 2 3 11" xfId="9638" xr:uid="{00000000-0005-0000-0000-000034030000}"/>
    <cellStyle name="Comma 2 2 3 11 2" xfId="28852" xr:uid="{6347FADD-D9F4-4094-B1CB-18BFE966DFA4}"/>
    <cellStyle name="Comma 2 2 3 12" xfId="19245" xr:uid="{9DD1385B-57B8-4219-906F-076A3382B3A4}"/>
    <cellStyle name="Comma 2 2 3 2" xfId="77" xr:uid="{00000000-0005-0000-0000-000035030000}"/>
    <cellStyle name="Comma 2 2 3 2 10" xfId="9688" xr:uid="{00000000-0005-0000-0000-000036030000}"/>
    <cellStyle name="Comma 2 2 3 2 10 2" xfId="28902" xr:uid="{340241B1-4654-4856-8609-21C450E63662}"/>
    <cellStyle name="Comma 2 2 3 2 11" xfId="19295" xr:uid="{B1E61997-AD0E-4B0D-9861-CCBD5F04606A}"/>
    <cellStyle name="Comma 2 2 3 2 2" xfId="177" xr:uid="{00000000-0005-0000-0000-000037030000}"/>
    <cellStyle name="Comma 2 2 3 2 2 10" xfId="19395" xr:uid="{03F7A12A-3AD5-4E16-ABBB-C439FA545126}"/>
    <cellStyle name="Comma 2 2 3 2 2 2" xfId="377" xr:uid="{00000000-0005-0000-0000-000038030000}"/>
    <cellStyle name="Comma 2 2 3 2 2 2 2" xfId="1178" xr:uid="{00000000-0005-0000-0000-000039030000}"/>
    <cellStyle name="Comma 2 2 3 2 2 2 2 2" xfId="3583" xr:uid="{00000000-0005-0000-0000-00003A030000}"/>
    <cellStyle name="Comma 2 2 3 2 2 2 2 2 2" xfId="8386" xr:uid="{00000000-0005-0000-0000-00003B030000}"/>
    <cellStyle name="Comma 2 2 3 2 2 2 2 2 2 2" xfId="17993" xr:uid="{00000000-0005-0000-0000-00003C030000}"/>
    <cellStyle name="Comma 2 2 3 2 2 2 2 2 2 2 2" xfId="37207" xr:uid="{375A37DD-8E48-4FDE-AFB3-23C1D18CD68B}"/>
    <cellStyle name="Comma 2 2 3 2 2 2 2 2 2 3" xfId="27600" xr:uid="{23738333-E413-4F3E-B75C-3CCD77FBC0FE}"/>
    <cellStyle name="Comma 2 2 3 2 2 2 2 2 3" xfId="13190" xr:uid="{00000000-0005-0000-0000-00003D030000}"/>
    <cellStyle name="Comma 2 2 3 2 2 2 2 2 3 2" xfId="32404" xr:uid="{D41DA9A7-30CA-4368-9C96-3F87FEFB8987}"/>
    <cellStyle name="Comma 2 2 3 2 2 2 2 2 4" xfId="22797" xr:uid="{2D7D86BC-8586-4A73-9689-E7C8D935CA26}"/>
    <cellStyle name="Comma 2 2 3 2 2 2 2 3" xfId="5985" xr:uid="{00000000-0005-0000-0000-00003E030000}"/>
    <cellStyle name="Comma 2 2 3 2 2 2 2 3 2" xfId="15592" xr:uid="{00000000-0005-0000-0000-00003F030000}"/>
    <cellStyle name="Comma 2 2 3 2 2 2 2 3 2 2" xfId="34806" xr:uid="{CF7A03AF-610F-42F6-A385-339E6F7335BB}"/>
    <cellStyle name="Comma 2 2 3 2 2 2 2 3 3" xfId="25199" xr:uid="{729F89F9-2C05-4C66-9ED8-979FEB3C3209}"/>
    <cellStyle name="Comma 2 2 3 2 2 2 2 4" xfId="10788" xr:uid="{00000000-0005-0000-0000-000040030000}"/>
    <cellStyle name="Comma 2 2 3 2 2 2 2 4 2" xfId="30002" xr:uid="{EC7F6641-4D4A-414A-B3F1-AF1FC2BC6439}"/>
    <cellStyle name="Comma 2 2 3 2 2 2 2 5" xfId="20395" xr:uid="{7157729A-1D9E-4727-A1A5-CED83237ABBF}"/>
    <cellStyle name="Comma 2 2 3 2 2 2 3" xfId="1978" xr:uid="{00000000-0005-0000-0000-000041030000}"/>
    <cellStyle name="Comma 2 2 3 2 2 2 3 2" xfId="4383" xr:uid="{00000000-0005-0000-0000-000042030000}"/>
    <cellStyle name="Comma 2 2 3 2 2 2 3 2 2" xfId="9186" xr:uid="{00000000-0005-0000-0000-000043030000}"/>
    <cellStyle name="Comma 2 2 3 2 2 2 3 2 2 2" xfId="18793" xr:uid="{00000000-0005-0000-0000-000044030000}"/>
    <cellStyle name="Comma 2 2 3 2 2 2 3 2 2 2 2" xfId="38007" xr:uid="{3936D1AF-2A95-4D23-A84C-7AEABE5CB8DA}"/>
    <cellStyle name="Comma 2 2 3 2 2 2 3 2 2 3" xfId="28400" xr:uid="{0ED625C9-A453-4ABA-B8AD-7E27C7492F38}"/>
    <cellStyle name="Comma 2 2 3 2 2 2 3 2 3" xfId="13990" xr:uid="{00000000-0005-0000-0000-000045030000}"/>
    <cellStyle name="Comma 2 2 3 2 2 2 3 2 3 2" xfId="33204" xr:uid="{2C0D744A-19AF-4827-A7DE-EBBF02F967A4}"/>
    <cellStyle name="Comma 2 2 3 2 2 2 3 2 4" xfId="23597" xr:uid="{296D5661-EBBD-4D2B-81A5-B2A9766ACEA8}"/>
    <cellStyle name="Comma 2 2 3 2 2 2 3 3" xfId="6785" xr:uid="{00000000-0005-0000-0000-000046030000}"/>
    <cellStyle name="Comma 2 2 3 2 2 2 3 3 2" xfId="16392" xr:uid="{00000000-0005-0000-0000-000047030000}"/>
    <cellStyle name="Comma 2 2 3 2 2 2 3 3 2 2" xfId="35606" xr:uid="{67BAD130-2A7E-48FF-8D7F-840BAA6A7F3D}"/>
    <cellStyle name="Comma 2 2 3 2 2 2 3 3 3" xfId="25999" xr:uid="{14D05DE4-966C-4B7E-9F30-3933A85FFCED}"/>
    <cellStyle name="Comma 2 2 3 2 2 2 3 4" xfId="11588" xr:uid="{00000000-0005-0000-0000-000048030000}"/>
    <cellStyle name="Comma 2 2 3 2 2 2 3 4 2" xfId="30802" xr:uid="{643A2E65-2802-4499-8AE2-81E1DEC0FD27}"/>
    <cellStyle name="Comma 2 2 3 2 2 2 3 5" xfId="21195" xr:uid="{E7DDE3BE-8A06-4C6A-9893-15A319FC3211}"/>
    <cellStyle name="Comma 2 2 3 2 2 2 4" xfId="2783" xr:uid="{00000000-0005-0000-0000-000049030000}"/>
    <cellStyle name="Comma 2 2 3 2 2 2 4 2" xfId="7586" xr:uid="{00000000-0005-0000-0000-00004A030000}"/>
    <cellStyle name="Comma 2 2 3 2 2 2 4 2 2" xfId="17193" xr:uid="{00000000-0005-0000-0000-00004B030000}"/>
    <cellStyle name="Comma 2 2 3 2 2 2 4 2 2 2" xfId="36407" xr:uid="{4A9CA774-C88D-4891-B3EC-B4C007B4BF35}"/>
    <cellStyle name="Comma 2 2 3 2 2 2 4 2 3" xfId="26800" xr:uid="{A4CE9749-896D-4314-B916-A421CCE6C869}"/>
    <cellStyle name="Comma 2 2 3 2 2 2 4 3" xfId="12390" xr:uid="{00000000-0005-0000-0000-00004C030000}"/>
    <cellStyle name="Comma 2 2 3 2 2 2 4 3 2" xfId="31604" xr:uid="{695E72CA-A483-4C74-90D4-34D52B6BF402}"/>
    <cellStyle name="Comma 2 2 3 2 2 2 4 4" xfId="21997" xr:uid="{AB74B3ED-F8B8-4E6D-BE2D-490C288BF7C4}"/>
    <cellStyle name="Comma 2 2 3 2 2 2 5" xfId="5185" xr:uid="{00000000-0005-0000-0000-00004D030000}"/>
    <cellStyle name="Comma 2 2 3 2 2 2 5 2" xfId="14792" xr:uid="{00000000-0005-0000-0000-00004E030000}"/>
    <cellStyle name="Comma 2 2 3 2 2 2 5 2 2" xfId="34006" xr:uid="{EB79A694-DE84-4592-A77B-98F1BD7F2AA0}"/>
    <cellStyle name="Comma 2 2 3 2 2 2 5 3" xfId="24399" xr:uid="{85DEC308-CFE5-4C54-8647-F788CF9BD830}"/>
    <cellStyle name="Comma 2 2 3 2 2 2 6" xfId="9988" xr:uid="{00000000-0005-0000-0000-00004F030000}"/>
    <cellStyle name="Comma 2 2 3 2 2 2 6 2" xfId="29202" xr:uid="{926ACB70-BBDE-4343-9134-6AD0CD43BAF5}"/>
    <cellStyle name="Comma 2 2 3 2 2 2 7" xfId="19595" xr:uid="{B3F8FB33-9C71-481F-85AA-BEDAE9044204}"/>
    <cellStyle name="Comma 2 2 3 2 2 3" xfId="577" xr:uid="{00000000-0005-0000-0000-000050030000}"/>
    <cellStyle name="Comma 2 2 3 2 2 3 2" xfId="1378" xr:uid="{00000000-0005-0000-0000-000051030000}"/>
    <cellStyle name="Comma 2 2 3 2 2 3 2 2" xfId="3783" xr:uid="{00000000-0005-0000-0000-000052030000}"/>
    <cellStyle name="Comma 2 2 3 2 2 3 2 2 2" xfId="8586" xr:uid="{00000000-0005-0000-0000-000053030000}"/>
    <cellStyle name="Comma 2 2 3 2 2 3 2 2 2 2" xfId="18193" xr:uid="{00000000-0005-0000-0000-000054030000}"/>
    <cellStyle name="Comma 2 2 3 2 2 3 2 2 2 2 2" xfId="37407" xr:uid="{09755036-0D91-4AFF-B6D6-EAD294E4A49F}"/>
    <cellStyle name="Comma 2 2 3 2 2 3 2 2 2 3" xfId="27800" xr:uid="{E338702C-8666-48B0-A725-1FE3647BEA8C}"/>
    <cellStyle name="Comma 2 2 3 2 2 3 2 2 3" xfId="13390" xr:uid="{00000000-0005-0000-0000-000055030000}"/>
    <cellStyle name="Comma 2 2 3 2 2 3 2 2 3 2" xfId="32604" xr:uid="{3CAA4FAA-9D92-405A-AB29-B1CC1C7F38B8}"/>
    <cellStyle name="Comma 2 2 3 2 2 3 2 2 4" xfId="22997" xr:uid="{A6DF7379-CA48-473B-A9FF-B52A64D1EEBC}"/>
    <cellStyle name="Comma 2 2 3 2 2 3 2 3" xfId="6185" xr:uid="{00000000-0005-0000-0000-000056030000}"/>
    <cellStyle name="Comma 2 2 3 2 2 3 2 3 2" xfId="15792" xr:uid="{00000000-0005-0000-0000-000057030000}"/>
    <cellStyle name="Comma 2 2 3 2 2 3 2 3 2 2" xfId="35006" xr:uid="{B25C8545-5C6E-4B87-977E-F9234C583952}"/>
    <cellStyle name="Comma 2 2 3 2 2 3 2 3 3" xfId="25399" xr:uid="{72FD0209-2E15-48F7-987B-038E30ADE1FF}"/>
    <cellStyle name="Comma 2 2 3 2 2 3 2 4" xfId="10988" xr:uid="{00000000-0005-0000-0000-000058030000}"/>
    <cellStyle name="Comma 2 2 3 2 2 3 2 4 2" xfId="30202" xr:uid="{5CA84EAE-2BB1-47CE-8DA7-F6983F859AB8}"/>
    <cellStyle name="Comma 2 2 3 2 2 3 2 5" xfId="20595" xr:uid="{652414D6-7588-447F-9631-B6BC86BFC8F6}"/>
    <cellStyle name="Comma 2 2 3 2 2 3 3" xfId="2178" xr:uid="{00000000-0005-0000-0000-000059030000}"/>
    <cellStyle name="Comma 2 2 3 2 2 3 3 2" xfId="4583" xr:uid="{00000000-0005-0000-0000-00005A030000}"/>
    <cellStyle name="Comma 2 2 3 2 2 3 3 2 2" xfId="9386" xr:uid="{00000000-0005-0000-0000-00005B030000}"/>
    <cellStyle name="Comma 2 2 3 2 2 3 3 2 2 2" xfId="18993" xr:uid="{00000000-0005-0000-0000-00005C030000}"/>
    <cellStyle name="Comma 2 2 3 2 2 3 3 2 2 2 2" xfId="38207" xr:uid="{E8057D89-2531-4AFE-9746-A61B2DCDB2E4}"/>
    <cellStyle name="Comma 2 2 3 2 2 3 3 2 2 3" xfId="28600" xr:uid="{7859AA0F-BAE3-4C4C-8CB1-00232D56BE2E}"/>
    <cellStyle name="Comma 2 2 3 2 2 3 3 2 3" xfId="14190" xr:uid="{00000000-0005-0000-0000-00005D030000}"/>
    <cellStyle name="Comma 2 2 3 2 2 3 3 2 3 2" xfId="33404" xr:uid="{B116CE8F-C96E-4855-85B2-D5DA26E14BE6}"/>
    <cellStyle name="Comma 2 2 3 2 2 3 3 2 4" xfId="23797" xr:uid="{276A8306-80ED-4446-9819-8AA8B5921089}"/>
    <cellStyle name="Comma 2 2 3 2 2 3 3 3" xfId="6985" xr:uid="{00000000-0005-0000-0000-00005E030000}"/>
    <cellStyle name="Comma 2 2 3 2 2 3 3 3 2" xfId="16592" xr:uid="{00000000-0005-0000-0000-00005F030000}"/>
    <cellStyle name="Comma 2 2 3 2 2 3 3 3 2 2" xfId="35806" xr:uid="{81BE0895-33E7-41B5-A72B-903C0601ED08}"/>
    <cellStyle name="Comma 2 2 3 2 2 3 3 3 3" xfId="26199" xr:uid="{58472583-45E6-4953-A31D-C881D0E3F34E}"/>
    <cellStyle name="Comma 2 2 3 2 2 3 3 4" xfId="11788" xr:uid="{00000000-0005-0000-0000-000060030000}"/>
    <cellStyle name="Comma 2 2 3 2 2 3 3 4 2" xfId="31002" xr:uid="{79267E03-116B-4CBC-A454-4D9021F1FCAE}"/>
    <cellStyle name="Comma 2 2 3 2 2 3 3 5" xfId="21395" xr:uid="{AE2327AE-8920-41D2-BC17-FA982C86AB5B}"/>
    <cellStyle name="Comma 2 2 3 2 2 3 4" xfId="2983" xr:uid="{00000000-0005-0000-0000-000061030000}"/>
    <cellStyle name="Comma 2 2 3 2 2 3 4 2" xfId="7786" xr:uid="{00000000-0005-0000-0000-000062030000}"/>
    <cellStyle name="Comma 2 2 3 2 2 3 4 2 2" xfId="17393" xr:uid="{00000000-0005-0000-0000-000063030000}"/>
    <cellStyle name="Comma 2 2 3 2 2 3 4 2 2 2" xfId="36607" xr:uid="{ED8C2AB8-4F9E-43C5-AAC4-D4BCF0030B5A}"/>
    <cellStyle name="Comma 2 2 3 2 2 3 4 2 3" xfId="27000" xr:uid="{555F491E-A148-4000-A6C2-5B014973BF56}"/>
    <cellStyle name="Comma 2 2 3 2 2 3 4 3" xfId="12590" xr:uid="{00000000-0005-0000-0000-000064030000}"/>
    <cellStyle name="Comma 2 2 3 2 2 3 4 3 2" xfId="31804" xr:uid="{35E25F45-7362-42E2-8301-C5FCEA0F0BB2}"/>
    <cellStyle name="Comma 2 2 3 2 2 3 4 4" xfId="22197" xr:uid="{9CFDF0BF-CC59-491E-9EEE-60319B270960}"/>
    <cellStyle name="Comma 2 2 3 2 2 3 5" xfId="5385" xr:uid="{00000000-0005-0000-0000-000065030000}"/>
    <cellStyle name="Comma 2 2 3 2 2 3 5 2" xfId="14992" xr:uid="{00000000-0005-0000-0000-000066030000}"/>
    <cellStyle name="Comma 2 2 3 2 2 3 5 2 2" xfId="34206" xr:uid="{4CA6FF81-CAB5-4336-B948-C5BE776A515D}"/>
    <cellStyle name="Comma 2 2 3 2 2 3 5 3" xfId="24599" xr:uid="{6752F307-4161-4BB3-880F-5BB7AC5F0BF6}"/>
    <cellStyle name="Comma 2 2 3 2 2 3 6" xfId="10188" xr:uid="{00000000-0005-0000-0000-000067030000}"/>
    <cellStyle name="Comma 2 2 3 2 2 3 6 2" xfId="29402" xr:uid="{C2A32512-1C86-4BF4-BAA3-3700F85B27E3}"/>
    <cellStyle name="Comma 2 2 3 2 2 3 7" xfId="19795" xr:uid="{E795ADC1-592A-4636-BAFC-E583F0AE3D95}"/>
    <cellStyle name="Comma 2 2 3 2 2 4" xfId="777" xr:uid="{00000000-0005-0000-0000-000068030000}"/>
    <cellStyle name="Comma 2 2 3 2 2 4 2" xfId="1578" xr:uid="{00000000-0005-0000-0000-000069030000}"/>
    <cellStyle name="Comma 2 2 3 2 2 4 2 2" xfId="3983" xr:uid="{00000000-0005-0000-0000-00006A030000}"/>
    <cellStyle name="Comma 2 2 3 2 2 4 2 2 2" xfId="8786" xr:uid="{00000000-0005-0000-0000-00006B030000}"/>
    <cellStyle name="Comma 2 2 3 2 2 4 2 2 2 2" xfId="18393" xr:uid="{00000000-0005-0000-0000-00006C030000}"/>
    <cellStyle name="Comma 2 2 3 2 2 4 2 2 2 2 2" xfId="37607" xr:uid="{8350F8C7-8BFA-4736-A7C2-F7D4190DEF9A}"/>
    <cellStyle name="Comma 2 2 3 2 2 4 2 2 2 3" xfId="28000" xr:uid="{A0C071D1-B6C1-4F3C-B09B-C040AE20D228}"/>
    <cellStyle name="Comma 2 2 3 2 2 4 2 2 3" xfId="13590" xr:uid="{00000000-0005-0000-0000-00006D030000}"/>
    <cellStyle name="Comma 2 2 3 2 2 4 2 2 3 2" xfId="32804" xr:uid="{35CA56AD-DB7D-4C80-85AF-7BF665C13EBA}"/>
    <cellStyle name="Comma 2 2 3 2 2 4 2 2 4" xfId="23197" xr:uid="{577027A8-2E55-43FF-88A5-4A3ED1A35643}"/>
    <cellStyle name="Comma 2 2 3 2 2 4 2 3" xfId="6385" xr:uid="{00000000-0005-0000-0000-00006E030000}"/>
    <cellStyle name="Comma 2 2 3 2 2 4 2 3 2" xfId="15992" xr:uid="{00000000-0005-0000-0000-00006F030000}"/>
    <cellStyle name="Comma 2 2 3 2 2 4 2 3 2 2" xfId="35206" xr:uid="{20985C05-6DD1-4E20-9FEB-A9AE08943245}"/>
    <cellStyle name="Comma 2 2 3 2 2 4 2 3 3" xfId="25599" xr:uid="{DCB56C9A-E33A-447F-9BAE-FA8EA5324E70}"/>
    <cellStyle name="Comma 2 2 3 2 2 4 2 4" xfId="11188" xr:uid="{00000000-0005-0000-0000-000070030000}"/>
    <cellStyle name="Comma 2 2 3 2 2 4 2 4 2" xfId="30402" xr:uid="{F6935BC1-BCC6-4EBA-8593-4B5288172B1E}"/>
    <cellStyle name="Comma 2 2 3 2 2 4 2 5" xfId="20795" xr:uid="{37A2C240-F838-4FCA-BD34-305AA7905885}"/>
    <cellStyle name="Comma 2 2 3 2 2 4 3" xfId="2378" xr:uid="{00000000-0005-0000-0000-000071030000}"/>
    <cellStyle name="Comma 2 2 3 2 2 4 3 2" xfId="4783" xr:uid="{00000000-0005-0000-0000-000072030000}"/>
    <cellStyle name="Comma 2 2 3 2 2 4 3 2 2" xfId="9586" xr:uid="{00000000-0005-0000-0000-000073030000}"/>
    <cellStyle name="Comma 2 2 3 2 2 4 3 2 2 2" xfId="19193" xr:uid="{00000000-0005-0000-0000-000074030000}"/>
    <cellStyle name="Comma 2 2 3 2 2 4 3 2 2 2 2" xfId="38407" xr:uid="{599892F7-A897-4D37-87C5-A8BE5555E2BF}"/>
    <cellStyle name="Comma 2 2 3 2 2 4 3 2 2 3" xfId="28800" xr:uid="{24CAACE3-5480-4E0B-B702-23E70819A118}"/>
    <cellStyle name="Comma 2 2 3 2 2 4 3 2 3" xfId="14390" xr:uid="{00000000-0005-0000-0000-000075030000}"/>
    <cellStyle name="Comma 2 2 3 2 2 4 3 2 3 2" xfId="33604" xr:uid="{6079B4A0-9D1D-44D2-8187-B6EAF22910AF}"/>
    <cellStyle name="Comma 2 2 3 2 2 4 3 2 4" xfId="23997" xr:uid="{647621BC-4D04-4498-B399-9331F7D624CC}"/>
    <cellStyle name="Comma 2 2 3 2 2 4 3 3" xfId="7185" xr:uid="{00000000-0005-0000-0000-000076030000}"/>
    <cellStyle name="Comma 2 2 3 2 2 4 3 3 2" xfId="16792" xr:uid="{00000000-0005-0000-0000-000077030000}"/>
    <cellStyle name="Comma 2 2 3 2 2 4 3 3 2 2" xfId="36006" xr:uid="{AD85FE3A-10C3-435E-941B-4C127106B5C3}"/>
    <cellStyle name="Comma 2 2 3 2 2 4 3 3 3" xfId="26399" xr:uid="{5F39439B-B503-443B-B5B1-BD4C0F7D6D13}"/>
    <cellStyle name="Comma 2 2 3 2 2 4 3 4" xfId="11988" xr:uid="{00000000-0005-0000-0000-000078030000}"/>
    <cellStyle name="Comma 2 2 3 2 2 4 3 4 2" xfId="31202" xr:uid="{64F62AFE-B43A-4D9D-AFD6-0484C07C7609}"/>
    <cellStyle name="Comma 2 2 3 2 2 4 3 5" xfId="21595" xr:uid="{E4B391BE-1B59-4558-B03B-8D46C4BCBDEE}"/>
    <cellStyle name="Comma 2 2 3 2 2 4 4" xfId="3183" xr:uid="{00000000-0005-0000-0000-000079030000}"/>
    <cellStyle name="Comma 2 2 3 2 2 4 4 2" xfId="7986" xr:uid="{00000000-0005-0000-0000-00007A030000}"/>
    <cellStyle name="Comma 2 2 3 2 2 4 4 2 2" xfId="17593" xr:uid="{00000000-0005-0000-0000-00007B030000}"/>
    <cellStyle name="Comma 2 2 3 2 2 4 4 2 2 2" xfId="36807" xr:uid="{F5A354D2-A0CB-470F-86AB-C9F8CD5BF271}"/>
    <cellStyle name="Comma 2 2 3 2 2 4 4 2 3" xfId="27200" xr:uid="{DE9EB8A6-9ACF-47BE-9B48-AC8C16989645}"/>
    <cellStyle name="Comma 2 2 3 2 2 4 4 3" xfId="12790" xr:uid="{00000000-0005-0000-0000-00007C030000}"/>
    <cellStyle name="Comma 2 2 3 2 2 4 4 3 2" xfId="32004" xr:uid="{C195AE6C-2694-4D41-A0BD-52BF1275AF95}"/>
    <cellStyle name="Comma 2 2 3 2 2 4 4 4" xfId="22397" xr:uid="{72DAA1C3-E565-49EB-A7A8-9306E655334B}"/>
    <cellStyle name="Comma 2 2 3 2 2 4 5" xfId="5585" xr:uid="{00000000-0005-0000-0000-00007D030000}"/>
    <cellStyle name="Comma 2 2 3 2 2 4 5 2" xfId="15192" xr:uid="{00000000-0005-0000-0000-00007E030000}"/>
    <cellStyle name="Comma 2 2 3 2 2 4 5 2 2" xfId="34406" xr:uid="{476DA5B0-E901-435F-8363-B34284CF5F67}"/>
    <cellStyle name="Comma 2 2 3 2 2 4 5 3" xfId="24799" xr:uid="{3D500939-2326-4877-9241-17860712B9A6}"/>
    <cellStyle name="Comma 2 2 3 2 2 4 6" xfId="10388" xr:uid="{00000000-0005-0000-0000-00007F030000}"/>
    <cellStyle name="Comma 2 2 3 2 2 4 6 2" xfId="29602" xr:uid="{D0B97D8C-6BA3-4C02-AAEB-BDD3EA7E480A}"/>
    <cellStyle name="Comma 2 2 3 2 2 4 7" xfId="19995" xr:uid="{37591E3D-2B48-4D09-81B5-AA15F39593CD}"/>
    <cellStyle name="Comma 2 2 3 2 2 5" xfId="978" xr:uid="{00000000-0005-0000-0000-000080030000}"/>
    <cellStyle name="Comma 2 2 3 2 2 5 2" xfId="3383" xr:uid="{00000000-0005-0000-0000-000081030000}"/>
    <cellStyle name="Comma 2 2 3 2 2 5 2 2" xfId="8186" xr:uid="{00000000-0005-0000-0000-000082030000}"/>
    <cellStyle name="Comma 2 2 3 2 2 5 2 2 2" xfId="17793" xr:uid="{00000000-0005-0000-0000-000083030000}"/>
    <cellStyle name="Comma 2 2 3 2 2 5 2 2 2 2" xfId="37007" xr:uid="{5AE56953-9226-428D-B39A-A7F11B8FCC16}"/>
    <cellStyle name="Comma 2 2 3 2 2 5 2 2 3" xfId="27400" xr:uid="{21450F60-C300-4616-B077-35C0FA845BAD}"/>
    <cellStyle name="Comma 2 2 3 2 2 5 2 3" xfId="12990" xr:uid="{00000000-0005-0000-0000-000084030000}"/>
    <cellStyle name="Comma 2 2 3 2 2 5 2 3 2" xfId="32204" xr:uid="{097C6F0F-88BC-4813-BC96-9D52A49D37A1}"/>
    <cellStyle name="Comma 2 2 3 2 2 5 2 4" xfId="22597" xr:uid="{4DD684EA-DC67-49C1-8291-19B83D5CCA0A}"/>
    <cellStyle name="Comma 2 2 3 2 2 5 3" xfId="5785" xr:uid="{00000000-0005-0000-0000-000085030000}"/>
    <cellStyle name="Comma 2 2 3 2 2 5 3 2" xfId="15392" xr:uid="{00000000-0005-0000-0000-000086030000}"/>
    <cellStyle name="Comma 2 2 3 2 2 5 3 2 2" xfId="34606" xr:uid="{53737D4F-A7B8-4CB7-8141-59101F05D65E}"/>
    <cellStyle name="Comma 2 2 3 2 2 5 3 3" xfId="24999" xr:uid="{A4960EBC-BE20-47BB-8514-3BCA6194F7D0}"/>
    <cellStyle name="Comma 2 2 3 2 2 5 4" xfId="10588" xr:uid="{00000000-0005-0000-0000-000087030000}"/>
    <cellStyle name="Comma 2 2 3 2 2 5 4 2" xfId="29802" xr:uid="{176598D5-948B-494A-9203-885F8AFD508A}"/>
    <cellStyle name="Comma 2 2 3 2 2 5 5" xfId="20195" xr:uid="{1B01CFD7-01E6-446A-BC4F-80B6643B0826}"/>
    <cellStyle name="Comma 2 2 3 2 2 6" xfId="1778" xr:uid="{00000000-0005-0000-0000-000088030000}"/>
    <cellStyle name="Comma 2 2 3 2 2 6 2" xfId="4183" xr:uid="{00000000-0005-0000-0000-000089030000}"/>
    <cellStyle name="Comma 2 2 3 2 2 6 2 2" xfId="8986" xr:uid="{00000000-0005-0000-0000-00008A030000}"/>
    <cellStyle name="Comma 2 2 3 2 2 6 2 2 2" xfId="18593" xr:uid="{00000000-0005-0000-0000-00008B030000}"/>
    <cellStyle name="Comma 2 2 3 2 2 6 2 2 2 2" xfId="37807" xr:uid="{E9F7D253-10B1-41BA-B7D1-F3D03D85C77F}"/>
    <cellStyle name="Comma 2 2 3 2 2 6 2 2 3" xfId="28200" xr:uid="{9194E4DC-1CC4-4FCA-A47F-18A699A82432}"/>
    <cellStyle name="Comma 2 2 3 2 2 6 2 3" xfId="13790" xr:uid="{00000000-0005-0000-0000-00008C030000}"/>
    <cellStyle name="Comma 2 2 3 2 2 6 2 3 2" xfId="33004" xr:uid="{2234EB24-2C10-46EE-A15A-9A32AF0BDC2F}"/>
    <cellStyle name="Comma 2 2 3 2 2 6 2 4" xfId="23397" xr:uid="{CA9A8DAA-4E22-4025-A50B-169BACE111BF}"/>
    <cellStyle name="Comma 2 2 3 2 2 6 3" xfId="6585" xr:uid="{00000000-0005-0000-0000-00008D030000}"/>
    <cellStyle name="Comma 2 2 3 2 2 6 3 2" xfId="16192" xr:uid="{00000000-0005-0000-0000-00008E030000}"/>
    <cellStyle name="Comma 2 2 3 2 2 6 3 2 2" xfId="35406" xr:uid="{58867AEC-89DB-44E4-BFAC-DB4F25953329}"/>
    <cellStyle name="Comma 2 2 3 2 2 6 3 3" xfId="25799" xr:uid="{1091C7BB-A392-4224-AA2C-D2E7654FCA86}"/>
    <cellStyle name="Comma 2 2 3 2 2 6 4" xfId="11388" xr:uid="{00000000-0005-0000-0000-00008F030000}"/>
    <cellStyle name="Comma 2 2 3 2 2 6 4 2" xfId="30602" xr:uid="{26EE929E-D705-4CB7-9362-7CF3C23EEB9C}"/>
    <cellStyle name="Comma 2 2 3 2 2 6 5" xfId="20995" xr:uid="{E5756A02-9733-4500-9BAA-3F221A4D62D3}"/>
    <cellStyle name="Comma 2 2 3 2 2 7" xfId="2583" xr:uid="{00000000-0005-0000-0000-000090030000}"/>
    <cellStyle name="Comma 2 2 3 2 2 7 2" xfId="7386" xr:uid="{00000000-0005-0000-0000-000091030000}"/>
    <cellStyle name="Comma 2 2 3 2 2 7 2 2" xfId="16993" xr:uid="{00000000-0005-0000-0000-000092030000}"/>
    <cellStyle name="Comma 2 2 3 2 2 7 2 2 2" xfId="36207" xr:uid="{3082D7FD-E96E-4ABF-9608-88677B6E89B6}"/>
    <cellStyle name="Comma 2 2 3 2 2 7 2 3" xfId="26600" xr:uid="{DB38983F-F6E9-4365-8BBB-AD1607A9F82E}"/>
    <cellStyle name="Comma 2 2 3 2 2 7 3" xfId="12190" xr:uid="{00000000-0005-0000-0000-000093030000}"/>
    <cellStyle name="Comma 2 2 3 2 2 7 3 2" xfId="31404" xr:uid="{33DBE0B0-46DA-4F94-B07A-C5A8647A3B84}"/>
    <cellStyle name="Comma 2 2 3 2 2 7 4" xfId="21797" xr:uid="{3C9EE829-A1EB-4C25-ACAE-C344F85CCD94}"/>
    <cellStyle name="Comma 2 2 3 2 2 8" xfId="4985" xr:uid="{00000000-0005-0000-0000-000094030000}"/>
    <cellStyle name="Comma 2 2 3 2 2 8 2" xfId="14592" xr:uid="{00000000-0005-0000-0000-000095030000}"/>
    <cellStyle name="Comma 2 2 3 2 2 8 2 2" xfId="33806" xr:uid="{4CE539BD-E835-45D5-AE53-DE8260C5FD5C}"/>
    <cellStyle name="Comma 2 2 3 2 2 8 3" xfId="24199" xr:uid="{750CDE73-5362-490D-9094-F8B30FA27E02}"/>
    <cellStyle name="Comma 2 2 3 2 2 9" xfId="9788" xr:uid="{00000000-0005-0000-0000-000096030000}"/>
    <cellStyle name="Comma 2 2 3 2 2 9 2" xfId="29002" xr:uid="{02EB7403-64CC-40FF-BAB1-7C2B564CA83A}"/>
    <cellStyle name="Comma 2 2 3 2 3" xfId="277" xr:uid="{00000000-0005-0000-0000-000097030000}"/>
    <cellStyle name="Comma 2 2 3 2 3 2" xfId="1078" xr:uid="{00000000-0005-0000-0000-000098030000}"/>
    <cellStyle name="Comma 2 2 3 2 3 2 2" xfId="3483" xr:uid="{00000000-0005-0000-0000-000099030000}"/>
    <cellStyle name="Comma 2 2 3 2 3 2 2 2" xfId="8286" xr:uid="{00000000-0005-0000-0000-00009A030000}"/>
    <cellStyle name="Comma 2 2 3 2 3 2 2 2 2" xfId="17893" xr:uid="{00000000-0005-0000-0000-00009B030000}"/>
    <cellStyle name="Comma 2 2 3 2 3 2 2 2 2 2" xfId="37107" xr:uid="{BC3225B9-4918-4E7F-AA5E-192AC66084C1}"/>
    <cellStyle name="Comma 2 2 3 2 3 2 2 2 3" xfId="27500" xr:uid="{B757BC8E-4771-43F5-AEA5-8DC8DA1B1777}"/>
    <cellStyle name="Comma 2 2 3 2 3 2 2 3" xfId="13090" xr:uid="{00000000-0005-0000-0000-00009C030000}"/>
    <cellStyle name="Comma 2 2 3 2 3 2 2 3 2" xfId="32304" xr:uid="{A160816B-E896-4172-BD17-6AD00849EF8A}"/>
    <cellStyle name="Comma 2 2 3 2 3 2 2 4" xfId="22697" xr:uid="{52058BA0-0ECA-4E03-8FD6-D4CED770C494}"/>
    <cellStyle name="Comma 2 2 3 2 3 2 3" xfId="5885" xr:uid="{00000000-0005-0000-0000-00009D030000}"/>
    <cellStyle name="Comma 2 2 3 2 3 2 3 2" xfId="15492" xr:uid="{00000000-0005-0000-0000-00009E030000}"/>
    <cellStyle name="Comma 2 2 3 2 3 2 3 2 2" xfId="34706" xr:uid="{6CBBB487-508D-4E98-87C2-2CBC6F62485E}"/>
    <cellStyle name="Comma 2 2 3 2 3 2 3 3" xfId="25099" xr:uid="{A928EFEB-95CC-4DF7-8D2B-4B1AC1A84563}"/>
    <cellStyle name="Comma 2 2 3 2 3 2 4" xfId="10688" xr:uid="{00000000-0005-0000-0000-00009F030000}"/>
    <cellStyle name="Comma 2 2 3 2 3 2 4 2" xfId="29902" xr:uid="{8DE0E9A7-9D8C-4193-A660-9C0E8786ACF3}"/>
    <cellStyle name="Comma 2 2 3 2 3 2 5" xfId="20295" xr:uid="{DE87AB0B-B4A2-4B28-94B6-2DA05A2C936D}"/>
    <cellStyle name="Comma 2 2 3 2 3 3" xfId="1878" xr:uid="{00000000-0005-0000-0000-0000A0030000}"/>
    <cellStyle name="Comma 2 2 3 2 3 3 2" xfId="4283" xr:uid="{00000000-0005-0000-0000-0000A1030000}"/>
    <cellStyle name="Comma 2 2 3 2 3 3 2 2" xfId="9086" xr:uid="{00000000-0005-0000-0000-0000A2030000}"/>
    <cellStyle name="Comma 2 2 3 2 3 3 2 2 2" xfId="18693" xr:uid="{00000000-0005-0000-0000-0000A3030000}"/>
    <cellStyle name="Comma 2 2 3 2 3 3 2 2 2 2" xfId="37907" xr:uid="{05E76512-114A-41B7-9636-45C7B540B393}"/>
    <cellStyle name="Comma 2 2 3 2 3 3 2 2 3" xfId="28300" xr:uid="{BB9A1140-6E83-4061-9BF8-E9379EA18BCA}"/>
    <cellStyle name="Comma 2 2 3 2 3 3 2 3" xfId="13890" xr:uid="{00000000-0005-0000-0000-0000A4030000}"/>
    <cellStyle name="Comma 2 2 3 2 3 3 2 3 2" xfId="33104" xr:uid="{27701B22-8CEC-4F3D-AF6D-E957A5161B9F}"/>
    <cellStyle name="Comma 2 2 3 2 3 3 2 4" xfId="23497" xr:uid="{AD95F34D-1D5E-417A-9D41-68F5BE4BF43C}"/>
    <cellStyle name="Comma 2 2 3 2 3 3 3" xfId="6685" xr:uid="{00000000-0005-0000-0000-0000A5030000}"/>
    <cellStyle name="Comma 2 2 3 2 3 3 3 2" xfId="16292" xr:uid="{00000000-0005-0000-0000-0000A6030000}"/>
    <cellStyle name="Comma 2 2 3 2 3 3 3 2 2" xfId="35506" xr:uid="{45C30D55-C24A-4DCF-AE0D-06F81B9C63E7}"/>
    <cellStyle name="Comma 2 2 3 2 3 3 3 3" xfId="25899" xr:uid="{8121176F-547F-4EDB-8117-4D5C6C03BE7C}"/>
    <cellStyle name="Comma 2 2 3 2 3 3 4" xfId="11488" xr:uid="{00000000-0005-0000-0000-0000A7030000}"/>
    <cellStyle name="Comma 2 2 3 2 3 3 4 2" xfId="30702" xr:uid="{E02CD9F5-F8EB-4F06-885E-1DD746DAD6CB}"/>
    <cellStyle name="Comma 2 2 3 2 3 3 5" xfId="21095" xr:uid="{33EB50E8-0842-43C0-8FBC-861AC84A8A9A}"/>
    <cellStyle name="Comma 2 2 3 2 3 4" xfId="2683" xr:uid="{00000000-0005-0000-0000-0000A8030000}"/>
    <cellStyle name="Comma 2 2 3 2 3 4 2" xfId="7486" xr:uid="{00000000-0005-0000-0000-0000A9030000}"/>
    <cellStyle name="Comma 2 2 3 2 3 4 2 2" xfId="17093" xr:uid="{00000000-0005-0000-0000-0000AA030000}"/>
    <cellStyle name="Comma 2 2 3 2 3 4 2 2 2" xfId="36307" xr:uid="{F64B2DF3-2439-4F35-BB1A-A6C5E0C09859}"/>
    <cellStyle name="Comma 2 2 3 2 3 4 2 3" xfId="26700" xr:uid="{C8A59D93-97AF-4CBC-BE79-B55DB1D58F32}"/>
    <cellStyle name="Comma 2 2 3 2 3 4 3" xfId="12290" xr:uid="{00000000-0005-0000-0000-0000AB030000}"/>
    <cellStyle name="Comma 2 2 3 2 3 4 3 2" xfId="31504" xr:uid="{12990E6B-36B2-42F1-9A13-78E067A6BBC8}"/>
    <cellStyle name="Comma 2 2 3 2 3 4 4" xfId="21897" xr:uid="{38BA5CA1-0E35-43FF-A16C-DA6873A0735E}"/>
    <cellStyle name="Comma 2 2 3 2 3 5" xfId="5085" xr:uid="{00000000-0005-0000-0000-0000AC030000}"/>
    <cellStyle name="Comma 2 2 3 2 3 5 2" xfId="14692" xr:uid="{00000000-0005-0000-0000-0000AD030000}"/>
    <cellStyle name="Comma 2 2 3 2 3 5 2 2" xfId="33906" xr:uid="{B1129E81-8A16-43C5-9DC4-49255DC961D5}"/>
    <cellStyle name="Comma 2 2 3 2 3 5 3" xfId="24299" xr:uid="{353754E5-3878-49D5-BB0B-5988E75C6450}"/>
    <cellStyle name="Comma 2 2 3 2 3 6" xfId="9888" xr:uid="{00000000-0005-0000-0000-0000AE030000}"/>
    <cellStyle name="Comma 2 2 3 2 3 6 2" xfId="29102" xr:uid="{15130984-2C32-4095-B8C1-5C9DCB451BD4}"/>
    <cellStyle name="Comma 2 2 3 2 3 7" xfId="19495" xr:uid="{DE31E570-F2B0-4473-95A6-E21F785D8660}"/>
    <cellStyle name="Comma 2 2 3 2 4" xfId="477" xr:uid="{00000000-0005-0000-0000-0000AF030000}"/>
    <cellStyle name="Comma 2 2 3 2 4 2" xfId="1278" xr:uid="{00000000-0005-0000-0000-0000B0030000}"/>
    <cellStyle name="Comma 2 2 3 2 4 2 2" xfId="3683" xr:uid="{00000000-0005-0000-0000-0000B1030000}"/>
    <cellStyle name="Comma 2 2 3 2 4 2 2 2" xfId="8486" xr:uid="{00000000-0005-0000-0000-0000B2030000}"/>
    <cellStyle name="Comma 2 2 3 2 4 2 2 2 2" xfId="18093" xr:uid="{00000000-0005-0000-0000-0000B3030000}"/>
    <cellStyle name="Comma 2 2 3 2 4 2 2 2 2 2" xfId="37307" xr:uid="{4BE40D99-EADA-4479-BE72-DA1773EF7837}"/>
    <cellStyle name="Comma 2 2 3 2 4 2 2 2 3" xfId="27700" xr:uid="{66B0632B-48CE-4E66-A7A3-CF8BC47B3A46}"/>
    <cellStyle name="Comma 2 2 3 2 4 2 2 3" xfId="13290" xr:uid="{00000000-0005-0000-0000-0000B4030000}"/>
    <cellStyle name="Comma 2 2 3 2 4 2 2 3 2" xfId="32504" xr:uid="{46BCF325-1899-4754-B093-1009502DE422}"/>
    <cellStyle name="Comma 2 2 3 2 4 2 2 4" xfId="22897" xr:uid="{FE10B8AD-DC6B-466D-AC63-033ED0B0D0F1}"/>
    <cellStyle name="Comma 2 2 3 2 4 2 3" xfId="6085" xr:uid="{00000000-0005-0000-0000-0000B5030000}"/>
    <cellStyle name="Comma 2 2 3 2 4 2 3 2" xfId="15692" xr:uid="{00000000-0005-0000-0000-0000B6030000}"/>
    <cellStyle name="Comma 2 2 3 2 4 2 3 2 2" xfId="34906" xr:uid="{3B5D82EE-B9E7-40FE-86A7-C82545023EC9}"/>
    <cellStyle name="Comma 2 2 3 2 4 2 3 3" xfId="25299" xr:uid="{2E78FCDD-827F-4D01-837F-91147E817AC4}"/>
    <cellStyle name="Comma 2 2 3 2 4 2 4" xfId="10888" xr:uid="{00000000-0005-0000-0000-0000B7030000}"/>
    <cellStyle name="Comma 2 2 3 2 4 2 4 2" xfId="30102" xr:uid="{876B1671-5D7E-4414-A4DC-CA13103DE4B9}"/>
    <cellStyle name="Comma 2 2 3 2 4 2 5" xfId="20495" xr:uid="{89DA8884-8200-4C6B-A736-A44AE944D64D}"/>
    <cellStyle name="Comma 2 2 3 2 4 3" xfId="2078" xr:uid="{00000000-0005-0000-0000-0000B8030000}"/>
    <cellStyle name="Comma 2 2 3 2 4 3 2" xfId="4483" xr:uid="{00000000-0005-0000-0000-0000B9030000}"/>
    <cellStyle name="Comma 2 2 3 2 4 3 2 2" xfId="9286" xr:uid="{00000000-0005-0000-0000-0000BA030000}"/>
    <cellStyle name="Comma 2 2 3 2 4 3 2 2 2" xfId="18893" xr:uid="{00000000-0005-0000-0000-0000BB030000}"/>
    <cellStyle name="Comma 2 2 3 2 4 3 2 2 2 2" xfId="38107" xr:uid="{5148C8EC-651F-43D0-99CA-1B60688BCD1D}"/>
    <cellStyle name="Comma 2 2 3 2 4 3 2 2 3" xfId="28500" xr:uid="{B1D67691-B576-4CC9-814F-A5B23DEDF416}"/>
    <cellStyle name="Comma 2 2 3 2 4 3 2 3" xfId="14090" xr:uid="{00000000-0005-0000-0000-0000BC030000}"/>
    <cellStyle name="Comma 2 2 3 2 4 3 2 3 2" xfId="33304" xr:uid="{C08C2D42-29C1-4734-9A6F-AA5E2B9A7162}"/>
    <cellStyle name="Comma 2 2 3 2 4 3 2 4" xfId="23697" xr:uid="{60D602E9-2215-4C20-972D-939832BF19C7}"/>
    <cellStyle name="Comma 2 2 3 2 4 3 3" xfId="6885" xr:uid="{00000000-0005-0000-0000-0000BD030000}"/>
    <cellStyle name="Comma 2 2 3 2 4 3 3 2" xfId="16492" xr:uid="{00000000-0005-0000-0000-0000BE030000}"/>
    <cellStyle name="Comma 2 2 3 2 4 3 3 2 2" xfId="35706" xr:uid="{BD6BD91F-9964-438E-B9A1-6A05F8451EC6}"/>
    <cellStyle name="Comma 2 2 3 2 4 3 3 3" xfId="26099" xr:uid="{35D1AD12-F95D-4F74-8670-243D84B5EAF0}"/>
    <cellStyle name="Comma 2 2 3 2 4 3 4" xfId="11688" xr:uid="{00000000-0005-0000-0000-0000BF030000}"/>
    <cellStyle name="Comma 2 2 3 2 4 3 4 2" xfId="30902" xr:uid="{4F7DF419-637D-4A63-AD8B-91DFC2BD6F33}"/>
    <cellStyle name="Comma 2 2 3 2 4 3 5" xfId="21295" xr:uid="{7806C5A7-D06A-4FB9-B37C-8D9936CB3389}"/>
    <cellStyle name="Comma 2 2 3 2 4 4" xfId="2883" xr:uid="{00000000-0005-0000-0000-0000C0030000}"/>
    <cellStyle name="Comma 2 2 3 2 4 4 2" xfId="7686" xr:uid="{00000000-0005-0000-0000-0000C1030000}"/>
    <cellStyle name="Comma 2 2 3 2 4 4 2 2" xfId="17293" xr:uid="{00000000-0005-0000-0000-0000C2030000}"/>
    <cellStyle name="Comma 2 2 3 2 4 4 2 2 2" xfId="36507" xr:uid="{82F6CE18-9A68-4328-AD42-9FE0142EAC66}"/>
    <cellStyle name="Comma 2 2 3 2 4 4 2 3" xfId="26900" xr:uid="{60B641E2-43DF-4A2A-B55B-4AB97D87535A}"/>
    <cellStyle name="Comma 2 2 3 2 4 4 3" xfId="12490" xr:uid="{00000000-0005-0000-0000-0000C3030000}"/>
    <cellStyle name="Comma 2 2 3 2 4 4 3 2" xfId="31704" xr:uid="{43379778-77EB-4629-B02E-E538C60CCE37}"/>
    <cellStyle name="Comma 2 2 3 2 4 4 4" xfId="22097" xr:uid="{43D8FDB6-51EA-498E-9D95-113E3CDA3CB9}"/>
    <cellStyle name="Comma 2 2 3 2 4 5" xfId="5285" xr:uid="{00000000-0005-0000-0000-0000C4030000}"/>
    <cellStyle name="Comma 2 2 3 2 4 5 2" xfId="14892" xr:uid="{00000000-0005-0000-0000-0000C5030000}"/>
    <cellStyle name="Comma 2 2 3 2 4 5 2 2" xfId="34106" xr:uid="{DDB8F8CB-5A3E-41A2-AFE1-A6C9A0874526}"/>
    <cellStyle name="Comma 2 2 3 2 4 5 3" xfId="24499" xr:uid="{67EA3799-B95F-483E-8936-262F989D3855}"/>
    <cellStyle name="Comma 2 2 3 2 4 6" xfId="10088" xr:uid="{00000000-0005-0000-0000-0000C6030000}"/>
    <cellStyle name="Comma 2 2 3 2 4 6 2" xfId="29302" xr:uid="{B5521546-E479-498B-9714-92D31EC2F369}"/>
    <cellStyle name="Comma 2 2 3 2 4 7" xfId="19695" xr:uid="{A135C6AF-16E2-45CF-99B1-9AB47A5334AB}"/>
    <cellStyle name="Comma 2 2 3 2 5" xfId="677" xr:uid="{00000000-0005-0000-0000-0000C7030000}"/>
    <cellStyle name="Comma 2 2 3 2 5 2" xfId="1478" xr:uid="{00000000-0005-0000-0000-0000C8030000}"/>
    <cellStyle name="Comma 2 2 3 2 5 2 2" xfId="3883" xr:uid="{00000000-0005-0000-0000-0000C9030000}"/>
    <cellStyle name="Comma 2 2 3 2 5 2 2 2" xfId="8686" xr:uid="{00000000-0005-0000-0000-0000CA030000}"/>
    <cellStyle name="Comma 2 2 3 2 5 2 2 2 2" xfId="18293" xr:uid="{00000000-0005-0000-0000-0000CB030000}"/>
    <cellStyle name="Comma 2 2 3 2 5 2 2 2 2 2" xfId="37507" xr:uid="{26E2DB79-738E-4AEC-9573-92F856D36D7E}"/>
    <cellStyle name="Comma 2 2 3 2 5 2 2 2 3" xfId="27900" xr:uid="{767F184C-A42C-4C8B-9414-0FE6899A4356}"/>
    <cellStyle name="Comma 2 2 3 2 5 2 2 3" xfId="13490" xr:uid="{00000000-0005-0000-0000-0000CC030000}"/>
    <cellStyle name="Comma 2 2 3 2 5 2 2 3 2" xfId="32704" xr:uid="{DA0CE195-FF85-41DC-9B99-884B39AF7AEF}"/>
    <cellStyle name="Comma 2 2 3 2 5 2 2 4" xfId="23097" xr:uid="{A1ED4AF3-596E-4099-8242-14932E7BF7BE}"/>
    <cellStyle name="Comma 2 2 3 2 5 2 3" xfId="6285" xr:uid="{00000000-0005-0000-0000-0000CD030000}"/>
    <cellStyle name="Comma 2 2 3 2 5 2 3 2" xfId="15892" xr:uid="{00000000-0005-0000-0000-0000CE030000}"/>
    <cellStyle name="Comma 2 2 3 2 5 2 3 2 2" xfId="35106" xr:uid="{1FC298D1-0393-489B-977B-527C58F43D4B}"/>
    <cellStyle name="Comma 2 2 3 2 5 2 3 3" xfId="25499" xr:uid="{79D50F89-10D2-49A5-8F0E-D0684BEA8794}"/>
    <cellStyle name="Comma 2 2 3 2 5 2 4" xfId="11088" xr:uid="{00000000-0005-0000-0000-0000CF030000}"/>
    <cellStyle name="Comma 2 2 3 2 5 2 4 2" xfId="30302" xr:uid="{FD4DA78A-B36F-46B5-A37F-270698523B79}"/>
    <cellStyle name="Comma 2 2 3 2 5 2 5" xfId="20695" xr:uid="{A485529D-3E71-4149-BD03-44D4AD5CF0F1}"/>
    <cellStyle name="Comma 2 2 3 2 5 3" xfId="2278" xr:uid="{00000000-0005-0000-0000-0000D0030000}"/>
    <cellStyle name="Comma 2 2 3 2 5 3 2" xfId="4683" xr:uid="{00000000-0005-0000-0000-0000D1030000}"/>
    <cellStyle name="Comma 2 2 3 2 5 3 2 2" xfId="9486" xr:uid="{00000000-0005-0000-0000-0000D2030000}"/>
    <cellStyle name="Comma 2 2 3 2 5 3 2 2 2" xfId="19093" xr:uid="{00000000-0005-0000-0000-0000D3030000}"/>
    <cellStyle name="Comma 2 2 3 2 5 3 2 2 2 2" xfId="38307" xr:uid="{0DCB4EA0-5F8E-4BD9-8A3F-9AF0EEB601E8}"/>
    <cellStyle name="Comma 2 2 3 2 5 3 2 2 3" xfId="28700" xr:uid="{782EFA96-562F-49C9-8548-FF11DBA690BE}"/>
    <cellStyle name="Comma 2 2 3 2 5 3 2 3" xfId="14290" xr:uid="{00000000-0005-0000-0000-0000D4030000}"/>
    <cellStyle name="Comma 2 2 3 2 5 3 2 3 2" xfId="33504" xr:uid="{B3A73597-4953-407E-8650-7D24F447AEFA}"/>
    <cellStyle name="Comma 2 2 3 2 5 3 2 4" xfId="23897" xr:uid="{D06CF66E-9322-4865-A342-C677963C6AC4}"/>
    <cellStyle name="Comma 2 2 3 2 5 3 3" xfId="7085" xr:uid="{00000000-0005-0000-0000-0000D5030000}"/>
    <cellStyle name="Comma 2 2 3 2 5 3 3 2" xfId="16692" xr:uid="{00000000-0005-0000-0000-0000D6030000}"/>
    <cellStyle name="Comma 2 2 3 2 5 3 3 2 2" xfId="35906" xr:uid="{5D099DC9-054D-4A23-B3EF-3A415F523640}"/>
    <cellStyle name="Comma 2 2 3 2 5 3 3 3" xfId="26299" xr:uid="{6702D0B6-3F98-4222-AC9A-26E67DDA15DF}"/>
    <cellStyle name="Comma 2 2 3 2 5 3 4" xfId="11888" xr:uid="{00000000-0005-0000-0000-0000D7030000}"/>
    <cellStyle name="Comma 2 2 3 2 5 3 4 2" xfId="31102" xr:uid="{4879FEC1-8720-4605-A17B-80418A3AFB25}"/>
    <cellStyle name="Comma 2 2 3 2 5 3 5" xfId="21495" xr:uid="{C955EC8E-A7C0-4862-A529-F7CCAEE742ED}"/>
    <cellStyle name="Comma 2 2 3 2 5 4" xfId="3083" xr:uid="{00000000-0005-0000-0000-0000D8030000}"/>
    <cellStyle name="Comma 2 2 3 2 5 4 2" xfId="7886" xr:uid="{00000000-0005-0000-0000-0000D9030000}"/>
    <cellStyle name="Comma 2 2 3 2 5 4 2 2" xfId="17493" xr:uid="{00000000-0005-0000-0000-0000DA030000}"/>
    <cellStyle name="Comma 2 2 3 2 5 4 2 2 2" xfId="36707" xr:uid="{3F94EA85-9B7E-40C8-A19B-7B0FA21880B3}"/>
    <cellStyle name="Comma 2 2 3 2 5 4 2 3" xfId="27100" xr:uid="{0DE883A9-6008-4240-8DF1-56B331C6C6B2}"/>
    <cellStyle name="Comma 2 2 3 2 5 4 3" xfId="12690" xr:uid="{00000000-0005-0000-0000-0000DB030000}"/>
    <cellStyle name="Comma 2 2 3 2 5 4 3 2" xfId="31904" xr:uid="{9C3FB40F-B1A0-497D-9F18-CDB4005FEA1D}"/>
    <cellStyle name="Comma 2 2 3 2 5 4 4" xfId="22297" xr:uid="{FF002A31-6CE6-4148-B8FF-2043C8581C04}"/>
    <cellStyle name="Comma 2 2 3 2 5 5" xfId="5485" xr:uid="{00000000-0005-0000-0000-0000DC030000}"/>
    <cellStyle name="Comma 2 2 3 2 5 5 2" xfId="15092" xr:uid="{00000000-0005-0000-0000-0000DD030000}"/>
    <cellStyle name="Comma 2 2 3 2 5 5 2 2" xfId="34306" xr:uid="{0C8712E4-A02C-4EA4-8519-8D25D711FBF5}"/>
    <cellStyle name="Comma 2 2 3 2 5 5 3" xfId="24699" xr:uid="{9B0308D3-EA89-4FEA-9739-BFE919B4F8DF}"/>
    <cellStyle name="Comma 2 2 3 2 5 6" xfId="10288" xr:uid="{00000000-0005-0000-0000-0000DE030000}"/>
    <cellStyle name="Comma 2 2 3 2 5 6 2" xfId="29502" xr:uid="{D77B9565-8A4A-48F5-B864-4C4FE8336329}"/>
    <cellStyle name="Comma 2 2 3 2 5 7" xfId="19895" xr:uid="{2DAC1558-8063-431F-98EA-0BBC5D0842EE}"/>
    <cellStyle name="Comma 2 2 3 2 6" xfId="878" xr:uid="{00000000-0005-0000-0000-0000DF030000}"/>
    <cellStyle name="Comma 2 2 3 2 6 2" xfId="3283" xr:uid="{00000000-0005-0000-0000-0000E0030000}"/>
    <cellStyle name="Comma 2 2 3 2 6 2 2" xfId="8086" xr:uid="{00000000-0005-0000-0000-0000E1030000}"/>
    <cellStyle name="Comma 2 2 3 2 6 2 2 2" xfId="17693" xr:uid="{00000000-0005-0000-0000-0000E2030000}"/>
    <cellStyle name="Comma 2 2 3 2 6 2 2 2 2" xfId="36907" xr:uid="{FD644A8E-06D3-4323-9ED2-C59947452A50}"/>
    <cellStyle name="Comma 2 2 3 2 6 2 2 3" xfId="27300" xr:uid="{BC2611BC-EAB4-4813-9769-4674931BE190}"/>
    <cellStyle name="Comma 2 2 3 2 6 2 3" xfId="12890" xr:uid="{00000000-0005-0000-0000-0000E3030000}"/>
    <cellStyle name="Comma 2 2 3 2 6 2 3 2" xfId="32104" xr:uid="{BAB1D6ED-8CB3-40A8-B727-1DA566A39E11}"/>
    <cellStyle name="Comma 2 2 3 2 6 2 4" xfId="22497" xr:uid="{8D4161B2-57EE-43CE-B696-65702F826BC5}"/>
    <cellStyle name="Comma 2 2 3 2 6 3" xfId="5685" xr:uid="{00000000-0005-0000-0000-0000E4030000}"/>
    <cellStyle name="Comma 2 2 3 2 6 3 2" xfId="15292" xr:uid="{00000000-0005-0000-0000-0000E5030000}"/>
    <cellStyle name="Comma 2 2 3 2 6 3 2 2" xfId="34506" xr:uid="{BD55378D-61B2-46D8-94EB-09354E80B62A}"/>
    <cellStyle name="Comma 2 2 3 2 6 3 3" xfId="24899" xr:uid="{A8302238-0156-454F-B139-662FA9FE6349}"/>
    <cellStyle name="Comma 2 2 3 2 6 4" xfId="10488" xr:uid="{00000000-0005-0000-0000-0000E6030000}"/>
    <cellStyle name="Comma 2 2 3 2 6 4 2" xfId="29702" xr:uid="{B08D7CE3-71AE-4270-953E-4A0ECEA70C0A}"/>
    <cellStyle name="Comma 2 2 3 2 6 5" xfId="20095" xr:uid="{2BA4FC90-D6E9-4CD2-AB32-F7EF4950FED0}"/>
    <cellStyle name="Comma 2 2 3 2 7" xfId="1678" xr:uid="{00000000-0005-0000-0000-0000E7030000}"/>
    <cellStyle name="Comma 2 2 3 2 7 2" xfId="4083" xr:uid="{00000000-0005-0000-0000-0000E8030000}"/>
    <cellStyle name="Comma 2 2 3 2 7 2 2" xfId="8886" xr:uid="{00000000-0005-0000-0000-0000E9030000}"/>
    <cellStyle name="Comma 2 2 3 2 7 2 2 2" xfId="18493" xr:uid="{00000000-0005-0000-0000-0000EA030000}"/>
    <cellStyle name="Comma 2 2 3 2 7 2 2 2 2" xfId="37707" xr:uid="{803E9374-0349-45FB-BF21-5BDCEB797260}"/>
    <cellStyle name="Comma 2 2 3 2 7 2 2 3" xfId="28100" xr:uid="{FAA2DE4A-4DD6-4D18-BBAA-D2A4F93E1A56}"/>
    <cellStyle name="Comma 2 2 3 2 7 2 3" xfId="13690" xr:uid="{00000000-0005-0000-0000-0000EB030000}"/>
    <cellStyle name="Comma 2 2 3 2 7 2 3 2" xfId="32904" xr:uid="{DCB687E6-29C5-4F65-BDA4-70C321DA5DFC}"/>
    <cellStyle name="Comma 2 2 3 2 7 2 4" xfId="23297" xr:uid="{5D30C4E9-FEEE-421F-9449-B5C1E1C0092D}"/>
    <cellStyle name="Comma 2 2 3 2 7 3" xfId="6485" xr:uid="{00000000-0005-0000-0000-0000EC030000}"/>
    <cellStyle name="Comma 2 2 3 2 7 3 2" xfId="16092" xr:uid="{00000000-0005-0000-0000-0000ED030000}"/>
    <cellStyle name="Comma 2 2 3 2 7 3 2 2" xfId="35306" xr:uid="{0798A5F0-9688-467D-8906-0B584C4F642F}"/>
    <cellStyle name="Comma 2 2 3 2 7 3 3" xfId="25699" xr:uid="{355E535E-C873-4C68-9867-FA5DC1B23697}"/>
    <cellStyle name="Comma 2 2 3 2 7 4" xfId="11288" xr:uid="{00000000-0005-0000-0000-0000EE030000}"/>
    <cellStyle name="Comma 2 2 3 2 7 4 2" xfId="30502" xr:uid="{07283B86-F070-4F3B-B659-D0D8EB2A2683}"/>
    <cellStyle name="Comma 2 2 3 2 7 5" xfId="20895" xr:uid="{5232E033-F099-4119-A14D-D0C7E3531BC4}"/>
    <cellStyle name="Comma 2 2 3 2 8" xfId="2483" xr:uid="{00000000-0005-0000-0000-0000EF030000}"/>
    <cellStyle name="Comma 2 2 3 2 8 2" xfId="7286" xr:uid="{00000000-0005-0000-0000-0000F0030000}"/>
    <cellStyle name="Comma 2 2 3 2 8 2 2" xfId="16893" xr:uid="{00000000-0005-0000-0000-0000F1030000}"/>
    <cellStyle name="Comma 2 2 3 2 8 2 2 2" xfId="36107" xr:uid="{E5DF0D8F-243F-4DD1-95B3-B2041E799776}"/>
    <cellStyle name="Comma 2 2 3 2 8 2 3" xfId="26500" xr:uid="{B253BEB6-0F3A-4E09-B2CA-F7E40332ED77}"/>
    <cellStyle name="Comma 2 2 3 2 8 3" xfId="12090" xr:uid="{00000000-0005-0000-0000-0000F2030000}"/>
    <cellStyle name="Comma 2 2 3 2 8 3 2" xfId="31304" xr:uid="{0A8DF45A-522D-4CF9-976A-84E337F964B8}"/>
    <cellStyle name="Comma 2 2 3 2 8 4" xfId="21697" xr:uid="{2F6D32CA-26A8-4631-B377-60BBE2B545A0}"/>
    <cellStyle name="Comma 2 2 3 2 9" xfId="4885" xr:uid="{00000000-0005-0000-0000-0000F3030000}"/>
    <cellStyle name="Comma 2 2 3 2 9 2" xfId="14492" xr:uid="{00000000-0005-0000-0000-0000F4030000}"/>
    <cellStyle name="Comma 2 2 3 2 9 2 2" xfId="33706" xr:uid="{21C5CD18-5396-4CF0-B1DA-9FD5D7D462AB}"/>
    <cellStyle name="Comma 2 2 3 2 9 3" xfId="24099" xr:uid="{8BFA791D-6B64-4C55-954F-580DB2A3C343}"/>
    <cellStyle name="Comma 2 2 3 3" xfId="127" xr:uid="{00000000-0005-0000-0000-0000F5030000}"/>
    <cellStyle name="Comma 2 2 3 3 10" xfId="19345" xr:uid="{812B55FC-681A-45B6-AAF0-E9B7285B372F}"/>
    <cellStyle name="Comma 2 2 3 3 2" xfId="327" xr:uid="{00000000-0005-0000-0000-0000F6030000}"/>
    <cellStyle name="Comma 2 2 3 3 2 2" xfId="1128" xr:uid="{00000000-0005-0000-0000-0000F7030000}"/>
    <cellStyle name="Comma 2 2 3 3 2 2 2" xfId="3533" xr:uid="{00000000-0005-0000-0000-0000F8030000}"/>
    <cellStyle name="Comma 2 2 3 3 2 2 2 2" xfId="8336" xr:uid="{00000000-0005-0000-0000-0000F9030000}"/>
    <cellStyle name="Comma 2 2 3 3 2 2 2 2 2" xfId="17943" xr:uid="{00000000-0005-0000-0000-0000FA030000}"/>
    <cellStyle name="Comma 2 2 3 3 2 2 2 2 2 2" xfId="37157" xr:uid="{7AB6E974-8653-4829-95B4-569BBF1DE96D}"/>
    <cellStyle name="Comma 2 2 3 3 2 2 2 2 3" xfId="27550" xr:uid="{6A7A1253-AD03-4E2B-A036-ADBC8D032222}"/>
    <cellStyle name="Comma 2 2 3 3 2 2 2 3" xfId="13140" xr:uid="{00000000-0005-0000-0000-0000FB030000}"/>
    <cellStyle name="Comma 2 2 3 3 2 2 2 3 2" xfId="32354" xr:uid="{6F92A4FA-FC3D-467A-ABED-FAFAB6D32053}"/>
    <cellStyle name="Comma 2 2 3 3 2 2 2 4" xfId="22747" xr:uid="{95170C07-E263-42B6-82F5-47EC03C2C392}"/>
    <cellStyle name="Comma 2 2 3 3 2 2 3" xfId="5935" xr:uid="{00000000-0005-0000-0000-0000FC030000}"/>
    <cellStyle name="Comma 2 2 3 3 2 2 3 2" xfId="15542" xr:uid="{00000000-0005-0000-0000-0000FD030000}"/>
    <cellStyle name="Comma 2 2 3 3 2 2 3 2 2" xfId="34756" xr:uid="{22FFAC41-C68D-4148-9427-4A11DC5FB988}"/>
    <cellStyle name="Comma 2 2 3 3 2 2 3 3" xfId="25149" xr:uid="{9384A000-04E5-44CD-B6EE-015FE9FD063B}"/>
    <cellStyle name="Comma 2 2 3 3 2 2 4" xfId="10738" xr:uid="{00000000-0005-0000-0000-0000FE030000}"/>
    <cellStyle name="Comma 2 2 3 3 2 2 4 2" xfId="29952" xr:uid="{1F244744-0831-4BAA-985A-258255C2AC0C}"/>
    <cellStyle name="Comma 2 2 3 3 2 2 5" xfId="20345" xr:uid="{F0A61F86-B9DD-4AC3-92A0-5C9D32B7FDDF}"/>
    <cellStyle name="Comma 2 2 3 3 2 3" xfId="1928" xr:uid="{00000000-0005-0000-0000-0000FF030000}"/>
    <cellStyle name="Comma 2 2 3 3 2 3 2" xfId="4333" xr:uid="{00000000-0005-0000-0000-000000040000}"/>
    <cellStyle name="Comma 2 2 3 3 2 3 2 2" xfId="9136" xr:uid="{00000000-0005-0000-0000-000001040000}"/>
    <cellStyle name="Comma 2 2 3 3 2 3 2 2 2" xfId="18743" xr:uid="{00000000-0005-0000-0000-000002040000}"/>
    <cellStyle name="Comma 2 2 3 3 2 3 2 2 2 2" xfId="37957" xr:uid="{D8AA45D3-130D-44AF-B2DF-60F5437B8027}"/>
    <cellStyle name="Comma 2 2 3 3 2 3 2 2 3" xfId="28350" xr:uid="{8C1681DC-9987-448F-99BB-3D93AAF49064}"/>
    <cellStyle name="Comma 2 2 3 3 2 3 2 3" xfId="13940" xr:uid="{00000000-0005-0000-0000-000003040000}"/>
    <cellStyle name="Comma 2 2 3 3 2 3 2 3 2" xfId="33154" xr:uid="{DB1AC736-9727-47DC-ACB5-030ED65209D0}"/>
    <cellStyle name="Comma 2 2 3 3 2 3 2 4" xfId="23547" xr:uid="{1EBFED13-A9F8-44B7-92D7-A54F86793DBA}"/>
    <cellStyle name="Comma 2 2 3 3 2 3 3" xfId="6735" xr:uid="{00000000-0005-0000-0000-000004040000}"/>
    <cellStyle name="Comma 2 2 3 3 2 3 3 2" xfId="16342" xr:uid="{00000000-0005-0000-0000-000005040000}"/>
    <cellStyle name="Comma 2 2 3 3 2 3 3 2 2" xfId="35556" xr:uid="{95A66C39-BEF8-433A-9E8C-DAE97C9654FE}"/>
    <cellStyle name="Comma 2 2 3 3 2 3 3 3" xfId="25949" xr:uid="{53F35078-73D0-4882-821F-3EE6086CC46E}"/>
    <cellStyle name="Comma 2 2 3 3 2 3 4" xfId="11538" xr:uid="{00000000-0005-0000-0000-000006040000}"/>
    <cellStyle name="Comma 2 2 3 3 2 3 4 2" xfId="30752" xr:uid="{D9A91819-5C3D-43CE-851E-687BF787A556}"/>
    <cellStyle name="Comma 2 2 3 3 2 3 5" xfId="21145" xr:uid="{BBD0D6B3-CC75-4129-A438-2982824526F7}"/>
    <cellStyle name="Comma 2 2 3 3 2 4" xfId="2733" xr:uid="{00000000-0005-0000-0000-000007040000}"/>
    <cellStyle name="Comma 2 2 3 3 2 4 2" xfId="7536" xr:uid="{00000000-0005-0000-0000-000008040000}"/>
    <cellStyle name="Comma 2 2 3 3 2 4 2 2" xfId="17143" xr:uid="{00000000-0005-0000-0000-000009040000}"/>
    <cellStyle name="Comma 2 2 3 3 2 4 2 2 2" xfId="36357" xr:uid="{19CFE071-C513-4887-AC73-1293CD6D65A2}"/>
    <cellStyle name="Comma 2 2 3 3 2 4 2 3" xfId="26750" xr:uid="{33B77EF7-BFEF-49D6-9318-52C0AA7D8599}"/>
    <cellStyle name="Comma 2 2 3 3 2 4 3" xfId="12340" xr:uid="{00000000-0005-0000-0000-00000A040000}"/>
    <cellStyle name="Comma 2 2 3 3 2 4 3 2" xfId="31554" xr:uid="{DFCB026D-F654-4719-9DA6-47C194FE027F}"/>
    <cellStyle name="Comma 2 2 3 3 2 4 4" xfId="21947" xr:uid="{1A4FAE9E-26FA-464D-A1F9-33651D35F1C4}"/>
    <cellStyle name="Comma 2 2 3 3 2 5" xfId="5135" xr:uid="{00000000-0005-0000-0000-00000B040000}"/>
    <cellStyle name="Comma 2 2 3 3 2 5 2" xfId="14742" xr:uid="{00000000-0005-0000-0000-00000C040000}"/>
    <cellStyle name="Comma 2 2 3 3 2 5 2 2" xfId="33956" xr:uid="{0E1AE5C2-EB1F-485E-B79B-93CEBFA0776F}"/>
    <cellStyle name="Comma 2 2 3 3 2 5 3" xfId="24349" xr:uid="{F04532F8-B6C5-4C87-A263-A26A6967F95E}"/>
    <cellStyle name="Comma 2 2 3 3 2 6" xfId="9938" xr:uid="{00000000-0005-0000-0000-00000D040000}"/>
    <cellStyle name="Comma 2 2 3 3 2 6 2" xfId="29152" xr:uid="{A0E072E1-61D7-4CCF-B135-DD1A69B2A928}"/>
    <cellStyle name="Comma 2 2 3 3 2 7" xfId="19545" xr:uid="{5A4869E0-749F-4002-8455-4776F059B24D}"/>
    <cellStyle name="Comma 2 2 3 3 3" xfId="527" xr:uid="{00000000-0005-0000-0000-00000E040000}"/>
    <cellStyle name="Comma 2 2 3 3 3 2" xfId="1328" xr:uid="{00000000-0005-0000-0000-00000F040000}"/>
    <cellStyle name="Comma 2 2 3 3 3 2 2" xfId="3733" xr:uid="{00000000-0005-0000-0000-000010040000}"/>
    <cellStyle name="Comma 2 2 3 3 3 2 2 2" xfId="8536" xr:uid="{00000000-0005-0000-0000-000011040000}"/>
    <cellStyle name="Comma 2 2 3 3 3 2 2 2 2" xfId="18143" xr:uid="{00000000-0005-0000-0000-000012040000}"/>
    <cellStyle name="Comma 2 2 3 3 3 2 2 2 2 2" xfId="37357" xr:uid="{449ADED3-1BBF-4A48-9941-0AE7CACCCCE4}"/>
    <cellStyle name="Comma 2 2 3 3 3 2 2 2 3" xfId="27750" xr:uid="{09EA1F0D-CB2C-4323-86EA-6DA239CB3F34}"/>
    <cellStyle name="Comma 2 2 3 3 3 2 2 3" xfId="13340" xr:uid="{00000000-0005-0000-0000-000013040000}"/>
    <cellStyle name="Comma 2 2 3 3 3 2 2 3 2" xfId="32554" xr:uid="{E41530FE-62D6-446C-9B25-3608E63883C9}"/>
    <cellStyle name="Comma 2 2 3 3 3 2 2 4" xfId="22947" xr:uid="{2EAA9A54-5EBA-4F36-9A8E-F95FF84B41E2}"/>
    <cellStyle name="Comma 2 2 3 3 3 2 3" xfId="6135" xr:uid="{00000000-0005-0000-0000-000014040000}"/>
    <cellStyle name="Comma 2 2 3 3 3 2 3 2" xfId="15742" xr:uid="{00000000-0005-0000-0000-000015040000}"/>
    <cellStyle name="Comma 2 2 3 3 3 2 3 2 2" xfId="34956" xr:uid="{7E275332-1807-47CE-A330-E281087D94DB}"/>
    <cellStyle name="Comma 2 2 3 3 3 2 3 3" xfId="25349" xr:uid="{9CBF0777-9562-4ED9-95AC-6B91359A10E9}"/>
    <cellStyle name="Comma 2 2 3 3 3 2 4" xfId="10938" xr:uid="{00000000-0005-0000-0000-000016040000}"/>
    <cellStyle name="Comma 2 2 3 3 3 2 4 2" xfId="30152" xr:uid="{447C997B-85FC-4273-872D-239007BB5810}"/>
    <cellStyle name="Comma 2 2 3 3 3 2 5" xfId="20545" xr:uid="{C65C739C-A985-4625-A051-2E709BD12A0F}"/>
    <cellStyle name="Comma 2 2 3 3 3 3" xfId="2128" xr:uid="{00000000-0005-0000-0000-000017040000}"/>
    <cellStyle name="Comma 2 2 3 3 3 3 2" xfId="4533" xr:uid="{00000000-0005-0000-0000-000018040000}"/>
    <cellStyle name="Comma 2 2 3 3 3 3 2 2" xfId="9336" xr:uid="{00000000-0005-0000-0000-000019040000}"/>
    <cellStyle name="Comma 2 2 3 3 3 3 2 2 2" xfId="18943" xr:uid="{00000000-0005-0000-0000-00001A040000}"/>
    <cellStyle name="Comma 2 2 3 3 3 3 2 2 2 2" xfId="38157" xr:uid="{E2A38A12-37D8-4496-AC2A-ABC8A462286F}"/>
    <cellStyle name="Comma 2 2 3 3 3 3 2 2 3" xfId="28550" xr:uid="{066373FD-31D4-4462-80FC-1E3E84898988}"/>
    <cellStyle name="Comma 2 2 3 3 3 3 2 3" xfId="14140" xr:uid="{00000000-0005-0000-0000-00001B040000}"/>
    <cellStyle name="Comma 2 2 3 3 3 3 2 3 2" xfId="33354" xr:uid="{299C2C70-1808-4ACD-B691-13600E058C27}"/>
    <cellStyle name="Comma 2 2 3 3 3 3 2 4" xfId="23747" xr:uid="{021D104E-3686-44D3-8CE7-65BCFE4D3A85}"/>
    <cellStyle name="Comma 2 2 3 3 3 3 3" xfId="6935" xr:uid="{00000000-0005-0000-0000-00001C040000}"/>
    <cellStyle name="Comma 2 2 3 3 3 3 3 2" xfId="16542" xr:uid="{00000000-0005-0000-0000-00001D040000}"/>
    <cellStyle name="Comma 2 2 3 3 3 3 3 2 2" xfId="35756" xr:uid="{336E0533-D992-4A83-AC38-E3732533E136}"/>
    <cellStyle name="Comma 2 2 3 3 3 3 3 3" xfId="26149" xr:uid="{2AD25E69-B0D6-4279-A8D6-2D39E9820358}"/>
    <cellStyle name="Comma 2 2 3 3 3 3 4" xfId="11738" xr:uid="{00000000-0005-0000-0000-00001E040000}"/>
    <cellStyle name="Comma 2 2 3 3 3 3 4 2" xfId="30952" xr:uid="{DB692A45-654F-43BC-BBBF-510112FD01E6}"/>
    <cellStyle name="Comma 2 2 3 3 3 3 5" xfId="21345" xr:uid="{814CDAFB-8999-43B0-BA93-B97307AE83B6}"/>
    <cellStyle name="Comma 2 2 3 3 3 4" xfId="2933" xr:uid="{00000000-0005-0000-0000-00001F040000}"/>
    <cellStyle name="Comma 2 2 3 3 3 4 2" xfId="7736" xr:uid="{00000000-0005-0000-0000-000020040000}"/>
    <cellStyle name="Comma 2 2 3 3 3 4 2 2" xfId="17343" xr:uid="{00000000-0005-0000-0000-000021040000}"/>
    <cellStyle name="Comma 2 2 3 3 3 4 2 2 2" xfId="36557" xr:uid="{6CE600F4-0ED6-400B-86BA-25B6AA5B6739}"/>
    <cellStyle name="Comma 2 2 3 3 3 4 2 3" xfId="26950" xr:uid="{EA16D265-D55C-499B-98E4-5399ECECD4EE}"/>
    <cellStyle name="Comma 2 2 3 3 3 4 3" xfId="12540" xr:uid="{00000000-0005-0000-0000-000022040000}"/>
    <cellStyle name="Comma 2 2 3 3 3 4 3 2" xfId="31754" xr:uid="{0B3F4286-D1BA-4515-B88A-14645614E85E}"/>
    <cellStyle name="Comma 2 2 3 3 3 4 4" xfId="22147" xr:uid="{B415A285-B305-41CC-A3D3-35552877C862}"/>
    <cellStyle name="Comma 2 2 3 3 3 5" xfId="5335" xr:uid="{00000000-0005-0000-0000-000023040000}"/>
    <cellStyle name="Comma 2 2 3 3 3 5 2" xfId="14942" xr:uid="{00000000-0005-0000-0000-000024040000}"/>
    <cellStyle name="Comma 2 2 3 3 3 5 2 2" xfId="34156" xr:uid="{43302647-FACF-4D5D-9033-2415000E99FF}"/>
    <cellStyle name="Comma 2 2 3 3 3 5 3" xfId="24549" xr:uid="{46F7BCDC-951F-4B04-BD3D-68DCEADF0882}"/>
    <cellStyle name="Comma 2 2 3 3 3 6" xfId="10138" xr:uid="{00000000-0005-0000-0000-000025040000}"/>
    <cellStyle name="Comma 2 2 3 3 3 6 2" xfId="29352" xr:uid="{F02B72A3-8E11-4F43-8077-2140743A2FF3}"/>
    <cellStyle name="Comma 2 2 3 3 3 7" xfId="19745" xr:uid="{F3D97755-AB31-41CF-B9BA-0C97490549FB}"/>
    <cellStyle name="Comma 2 2 3 3 4" xfId="727" xr:uid="{00000000-0005-0000-0000-000026040000}"/>
    <cellStyle name="Comma 2 2 3 3 4 2" xfId="1528" xr:uid="{00000000-0005-0000-0000-000027040000}"/>
    <cellStyle name="Comma 2 2 3 3 4 2 2" xfId="3933" xr:uid="{00000000-0005-0000-0000-000028040000}"/>
    <cellStyle name="Comma 2 2 3 3 4 2 2 2" xfId="8736" xr:uid="{00000000-0005-0000-0000-000029040000}"/>
    <cellStyle name="Comma 2 2 3 3 4 2 2 2 2" xfId="18343" xr:uid="{00000000-0005-0000-0000-00002A040000}"/>
    <cellStyle name="Comma 2 2 3 3 4 2 2 2 2 2" xfId="37557" xr:uid="{91DCE90B-B226-453E-8CDD-D0A724E2839F}"/>
    <cellStyle name="Comma 2 2 3 3 4 2 2 2 3" xfId="27950" xr:uid="{9BD80945-B08B-4762-BFCD-CAA786A79E63}"/>
    <cellStyle name="Comma 2 2 3 3 4 2 2 3" xfId="13540" xr:uid="{00000000-0005-0000-0000-00002B040000}"/>
    <cellStyle name="Comma 2 2 3 3 4 2 2 3 2" xfId="32754" xr:uid="{96A52493-9A8C-4DAC-BD15-C1BAE44BE6C6}"/>
    <cellStyle name="Comma 2 2 3 3 4 2 2 4" xfId="23147" xr:uid="{9A8C428B-C880-4483-AEBD-3DFE8B722A1A}"/>
    <cellStyle name="Comma 2 2 3 3 4 2 3" xfId="6335" xr:uid="{00000000-0005-0000-0000-00002C040000}"/>
    <cellStyle name="Comma 2 2 3 3 4 2 3 2" xfId="15942" xr:uid="{00000000-0005-0000-0000-00002D040000}"/>
    <cellStyle name="Comma 2 2 3 3 4 2 3 2 2" xfId="35156" xr:uid="{ABEFC9B8-A516-46CB-972D-A5989F1ACD7E}"/>
    <cellStyle name="Comma 2 2 3 3 4 2 3 3" xfId="25549" xr:uid="{63E4CFDF-7C31-4B67-AC15-5449E5CC7B0D}"/>
    <cellStyle name="Comma 2 2 3 3 4 2 4" xfId="11138" xr:uid="{00000000-0005-0000-0000-00002E040000}"/>
    <cellStyle name="Comma 2 2 3 3 4 2 4 2" xfId="30352" xr:uid="{7F2AF0BF-6A91-4EB0-B07D-B5D75EEA9300}"/>
    <cellStyle name="Comma 2 2 3 3 4 2 5" xfId="20745" xr:uid="{25A31A2A-D245-414B-A9FC-162B67311B88}"/>
    <cellStyle name="Comma 2 2 3 3 4 3" xfId="2328" xr:uid="{00000000-0005-0000-0000-00002F040000}"/>
    <cellStyle name="Comma 2 2 3 3 4 3 2" xfId="4733" xr:uid="{00000000-0005-0000-0000-000030040000}"/>
    <cellStyle name="Comma 2 2 3 3 4 3 2 2" xfId="9536" xr:uid="{00000000-0005-0000-0000-000031040000}"/>
    <cellStyle name="Comma 2 2 3 3 4 3 2 2 2" xfId="19143" xr:uid="{00000000-0005-0000-0000-000032040000}"/>
    <cellStyle name="Comma 2 2 3 3 4 3 2 2 2 2" xfId="38357" xr:uid="{7571C004-6D52-418B-B771-C0E9DBE3FEDD}"/>
    <cellStyle name="Comma 2 2 3 3 4 3 2 2 3" xfId="28750" xr:uid="{D7889802-2C7F-4D91-B3C9-EF30233BEB26}"/>
    <cellStyle name="Comma 2 2 3 3 4 3 2 3" xfId="14340" xr:uid="{00000000-0005-0000-0000-000033040000}"/>
    <cellStyle name="Comma 2 2 3 3 4 3 2 3 2" xfId="33554" xr:uid="{14D81DDB-B20B-4432-BDA9-BF7D34DB570A}"/>
    <cellStyle name="Comma 2 2 3 3 4 3 2 4" xfId="23947" xr:uid="{2B3CEB31-25A1-476F-BE24-465B6485E1EF}"/>
    <cellStyle name="Comma 2 2 3 3 4 3 3" xfId="7135" xr:uid="{00000000-0005-0000-0000-000034040000}"/>
    <cellStyle name="Comma 2 2 3 3 4 3 3 2" xfId="16742" xr:uid="{00000000-0005-0000-0000-000035040000}"/>
    <cellStyle name="Comma 2 2 3 3 4 3 3 2 2" xfId="35956" xr:uid="{E310123A-B162-4306-9D93-FF115FC93CFB}"/>
    <cellStyle name="Comma 2 2 3 3 4 3 3 3" xfId="26349" xr:uid="{42297CEC-2A8F-4899-8E23-78EA5D02AAC9}"/>
    <cellStyle name="Comma 2 2 3 3 4 3 4" xfId="11938" xr:uid="{00000000-0005-0000-0000-000036040000}"/>
    <cellStyle name="Comma 2 2 3 3 4 3 4 2" xfId="31152" xr:uid="{8E122460-1BEA-474F-8261-D0A8EC38A3E4}"/>
    <cellStyle name="Comma 2 2 3 3 4 3 5" xfId="21545" xr:uid="{E4B6015D-66F1-4CFF-A808-A2FFE713864D}"/>
    <cellStyle name="Comma 2 2 3 3 4 4" xfId="3133" xr:uid="{00000000-0005-0000-0000-000037040000}"/>
    <cellStyle name="Comma 2 2 3 3 4 4 2" xfId="7936" xr:uid="{00000000-0005-0000-0000-000038040000}"/>
    <cellStyle name="Comma 2 2 3 3 4 4 2 2" xfId="17543" xr:uid="{00000000-0005-0000-0000-000039040000}"/>
    <cellStyle name="Comma 2 2 3 3 4 4 2 2 2" xfId="36757" xr:uid="{3BF8EB12-AF2C-429D-B7CC-727265C429AC}"/>
    <cellStyle name="Comma 2 2 3 3 4 4 2 3" xfId="27150" xr:uid="{05EF83AE-4FBC-4F26-A33D-1C79F180E537}"/>
    <cellStyle name="Comma 2 2 3 3 4 4 3" xfId="12740" xr:uid="{00000000-0005-0000-0000-00003A040000}"/>
    <cellStyle name="Comma 2 2 3 3 4 4 3 2" xfId="31954" xr:uid="{CAC3E81E-AD4B-450B-B5E9-83D725D20062}"/>
    <cellStyle name="Comma 2 2 3 3 4 4 4" xfId="22347" xr:uid="{5ADE6CE4-4EF1-4FFE-9E27-FA1E1F414B65}"/>
    <cellStyle name="Comma 2 2 3 3 4 5" xfId="5535" xr:uid="{00000000-0005-0000-0000-00003B040000}"/>
    <cellStyle name="Comma 2 2 3 3 4 5 2" xfId="15142" xr:uid="{00000000-0005-0000-0000-00003C040000}"/>
    <cellStyle name="Comma 2 2 3 3 4 5 2 2" xfId="34356" xr:uid="{25DA1B21-8F8A-43FA-9103-668F7DF84D81}"/>
    <cellStyle name="Comma 2 2 3 3 4 5 3" xfId="24749" xr:uid="{FC37EF20-9186-4B01-9402-ABC1AF27D7EB}"/>
    <cellStyle name="Comma 2 2 3 3 4 6" xfId="10338" xr:uid="{00000000-0005-0000-0000-00003D040000}"/>
    <cellStyle name="Comma 2 2 3 3 4 6 2" xfId="29552" xr:uid="{DF05934B-B286-4C1F-B0F0-E685A16B5212}"/>
    <cellStyle name="Comma 2 2 3 3 4 7" xfId="19945" xr:uid="{72585D94-B786-4963-ACB6-6E3016FCF6A5}"/>
    <cellStyle name="Comma 2 2 3 3 5" xfId="928" xr:uid="{00000000-0005-0000-0000-00003E040000}"/>
    <cellStyle name="Comma 2 2 3 3 5 2" xfId="3333" xr:uid="{00000000-0005-0000-0000-00003F040000}"/>
    <cellStyle name="Comma 2 2 3 3 5 2 2" xfId="8136" xr:uid="{00000000-0005-0000-0000-000040040000}"/>
    <cellStyle name="Comma 2 2 3 3 5 2 2 2" xfId="17743" xr:uid="{00000000-0005-0000-0000-000041040000}"/>
    <cellStyle name="Comma 2 2 3 3 5 2 2 2 2" xfId="36957" xr:uid="{D5677DF3-697D-4663-A719-F532A04F0105}"/>
    <cellStyle name="Comma 2 2 3 3 5 2 2 3" xfId="27350" xr:uid="{5B4CB3E9-01A9-4D2E-9FF0-E66DF1F20A6D}"/>
    <cellStyle name="Comma 2 2 3 3 5 2 3" xfId="12940" xr:uid="{00000000-0005-0000-0000-000042040000}"/>
    <cellStyle name="Comma 2 2 3 3 5 2 3 2" xfId="32154" xr:uid="{76EA99C9-E681-4A33-A263-370007062240}"/>
    <cellStyle name="Comma 2 2 3 3 5 2 4" xfId="22547" xr:uid="{A02DEF36-42EF-4E36-9EA5-D0198BC9E0E9}"/>
    <cellStyle name="Comma 2 2 3 3 5 3" xfId="5735" xr:uid="{00000000-0005-0000-0000-000043040000}"/>
    <cellStyle name="Comma 2 2 3 3 5 3 2" xfId="15342" xr:uid="{00000000-0005-0000-0000-000044040000}"/>
    <cellStyle name="Comma 2 2 3 3 5 3 2 2" xfId="34556" xr:uid="{CC9970D3-DFF1-4176-A07F-528D6567DBAD}"/>
    <cellStyle name="Comma 2 2 3 3 5 3 3" xfId="24949" xr:uid="{1BC3E160-0338-4C46-991C-56BFA62EC8A3}"/>
    <cellStyle name="Comma 2 2 3 3 5 4" xfId="10538" xr:uid="{00000000-0005-0000-0000-000045040000}"/>
    <cellStyle name="Comma 2 2 3 3 5 4 2" xfId="29752" xr:uid="{DE6E6803-6A61-4DDE-8C67-5BC9C68B6EAD}"/>
    <cellStyle name="Comma 2 2 3 3 5 5" xfId="20145" xr:uid="{66F8B955-7AD0-4CDA-B1E8-224F913C4868}"/>
    <cellStyle name="Comma 2 2 3 3 6" xfId="1728" xr:uid="{00000000-0005-0000-0000-000046040000}"/>
    <cellStyle name="Comma 2 2 3 3 6 2" xfId="4133" xr:uid="{00000000-0005-0000-0000-000047040000}"/>
    <cellStyle name="Comma 2 2 3 3 6 2 2" xfId="8936" xr:uid="{00000000-0005-0000-0000-000048040000}"/>
    <cellStyle name="Comma 2 2 3 3 6 2 2 2" xfId="18543" xr:uid="{00000000-0005-0000-0000-000049040000}"/>
    <cellStyle name="Comma 2 2 3 3 6 2 2 2 2" xfId="37757" xr:uid="{188D211E-D813-47F7-B58D-460E79C9DA16}"/>
    <cellStyle name="Comma 2 2 3 3 6 2 2 3" xfId="28150" xr:uid="{4AA4965E-0E2B-435B-9A6D-7B8337C1B8BE}"/>
    <cellStyle name="Comma 2 2 3 3 6 2 3" xfId="13740" xr:uid="{00000000-0005-0000-0000-00004A040000}"/>
    <cellStyle name="Comma 2 2 3 3 6 2 3 2" xfId="32954" xr:uid="{4610D48B-3E00-4BC4-B1F0-769AD3DC647C}"/>
    <cellStyle name="Comma 2 2 3 3 6 2 4" xfId="23347" xr:uid="{30C523CD-CDCC-47D0-B3D0-376D232A703C}"/>
    <cellStyle name="Comma 2 2 3 3 6 3" xfId="6535" xr:uid="{00000000-0005-0000-0000-00004B040000}"/>
    <cellStyle name="Comma 2 2 3 3 6 3 2" xfId="16142" xr:uid="{00000000-0005-0000-0000-00004C040000}"/>
    <cellStyle name="Comma 2 2 3 3 6 3 2 2" xfId="35356" xr:uid="{D5355958-FB19-4E32-A812-4146B9CC2237}"/>
    <cellStyle name="Comma 2 2 3 3 6 3 3" xfId="25749" xr:uid="{B5D1F1FD-C556-4D45-A788-E29BC7C9D0FB}"/>
    <cellStyle name="Comma 2 2 3 3 6 4" xfId="11338" xr:uid="{00000000-0005-0000-0000-00004D040000}"/>
    <cellStyle name="Comma 2 2 3 3 6 4 2" xfId="30552" xr:uid="{E799EAD7-321C-46EB-951A-FA371A49E769}"/>
    <cellStyle name="Comma 2 2 3 3 6 5" xfId="20945" xr:uid="{26B6ECFF-1E7B-4501-A75A-E469C28A3435}"/>
    <cellStyle name="Comma 2 2 3 3 7" xfId="2533" xr:uid="{00000000-0005-0000-0000-00004E040000}"/>
    <cellStyle name="Comma 2 2 3 3 7 2" xfId="7336" xr:uid="{00000000-0005-0000-0000-00004F040000}"/>
    <cellStyle name="Comma 2 2 3 3 7 2 2" xfId="16943" xr:uid="{00000000-0005-0000-0000-000050040000}"/>
    <cellStyle name="Comma 2 2 3 3 7 2 2 2" xfId="36157" xr:uid="{CE3265E9-F799-45B9-A638-BF97986B2E81}"/>
    <cellStyle name="Comma 2 2 3 3 7 2 3" xfId="26550" xr:uid="{C32B5196-7113-486B-8EF3-A98407B626CB}"/>
    <cellStyle name="Comma 2 2 3 3 7 3" xfId="12140" xr:uid="{00000000-0005-0000-0000-000051040000}"/>
    <cellStyle name="Comma 2 2 3 3 7 3 2" xfId="31354" xr:uid="{4C10D861-683E-4408-B566-9BF207731EFD}"/>
    <cellStyle name="Comma 2 2 3 3 7 4" xfId="21747" xr:uid="{EF61FF95-DBCF-4BFB-A7ED-4D1A2D8D8B1B}"/>
    <cellStyle name="Comma 2 2 3 3 8" xfId="4935" xr:uid="{00000000-0005-0000-0000-000052040000}"/>
    <cellStyle name="Comma 2 2 3 3 8 2" xfId="14542" xr:uid="{00000000-0005-0000-0000-000053040000}"/>
    <cellStyle name="Comma 2 2 3 3 8 2 2" xfId="33756" xr:uid="{7723F3B2-148D-4D19-B00E-CDA1D252C318}"/>
    <cellStyle name="Comma 2 2 3 3 8 3" xfId="24149" xr:uid="{7C4A7801-7D29-4340-950B-8B6D1927F320}"/>
    <cellStyle name="Comma 2 2 3 3 9" xfId="9738" xr:uid="{00000000-0005-0000-0000-000054040000}"/>
    <cellStyle name="Comma 2 2 3 3 9 2" xfId="28952" xr:uid="{2BC0249F-29E0-47F0-A8F3-9B0D2B304113}"/>
    <cellStyle name="Comma 2 2 3 4" xfId="227" xr:uid="{00000000-0005-0000-0000-000055040000}"/>
    <cellStyle name="Comma 2 2 3 4 2" xfId="1028" xr:uid="{00000000-0005-0000-0000-000056040000}"/>
    <cellStyle name="Comma 2 2 3 4 2 2" xfId="3433" xr:uid="{00000000-0005-0000-0000-000057040000}"/>
    <cellStyle name="Comma 2 2 3 4 2 2 2" xfId="8236" xr:uid="{00000000-0005-0000-0000-000058040000}"/>
    <cellStyle name="Comma 2 2 3 4 2 2 2 2" xfId="17843" xr:uid="{00000000-0005-0000-0000-000059040000}"/>
    <cellStyle name="Comma 2 2 3 4 2 2 2 2 2" xfId="37057" xr:uid="{033C4B81-DBD0-4A18-96CF-3D8D2F1B0BDD}"/>
    <cellStyle name="Comma 2 2 3 4 2 2 2 3" xfId="27450" xr:uid="{E76953D9-17C5-4745-A8B7-1C1A8BFD1863}"/>
    <cellStyle name="Comma 2 2 3 4 2 2 3" xfId="13040" xr:uid="{00000000-0005-0000-0000-00005A040000}"/>
    <cellStyle name="Comma 2 2 3 4 2 2 3 2" xfId="32254" xr:uid="{1EC3C1D4-9743-4B99-8F69-C305849B76E3}"/>
    <cellStyle name="Comma 2 2 3 4 2 2 4" xfId="22647" xr:uid="{FB335E4B-33F7-4B42-9E27-D9FE6ADEBB46}"/>
    <cellStyle name="Comma 2 2 3 4 2 3" xfId="5835" xr:uid="{00000000-0005-0000-0000-00005B040000}"/>
    <cellStyle name="Comma 2 2 3 4 2 3 2" xfId="15442" xr:uid="{00000000-0005-0000-0000-00005C040000}"/>
    <cellStyle name="Comma 2 2 3 4 2 3 2 2" xfId="34656" xr:uid="{CBAC411C-79E2-4C91-849F-DE57ADE20A7C}"/>
    <cellStyle name="Comma 2 2 3 4 2 3 3" xfId="25049" xr:uid="{D1B3F803-4620-4E43-BF7C-7CEBB4BA723E}"/>
    <cellStyle name="Comma 2 2 3 4 2 4" xfId="10638" xr:uid="{00000000-0005-0000-0000-00005D040000}"/>
    <cellStyle name="Comma 2 2 3 4 2 4 2" xfId="29852" xr:uid="{84E382D0-4607-437C-B347-25D5C4B5E7AB}"/>
    <cellStyle name="Comma 2 2 3 4 2 5" xfId="20245" xr:uid="{747262E1-D592-4FB4-A3B2-CC4D606E896E}"/>
    <cellStyle name="Comma 2 2 3 4 3" xfId="1828" xr:uid="{00000000-0005-0000-0000-00005E040000}"/>
    <cellStyle name="Comma 2 2 3 4 3 2" xfId="4233" xr:uid="{00000000-0005-0000-0000-00005F040000}"/>
    <cellStyle name="Comma 2 2 3 4 3 2 2" xfId="9036" xr:uid="{00000000-0005-0000-0000-000060040000}"/>
    <cellStyle name="Comma 2 2 3 4 3 2 2 2" xfId="18643" xr:uid="{00000000-0005-0000-0000-000061040000}"/>
    <cellStyle name="Comma 2 2 3 4 3 2 2 2 2" xfId="37857" xr:uid="{72EB87B0-5082-4738-B304-63A50FDBD21A}"/>
    <cellStyle name="Comma 2 2 3 4 3 2 2 3" xfId="28250" xr:uid="{184D8B5C-7620-4619-90D6-3875F1BE9541}"/>
    <cellStyle name="Comma 2 2 3 4 3 2 3" xfId="13840" xr:uid="{00000000-0005-0000-0000-000062040000}"/>
    <cellStyle name="Comma 2 2 3 4 3 2 3 2" xfId="33054" xr:uid="{D21EE96A-2F08-43CA-B9BA-FE4F5B24CBF0}"/>
    <cellStyle name="Comma 2 2 3 4 3 2 4" xfId="23447" xr:uid="{37C41AE5-F979-4D8E-B78A-EDD229DCD08B}"/>
    <cellStyle name="Comma 2 2 3 4 3 3" xfId="6635" xr:uid="{00000000-0005-0000-0000-000063040000}"/>
    <cellStyle name="Comma 2 2 3 4 3 3 2" xfId="16242" xr:uid="{00000000-0005-0000-0000-000064040000}"/>
    <cellStyle name="Comma 2 2 3 4 3 3 2 2" xfId="35456" xr:uid="{0D261830-2E79-45D2-BE20-61A659481EEF}"/>
    <cellStyle name="Comma 2 2 3 4 3 3 3" xfId="25849" xr:uid="{C56375C2-9A16-4984-9F67-7D27030083E2}"/>
    <cellStyle name="Comma 2 2 3 4 3 4" xfId="11438" xr:uid="{00000000-0005-0000-0000-000065040000}"/>
    <cellStyle name="Comma 2 2 3 4 3 4 2" xfId="30652" xr:uid="{BADB6159-472A-419B-B505-75CCA4BC7511}"/>
    <cellStyle name="Comma 2 2 3 4 3 5" xfId="21045" xr:uid="{898A552B-60F1-49B8-A443-EFDF595F412F}"/>
    <cellStyle name="Comma 2 2 3 4 4" xfId="2633" xr:uid="{00000000-0005-0000-0000-000066040000}"/>
    <cellStyle name="Comma 2 2 3 4 4 2" xfId="7436" xr:uid="{00000000-0005-0000-0000-000067040000}"/>
    <cellStyle name="Comma 2 2 3 4 4 2 2" xfId="17043" xr:uid="{00000000-0005-0000-0000-000068040000}"/>
    <cellStyle name="Comma 2 2 3 4 4 2 2 2" xfId="36257" xr:uid="{B8641100-0BF9-455B-8F08-F8115BABE0AB}"/>
    <cellStyle name="Comma 2 2 3 4 4 2 3" xfId="26650" xr:uid="{115F9CF0-603D-403E-9C06-7BDA1BC92B8A}"/>
    <cellStyle name="Comma 2 2 3 4 4 3" xfId="12240" xr:uid="{00000000-0005-0000-0000-000069040000}"/>
    <cellStyle name="Comma 2 2 3 4 4 3 2" xfId="31454" xr:uid="{752FC585-7157-45B0-98E6-FAC680FD8D6A}"/>
    <cellStyle name="Comma 2 2 3 4 4 4" xfId="21847" xr:uid="{F917957B-4A67-4A3A-A138-90326F5DFB78}"/>
    <cellStyle name="Comma 2 2 3 4 5" xfId="5035" xr:uid="{00000000-0005-0000-0000-00006A040000}"/>
    <cellStyle name="Comma 2 2 3 4 5 2" xfId="14642" xr:uid="{00000000-0005-0000-0000-00006B040000}"/>
    <cellStyle name="Comma 2 2 3 4 5 2 2" xfId="33856" xr:uid="{6475E8D4-3D29-4439-ADBA-17B60405B1A7}"/>
    <cellStyle name="Comma 2 2 3 4 5 3" xfId="24249" xr:uid="{48EBEF31-6DDF-42BE-8DD0-808D490EB20C}"/>
    <cellStyle name="Comma 2 2 3 4 6" xfId="9838" xr:uid="{00000000-0005-0000-0000-00006C040000}"/>
    <cellStyle name="Comma 2 2 3 4 6 2" xfId="29052" xr:uid="{3173CCD0-A335-4EBC-AFE9-0DC917BE19BE}"/>
    <cellStyle name="Comma 2 2 3 4 7" xfId="19445" xr:uid="{AF7E7B92-48F7-4781-BD76-6457F3042F6C}"/>
    <cellStyle name="Comma 2 2 3 5" xfId="427" xr:uid="{00000000-0005-0000-0000-00006D040000}"/>
    <cellStyle name="Comma 2 2 3 5 2" xfId="1228" xr:uid="{00000000-0005-0000-0000-00006E040000}"/>
    <cellStyle name="Comma 2 2 3 5 2 2" xfId="3633" xr:uid="{00000000-0005-0000-0000-00006F040000}"/>
    <cellStyle name="Comma 2 2 3 5 2 2 2" xfId="8436" xr:uid="{00000000-0005-0000-0000-000070040000}"/>
    <cellStyle name="Comma 2 2 3 5 2 2 2 2" xfId="18043" xr:uid="{00000000-0005-0000-0000-000071040000}"/>
    <cellStyle name="Comma 2 2 3 5 2 2 2 2 2" xfId="37257" xr:uid="{3F3720C3-E655-4922-A0BD-2788C0AD5513}"/>
    <cellStyle name="Comma 2 2 3 5 2 2 2 3" xfId="27650" xr:uid="{717A092A-DF97-41FD-AD82-5179F63AD92D}"/>
    <cellStyle name="Comma 2 2 3 5 2 2 3" xfId="13240" xr:uid="{00000000-0005-0000-0000-000072040000}"/>
    <cellStyle name="Comma 2 2 3 5 2 2 3 2" xfId="32454" xr:uid="{0C668BE2-6F79-4979-8EEF-CC846153D960}"/>
    <cellStyle name="Comma 2 2 3 5 2 2 4" xfId="22847" xr:uid="{FF7AD85E-A85D-468F-B9FD-775D990E57B5}"/>
    <cellStyle name="Comma 2 2 3 5 2 3" xfId="6035" xr:uid="{00000000-0005-0000-0000-000073040000}"/>
    <cellStyle name="Comma 2 2 3 5 2 3 2" xfId="15642" xr:uid="{00000000-0005-0000-0000-000074040000}"/>
    <cellStyle name="Comma 2 2 3 5 2 3 2 2" xfId="34856" xr:uid="{AC6522C5-957F-4301-A9CA-B10BEE098B3C}"/>
    <cellStyle name="Comma 2 2 3 5 2 3 3" xfId="25249" xr:uid="{32BC37BC-B706-4D8D-AF4F-3AE3001A3AB4}"/>
    <cellStyle name="Comma 2 2 3 5 2 4" xfId="10838" xr:uid="{00000000-0005-0000-0000-000075040000}"/>
    <cellStyle name="Comma 2 2 3 5 2 4 2" xfId="30052" xr:uid="{000B6F6C-82B6-4287-B350-656F02D8C58A}"/>
    <cellStyle name="Comma 2 2 3 5 2 5" xfId="20445" xr:uid="{E5B26F15-6FD9-4F06-941A-0263607EB11B}"/>
    <cellStyle name="Comma 2 2 3 5 3" xfId="2028" xr:uid="{00000000-0005-0000-0000-000076040000}"/>
    <cellStyle name="Comma 2 2 3 5 3 2" xfId="4433" xr:uid="{00000000-0005-0000-0000-000077040000}"/>
    <cellStyle name="Comma 2 2 3 5 3 2 2" xfId="9236" xr:uid="{00000000-0005-0000-0000-000078040000}"/>
    <cellStyle name="Comma 2 2 3 5 3 2 2 2" xfId="18843" xr:uid="{00000000-0005-0000-0000-000079040000}"/>
    <cellStyle name="Comma 2 2 3 5 3 2 2 2 2" xfId="38057" xr:uid="{D2A7693F-3EA1-4C04-B940-FF7727D869F0}"/>
    <cellStyle name="Comma 2 2 3 5 3 2 2 3" xfId="28450" xr:uid="{CC2074BC-86CF-4F19-BAFF-A0FF4B0BDFF7}"/>
    <cellStyle name="Comma 2 2 3 5 3 2 3" xfId="14040" xr:uid="{00000000-0005-0000-0000-00007A040000}"/>
    <cellStyle name="Comma 2 2 3 5 3 2 3 2" xfId="33254" xr:uid="{E8111351-4458-459C-A884-E924B39F8D12}"/>
    <cellStyle name="Comma 2 2 3 5 3 2 4" xfId="23647" xr:uid="{CA73B5AC-91D0-4711-96DF-41D21FE982FB}"/>
    <cellStyle name="Comma 2 2 3 5 3 3" xfId="6835" xr:uid="{00000000-0005-0000-0000-00007B040000}"/>
    <cellStyle name="Comma 2 2 3 5 3 3 2" xfId="16442" xr:uid="{00000000-0005-0000-0000-00007C040000}"/>
    <cellStyle name="Comma 2 2 3 5 3 3 2 2" xfId="35656" xr:uid="{38D019F6-ECEF-43E1-B4A2-3D089883EC99}"/>
    <cellStyle name="Comma 2 2 3 5 3 3 3" xfId="26049" xr:uid="{47C06817-E8C0-43B5-AD8F-A71EA7854EEB}"/>
    <cellStyle name="Comma 2 2 3 5 3 4" xfId="11638" xr:uid="{00000000-0005-0000-0000-00007D040000}"/>
    <cellStyle name="Comma 2 2 3 5 3 4 2" xfId="30852" xr:uid="{0F997893-92C1-4D3F-9AA0-555222C2F3A8}"/>
    <cellStyle name="Comma 2 2 3 5 3 5" xfId="21245" xr:uid="{B2D053E3-286E-4736-9FCB-E5063D65D2BC}"/>
    <cellStyle name="Comma 2 2 3 5 4" xfId="2833" xr:uid="{00000000-0005-0000-0000-00007E040000}"/>
    <cellStyle name="Comma 2 2 3 5 4 2" xfId="7636" xr:uid="{00000000-0005-0000-0000-00007F040000}"/>
    <cellStyle name="Comma 2 2 3 5 4 2 2" xfId="17243" xr:uid="{00000000-0005-0000-0000-000080040000}"/>
    <cellStyle name="Comma 2 2 3 5 4 2 2 2" xfId="36457" xr:uid="{8BB76EEB-E57A-4E9D-BD70-65DA101DD1B3}"/>
    <cellStyle name="Comma 2 2 3 5 4 2 3" xfId="26850" xr:uid="{EE7E1152-42FC-4905-BE36-9D6D2F07BF73}"/>
    <cellStyle name="Comma 2 2 3 5 4 3" xfId="12440" xr:uid="{00000000-0005-0000-0000-000081040000}"/>
    <cellStyle name="Comma 2 2 3 5 4 3 2" xfId="31654" xr:uid="{5F25A957-EC2E-4D1F-B2B7-1F84662D35F2}"/>
    <cellStyle name="Comma 2 2 3 5 4 4" xfId="22047" xr:uid="{F787B9E0-C965-4482-AD16-7B6B0D608028}"/>
    <cellStyle name="Comma 2 2 3 5 5" xfId="5235" xr:uid="{00000000-0005-0000-0000-000082040000}"/>
    <cellStyle name="Comma 2 2 3 5 5 2" xfId="14842" xr:uid="{00000000-0005-0000-0000-000083040000}"/>
    <cellStyle name="Comma 2 2 3 5 5 2 2" xfId="34056" xr:uid="{27F70C54-4210-4226-8551-12D0FD58D618}"/>
    <cellStyle name="Comma 2 2 3 5 5 3" xfId="24449" xr:uid="{EDD780CA-9E87-46D9-A152-9CBA9C97483F}"/>
    <cellStyle name="Comma 2 2 3 5 6" xfId="10038" xr:uid="{00000000-0005-0000-0000-000084040000}"/>
    <cellStyle name="Comma 2 2 3 5 6 2" xfId="29252" xr:uid="{FFD8888E-63BE-45BF-8417-33D8A0946117}"/>
    <cellStyle name="Comma 2 2 3 5 7" xfId="19645" xr:uid="{86130742-7509-4BF2-8D5E-A605D63F1525}"/>
    <cellStyle name="Comma 2 2 3 6" xfId="627" xr:uid="{00000000-0005-0000-0000-000085040000}"/>
    <cellStyle name="Comma 2 2 3 6 2" xfId="1428" xr:uid="{00000000-0005-0000-0000-000086040000}"/>
    <cellStyle name="Comma 2 2 3 6 2 2" xfId="3833" xr:uid="{00000000-0005-0000-0000-000087040000}"/>
    <cellStyle name="Comma 2 2 3 6 2 2 2" xfId="8636" xr:uid="{00000000-0005-0000-0000-000088040000}"/>
    <cellStyle name="Comma 2 2 3 6 2 2 2 2" xfId="18243" xr:uid="{00000000-0005-0000-0000-000089040000}"/>
    <cellStyle name="Comma 2 2 3 6 2 2 2 2 2" xfId="37457" xr:uid="{7B90C64E-C73E-4B36-8CE4-CD42DE5C9324}"/>
    <cellStyle name="Comma 2 2 3 6 2 2 2 3" xfId="27850" xr:uid="{DB0F812E-93A1-469F-8E3D-ABAF7F9BB402}"/>
    <cellStyle name="Comma 2 2 3 6 2 2 3" xfId="13440" xr:uid="{00000000-0005-0000-0000-00008A040000}"/>
    <cellStyle name="Comma 2 2 3 6 2 2 3 2" xfId="32654" xr:uid="{8E89E47F-5735-4C03-95D5-B124AF0219D3}"/>
    <cellStyle name="Comma 2 2 3 6 2 2 4" xfId="23047" xr:uid="{0240060C-B697-45AE-9C4C-3B8280EEA702}"/>
    <cellStyle name="Comma 2 2 3 6 2 3" xfId="6235" xr:uid="{00000000-0005-0000-0000-00008B040000}"/>
    <cellStyle name="Comma 2 2 3 6 2 3 2" xfId="15842" xr:uid="{00000000-0005-0000-0000-00008C040000}"/>
    <cellStyle name="Comma 2 2 3 6 2 3 2 2" xfId="35056" xr:uid="{75CBDDBC-DD4E-4E1A-BA23-AF92A43C00CE}"/>
    <cellStyle name="Comma 2 2 3 6 2 3 3" xfId="25449" xr:uid="{207F6D09-8E21-401E-8F3B-C80F8186BB17}"/>
    <cellStyle name="Comma 2 2 3 6 2 4" xfId="11038" xr:uid="{00000000-0005-0000-0000-00008D040000}"/>
    <cellStyle name="Comma 2 2 3 6 2 4 2" xfId="30252" xr:uid="{4EBA637D-D63B-4A7E-BB3F-22BB9DA099A9}"/>
    <cellStyle name="Comma 2 2 3 6 2 5" xfId="20645" xr:uid="{589DD2A1-6FED-4789-A72B-E2CDAAE31432}"/>
    <cellStyle name="Comma 2 2 3 6 3" xfId="2228" xr:uid="{00000000-0005-0000-0000-00008E040000}"/>
    <cellStyle name="Comma 2 2 3 6 3 2" xfId="4633" xr:uid="{00000000-0005-0000-0000-00008F040000}"/>
    <cellStyle name="Comma 2 2 3 6 3 2 2" xfId="9436" xr:uid="{00000000-0005-0000-0000-000090040000}"/>
    <cellStyle name="Comma 2 2 3 6 3 2 2 2" xfId="19043" xr:uid="{00000000-0005-0000-0000-000091040000}"/>
    <cellStyle name="Comma 2 2 3 6 3 2 2 2 2" xfId="38257" xr:uid="{6AD2EFCD-AB23-4839-81F8-0E260D51476A}"/>
    <cellStyle name="Comma 2 2 3 6 3 2 2 3" xfId="28650" xr:uid="{98F9B3CF-FAC9-4607-92E4-FC5E26C1939B}"/>
    <cellStyle name="Comma 2 2 3 6 3 2 3" xfId="14240" xr:uid="{00000000-0005-0000-0000-000092040000}"/>
    <cellStyle name="Comma 2 2 3 6 3 2 3 2" xfId="33454" xr:uid="{CE33B982-4F70-4A23-93C6-0923F19CD75D}"/>
    <cellStyle name="Comma 2 2 3 6 3 2 4" xfId="23847" xr:uid="{96258967-DEAF-40D2-B644-40853CF76108}"/>
    <cellStyle name="Comma 2 2 3 6 3 3" xfId="7035" xr:uid="{00000000-0005-0000-0000-000093040000}"/>
    <cellStyle name="Comma 2 2 3 6 3 3 2" xfId="16642" xr:uid="{00000000-0005-0000-0000-000094040000}"/>
    <cellStyle name="Comma 2 2 3 6 3 3 2 2" xfId="35856" xr:uid="{3E51EB2E-1F81-46C7-8FB3-DAA3E8A704F8}"/>
    <cellStyle name="Comma 2 2 3 6 3 3 3" xfId="26249" xr:uid="{3522D346-5D15-4BE9-91E0-19A0C9D97D67}"/>
    <cellStyle name="Comma 2 2 3 6 3 4" xfId="11838" xr:uid="{00000000-0005-0000-0000-000095040000}"/>
    <cellStyle name="Comma 2 2 3 6 3 4 2" xfId="31052" xr:uid="{70A460EE-621E-440C-BD05-158DBB9D0C4D}"/>
    <cellStyle name="Comma 2 2 3 6 3 5" xfId="21445" xr:uid="{7AAFC8E1-55C5-4191-8339-A1D1DC023E4C}"/>
    <cellStyle name="Comma 2 2 3 6 4" xfId="3033" xr:uid="{00000000-0005-0000-0000-000096040000}"/>
    <cellStyle name="Comma 2 2 3 6 4 2" xfId="7836" xr:uid="{00000000-0005-0000-0000-000097040000}"/>
    <cellStyle name="Comma 2 2 3 6 4 2 2" xfId="17443" xr:uid="{00000000-0005-0000-0000-000098040000}"/>
    <cellStyle name="Comma 2 2 3 6 4 2 2 2" xfId="36657" xr:uid="{0D20E758-8E92-468C-A615-48BDF359C612}"/>
    <cellStyle name="Comma 2 2 3 6 4 2 3" xfId="27050" xr:uid="{987CAFFF-9AA1-4D32-BC22-B39E1BF47C1B}"/>
    <cellStyle name="Comma 2 2 3 6 4 3" xfId="12640" xr:uid="{00000000-0005-0000-0000-000099040000}"/>
    <cellStyle name="Comma 2 2 3 6 4 3 2" xfId="31854" xr:uid="{F04EEA0E-63E6-496A-95FE-069397CCD9B1}"/>
    <cellStyle name="Comma 2 2 3 6 4 4" xfId="22247" xr:uid="{7D5E1292-2057-4B19-AFC4-8A6F41E6B578}"/>
    <cellStyle name="Comma 2 2 3 6 5" xfId="5435" xr:uid="{00000000-0005-0000-0000-00009A040000}"/>
    <cellStyle name="Comma 2 2 3 6 5 2" xfId="15042" xr:uid="{00000000-0005-0000-0000-00009B040000}"/>
    <cellStyle name="Comma 2 2 3 6 5 2 2" xfId="34256" xr:uid="{68E4531D-00B1-4406-943A-72A4D3D367CE}"/>
    <cellStyle name="Comma 2 2 3 6 5 3" xfId="24649" xr:uid="{7B5A665D-0845-410A-BB6A-FF04A205F090}"/>
    <cellStyle name="Comma 2 2 3 6 6" xfId="10238" xr:uid="{00000000-0005-0000-0000-00009C040000}"/>
    <cellStyle name="Comma 2 2 3 6 6 2" xfId="29452" xr:uid="{CA8047DC-4B11-4499-A514-B5FA8598E1A8}"/>
    <cellStyle name="Comma 2 2 3 6 7" xfId="19845" xr:uid="{BC3997E0-0554-427D-A496-2D49E93EA803}"/>
    <cellStyle name="Comma 2 2 3 7" xfId="828" xr:uid="{00000000-0005-0000-0000-00009D040000}"/>
    <cellStyle name="Comma 2 2 3 7 2" xfId="3233" xr:uid="{00000000-0005-0000-0000-00009E040000}"/>
    <cellStyle name="Comma 2 2 3 7 2 2" xfId="8036" xr:uid="{00000000-0005-0000-0000-00009F040000}"/>
    <cellStyle name="Comma 2 2 3 7 2 2 2" xfId="17643" xr:uid="{00000000-0005-0000-0000-0000A0040000}"/>
    <cellStyle name="Comma 2 2 3 7 2 2 2 2" xfId="36857" xr:uid="{ABBE8864-9BE8-4519-A09F-82BDF268D326}"/>
    <cellStyle name="Comma 2 2 3 7 2 2 3" xfId="27250" xr:uid="{C6798C51-AE5E-45F4-852F-32628D38AA80}"/>
    <cellStyle name="Comma 2 2 3 7 2 3" xfId="12840" xr:uid="{00000000-0005-0000-0000-0000A1040000}"/>
    <cellStyle name="Comma 2 2 3 7 2 3 2" xfId="32054" xr:uid="{8418599C-0207-48CD-A280-62A88B9FBFEF}"/>
    <cellStyle name="Comma 2 2 3 7 2 4" xfId="22447" xr:uid="{9BEA13CE-A84F-48DC-A543-F58906C4D5C4}"/>
    <cellStyle name="Comma 2 2 3 7 3" xfId="5635" xr:uid="{00000000-0005-0000-0000-0000A2040000}"/>
    <cellStyle name="Comma 2 2 3 7 3 2" xfId="15242" xr:uid="{00000000-0005-0000-0000-0000A3040000}"/>
    <cellStyle name="Comma 2 2 3 7 3 2 2" xfId="34456" xr:uid="{19947587-EE37-45F6-91A6-89F7EE3ED552}"/>
    <cellStyle name="Comma 2 2 3 7 3 3" xfId="24849" xr:uid="{C1EE1B44-15BB-4D55-A8E7-2D4A0DC1FFA6}"/>
    <cellStyle name="Comma 2 2 3 7 4" xfId="10438" xr:uid="{00000000-0005-0000-0000-0000A4040000}"/>
    <cellStyle name="Comma 2 2 3 7 4 2" xfId="29652" xr:uid="{656D4D8E-6B3A-4DF1-8BF5-86544CAA5AFD}"/>
    <cellStyle name="Comma 2 2 3 7 5" xfId="20045" xr:uid="{8D31CD7B-ACC6-4772-A6C8-58E63F3A69AA}"/>
    <cellStyle name="Comma 2 2 3 8" xfId="1628" xr:uid="{00000000-0005-0000-0000-0000A5040000}"/>
    <cellStyle name="Comma 2 2 3 8 2" xfId="4033" xr:uid="{00000000-0005-0000-0000-0000A6040000}"/>
    <cellStyle name="Comma 2 2 3 8 2 2" xfId="8836" xr:uid="{00000000-0005-0000-0000-0000A7040000}"/>
    <cellStyle name="Comma 2 2 3 8 2 2 2" xfId="18443" xr:uid="{00000000-0005-0000-0000-0000A8040000}"/>
    <cellStyle name="Comma 2 2 3 8 2 2 2 2" xfId="37657" xr:uid="{C4668586-8AAC-4985-8A87-1CC6181E3D39}"/>
    <cellStyle name="Comma 2 2 3 8 2 2 3" xfId="28050" xr:uid="{AE1512A7-556B-450F-90AC-B0DAE2F65A3E}"/>
    <cellStyle name="Comma 2 2 3 8 2 3" xfId="13640" xr:uid="{00000000-0005-0000-0000-0000A9040000}"/>
    <cellStyle name="Comma 2 2 3 8 2 3 2" xfId="32854" xr:uid="{BC5B5D03-2736-42CF-A429-C81D7F60DBD7}"/>
    <cellStyle name="Comma 2 2 3 8 2 4" xfId="23247" xr:uid="{5C399334-0947-4A17-BAB4-33F727EA50DC}"/>
    <cellStyle name="Comma 2 2 3 8 3" xfId="6435" xr:uid="{00000000-0005-0000-0000-0000AA040000}"/>
    <cellStyle name="Comma 2 2 3 8 3 2" xfId="16042" xr:uid="{00000000-0005-0000-0000-0000AB040000}"/>
    <cellStyle name="Comma 2 2 3 8 3 2 2" xfId="35256" xr:uid="{CBA2D4DB-8EEF-4BA4-87F4-E2EFE637B398}"/>
    <cellStyle name="Comma 2 2 3 8 3 3" xfId="25649" xr:uid="{BA37A0C8-704A-40B0-9C17-0FD7E9D8A864}"/>
    <cellStyle name="Comma 2 2 3 8 4" xfId="11238" xr:uid="{00000000-0005-0000-0000-0000AC040000}"/>
    <cellStyle name="Comma 2 2 3 8 4 2" xfId="30452" xr:uid="{D1192800-F1E8-4D63-A0C0-849AA9DFE844}"/>
    <cellStyle name="Comma 2 2 3 8 5" xfId="20845" xr:uid="{6503204E-D264-4B6B-9E7D-0E95295174B7}"/>
    <cellStyle name="Comma 2 2 3 9" xfId="2433" xr:uid="{00000000-0005-0000-0000-0000AD040000}"/>
    <cellStyle name="Comma 2 2 3 9 2" xfId="7236" xr:uid="{00000000-0005-0000-0000-0000AE040000}"/>
    <cellStyle name="Comma 2 2 3 9 2 2" xfId="16843" xr:uid="{00000000-0005-0000-0000-0000AF040000}"/>
    <cellStyle name="Comma 2 2 3 9 2 2 2" xfId="36057" xr:uid="{3452A46B-5B07-443C-B490-BE337082400F}"/>
    <cellStyle name="Comma 2 2 3 9 2 3" xfId="26450" xr:uid="{3D96356C-37BB-48F7-BC64-8DBEE89C5CD1}"/>
    <cellStyle name="Comma 2 2 3 9 3" xfId="12040" xr:uid="{00000000-0005-0000-0000-0000B0040000}"/>
    <cellStyle name="Comma 2 2 3 9 3 2" xfId="31254" xr:uid="{6838715C-4CBB-461E-A049-6FCDAD7332EE}"/>
    <cellStyle name="Comma 2 2 3 9 4" xfId="21647" xr:uid="{45D354DB-FD1F-4B26-A973-3DE7DF3AFFDB}"/>
    <cellStyle name="Comma 2 2 4" xfId="37" xr:uid="{00000000-0005-0000-0000-0000B1040000}"/>
    <cellStyle name="Comma 2 2 4 10" xfId="4845" xr:uid="{00000000-0005-0000-0000-0000B2040000}"/>
    <cellStyle name="Comma 2 2 4 10 2" xfId="14452" xr:uid="{00000000-0005-0000-0000-0000B3040000}"/>
    <cellStyle name="Comma 2 2 4 10 2 2" xfId="33666" xr:uid="{9A0EDA95-2E03-4207-A39E-28882D845909}"/>
    <cellStyle name="Comma 2 2 4 10 3" xfId="24059" xr:uid="{B5D38686-D2D4-40C4-B2B3-457F63ABBEBD}"/>
    <cellStyle name="Comma 2 2 4 11" xfId="9648" xr:uid="{00000000-0005-0000-0000-0000B4040000}"/>
    <cellStyle name="Comma 2 2 4 11 2" xfId="28862" xr:uid="{8EB16B4A-E670-496E-8510-A37B53A95590}"/>
    <cellStyle name="Comma 2 2 4 12" xfId="19255" xr:uid="{548441C3-42FF-4873-B38F-EF857142EA09}"/>
    <cellStyle name="Comma 2 2 4 2" xfId="87" xr:uid="{00000000-0005-0000-0000-0000B5040000}"/>
    <cellStyle name="Comma 2 2 4 2 10" xfId="9698" xr:uid="{00000000-0005-0000-0000-0000B6040000}"/>
    <cellStyle name="Comma 2 2 4 2 10 2" xfId="28912" xr:uid="{35264D87-0E03-4259-9A0F-37DA82DA5902}"/>
    <cellStyle name="Comma 2 2 4 2 11" xfId="19305" xr:uid="{F3519D08-37CC-4315-A6F0-5C7E9F726794}"/>
    <cellStyle name="Comma 2 2 4 2 2" xfId="187" xr:uid="{00000000-0005-0000-0000-0000B7040000}"/>
    <cellStyle name="Comma 2 2 4 2 2 10" xfId="19405" xr:uid="{97EF0D1E-4FBD-4F7E-B9C6-DD1080C2759D}"/>
    <cellStyle name="Comma 2 2 4 2 2 2" xfId="387" xr:uid="{00000000-0005-0000-0000-0000B8040000}"/>
    <cellStyle name="Comma 2 2 4 2 2 2 2" xfId="1188" xr:uid="{00000000-0005-0000-0000-0000B9040000}"/>
    <cellStyle name="Comma 2 2 4 2 2 2 2 2" xfId="3593" xr:uid="{00000000-0005-0000-0000-0000BA040000}"/>
    <cellStyle name="Comma 2 2 4 2 2 2 2 2 2" xfId="8396" xr:uid="{00000000-0005-0000-0000-0000BB040000}"/>
    <cellStyle name="Comma 2 2 4 2 2 2 2 2 2 2" xfId="18003" xr:uid="{00000000-0005-0000-0000-0000BC040000}"/>
    <cellStyle name="Comma 2 2 4 2 2 2 2 2 2 2 2" xfId="37217" xr:uid="{4FEBE1AB-B7F0-4DCD-A001-E94CAE55305B}"/>
    <cellStyle name="Comma 2 2 4 2 2 2 2 2 2 3" xfId="27610" xr:uid="{E3FBBA83-4E8B-4E7A-9C55-EC5967792B2D}"/>
    <cellStyle name="Comma 2 2 4 2 2 2 2 2 3" xfId="13200" xr:uid="{00000000-0005-0000-0000-0000BD040000}"/>
    <cellStyle name="Comma 2 2 4 2 2 2 2 2 3 2" xfId="32414" xr:uid="{E2C42FA1-2E0F-42A7-8ACE-8508A4411BF4}"/>
    <cellStyle name="Comma 2 2 4 2 2 2 2 2 4" xfId="22807" xr:uid="{C4D03CE9-61FE-4E7F-BF0A-F8B51607EC03}"/>
    <cellStyle name="Comma 2 2 4 2 2 2 2 3" xfId="5995" xr:uid="{00000000-0005-0000-0000-0000BE040000}"/>
    <cellStyle name="Comma 2 2 4 2 2 2 2 3 2" xfId="15602" xr:uid="{00000000-0005-0000-0000-0000BF040000}"/>
    <cellStyle name="Comma 2 2 4 2 2 2 2 3 2 2" xfId="34816" xr:uid="{15717956-3FA0-4112-8250-128B136D51F2}"/>
    <cellStyle name="Comma 2 2 4 2 2 2 2 3 3" xfId="25209" xr:uid="{8D108FC0-74DC-474D-B782-FF00AF5C38D3}"/>
    <cellStyle name="Comma 2 2 4 2 2 2 2 4" xfId="10798" xr:uid="{00000000-0005-0000-0000-0000C0040000}"/>
    <cellStyle name="Comma 2 2 4 2 2 2 2 4 2" xfId="30012" xr:uid="{EF6E1A87-3D81-4118-95CA-3E8EECD27A49}"/>
    <cellStyle name="Comma 2 2 4 2 2 2 2 5" xfId="20405" xr:uid="{C4DF08FF-F0F5-4C78-8595-27A52E820078}"/>
    <cellStyle name="Comma 2 2 4 2 2 2 3" xfId="1988" xr:uid="{00000000-0005-0000-0000-0000C1040000}"/>
    <cellStyle name="Comma 2 2 4 2 2 2 3 2" xfId="4393" xr:uid="{00000000-0005-0000-0000-0000C2040000}"/>
    <cellStyle name="Comma 2 2 4 2 2 2 3 2 2" xfId="9196" xr:uid="{00000000-0005-0000-0000-0000C3040000}"/>
    <cellStyle name="Comma 2 2 4 2 2 2 3 2 2 2" xfId="18803" xr:uid="{00000000-0005-0000-0000-0000C4040000}"/>
    <cellStyle name="Comma 2 2 4 2 2 2 3 2 2 2 2" xfId="38017" xr:uid="{135C5F6F-06F4-4E42-B23C-8D9BCFD76D5D}"/>
    <cellStyle name="Comma 2 2 4 2 2 2 3 2 2 3" xfId="28410" xr:uid="{241D05A2-7DAE-4FCE-87EA-0BCB263226EA}"/>
    <cellStyle name="Comma 2 2 4 2 2 2 3 2 3" xfId="14000" xr:uid="{00000000-0005-0000-0000-0000C5040000}"/>
    <cellStyle name="Comma 2 2 4 2 2 2 3 2 3 2" xfId="33214" xr:uid="{A4A60B64-072E-4321-80D0-541EBD248F59}"/>
    <cellStyle name="Comma 2 2 4 2 2 2 3 2 4" xfId="23607" xr:uid="{C85F997E-F4CB-4FD9-B84F-AF5937F4A3E9}"/>
    <cellStyle name="Comma 2 2 4 2 2 2 3 3" xfId="6795" xr:uid="{00000000-0005-0000-0000-0000C6040000}"/>
    <cellStyle name="Comma 2 2 4 2 2 2 3 3 2" xfId="16402" xr:uid="{00000000-0005-0000-0000-0000C7040000}"/>
    <cellStyle name="Comma 2 2 4 2 2 2 3 3 2 2" xfId="35616" xr:uid="{82753BAF-FDC2-4AAD-B23D-B2E13D237C21}"/>
    <cellStyle name="Comma 2 2 4 2 2 2 3 3 3" xfId="26009" xr:uid="{B39B6221-AEB4-4B51-9DCA-6E7AD728688A}"/>
    <cellStyle name="Comma 2 2 4 2 2 2 3 4" xfId="11598" xr:uid="{00000000-0005-0000-0000-0000C8040000}"/>
    <cellStyle name="Comma 2 2 4 2 2 2 3 4 2" xfId="30812" xr:uid="{469FF53D-3B5A-407D-AAF4-A4EED1367F5E}"/>
    <cellStyle name="Comma 2 2 4 2 2 2 3 5" xfId="21205" xr:uid="{0451F254-7841-492C-8682-4265F6B41E9F}"/>
    <cellStyle name="Comma 2 2 4 2 2 2 4" xfId="2793" xr:uid="{00000000-0005-0000-0000-0000C9040000}"/>
    <cellStyle name="Comma 2 2 4 2 2 2 4 2" xfId="7596" xr:uid="{00000000-0005-0000-0000-0000CA040000}"/>
    <cellStyle name="Comma 2 2 4 2 2 2 4 2 2" xfId="17203" xr:uid="{00000000-0005-0000-0000-0000CB040000}"/>
    <cellStyle name="Comma 2 2 4 2 2 2 4 2 2 2" xfId="36417" xr:uid="{191134BC-895A-4E62-9831-441862664AEF}"/>
    <cellStyle name="Comma 2 2 4 2 2 2 4 2 3" xfId="26810" xr:uid="{D2685760-3F83-4003-B219-5D29BB485F18}"/>
    <cellStyle name="Comma 2 2 4 2 2 2 4 3" xfId="12400" xr:uid="{00000000-0005-0000-0000-0000CC040000}"/>
    <cellStyle name="Comma 2 2 4 2 2 2 4 3 2" xfId="31614" xr:uid="{C391518C-C525-45DC-A48F-23E07670AB0B}"/>
    <cellStyle name="Comma 2 2 4 2 2 2 4 4" xfId="22007" xr:uid="{800D4F05-7E09-4E35-8F34-B9968746F8BE}"/>
    <cellStyle name="Comma 2 2 4 2 2 2 5" xfId="5195" xr:uid="{00000000-0005-0000-0000-0000CD040000}"/>
    <cellStyle name="Comma 2 2 4 2 2 2 5 2" xfId="14802" xr:uid="{00000000-0005-0000-0000-0000CE040000}"/>
    <cellStyle name="Comma 2 2 4 2 2 2 5 2 2" xfId="34016" xr:uid="{76BADB37-1FEE-486C-9411-17F7E20D6163}"/>
    <cellStyle name="Comma 2 2 4 2 2 2 5 3" xfId="24409" xr:uid="{0BB8DD94-8850-4BBE-A5CC-90492A5B523C}"/>
    <cellStyle name="Comma 2 2 4 2 2 2 6" xfId="9998" xr:uid="{00000000-0005-0000-0000-0000CF040000}"/>
    <cellStyle name="Comma 2 2 4 2 2 2 6 2" xfId="29212" xr:uid="{44C03C5B-A248-4412-B9EB-EE218EDDA8A9}"/>
    <cellStyle name="Comma 2 2 4 2 2 2 7" xfId="19605" xr:uid="{C2AA6B0A-AF07-49E9-B654-0EE4CE817E61}"/>
    <cellStyle name="Comma 2 2 4 2 2 3" xfId="587" xr:uid="{00000000-0005-0000-0000-0000D0040000}"/>
    <cellStyle name="Comma 2 2 4 2 2 3 2" xfId="1388" xr:uid="{00000000-0005-0000-0000-0000D1040000}"/>
    <cellStyle name="Comma 2 2 4 2 2 3 2 2" xfId="3793" xr:uid="{00000000-0005-0000-0000-0000D2040000}"/>
    <cellStyle name="Comma 2 2 4 2 2 3 2 2 2" xfId="8596" xr:uid="{00000000-0005-0000-0000-0000D3040000}"/>
    <cellStyle name="Comma 2 2 4 2 2 3 2 2 2 2" xfId="18203" xr:uid="{00000000-0005-0000-0000-0000D4040000}"/>
    <cellStyle name="Comma 2 2 4 2 2 3 2 2 2 2 2" xfId="37417" xr:uid="{FDCD9D9D-415C-4A56-82D1-E6BFCCFE6FAB}"/>
    <cellStyle name="Comma 2 2 4 2 2 3 2 2 2 3" xfId="27810" xr:uid="{1B45AF74-2ACC-4D91-8E9D-C6CD2B4CF73A}"/>
    <cellStyle name="Comma 2 2 4 2 2 3 2 2 3" xfId="13400" xr:uid="{00000000-0005-0000-0000-0000D5040000}"/>
    <cellStyle name="Comma 2 2 4 2 2 3 2 2 3 2" xfId="32614" xr:uid="{CD47A8B1-4C54-4997-9B6D-F2418BD7B7ED}"/>
    <cellStyle name="Comma 2 2 4 2 2 3 2 2 4" xfId="23007" xr:uid="{CB5C2980-C5FA-4467-8622-EE49A9DB34BB}"/>
    <cellStyle name="Comma 2 2 4 2 2 3 2 3" xfId="6195" xr:uid="{00000000-0005-0000-0000-0000D6040000}"/>
    <cellStyle name="Comma 2 2 4 2 2 3 2 3 2" xfId="15802" xr:uid="{00000000-0005-0000-0000-0000D7040000}"/>
    <cellStyle name="Comma 2 2 4 2 2 3 2 3 2 2" xfId="35016" xr:uid="{96EC14F3-8D75-4CC6-9341-64ADFBF7C128}"/>
    <cellStyle name="Comma 2 2 4 2 2 3 2 3 3" xfId="25409" xr:uid="{C5D74D3A-03A0-441D-A4AE-B1205D13704B}"/>
    <cellStyle name="Comma 2 2 4 2 2 3 2 4" xfId="10998" xr:uid="{00000000-0005-0000-0000-0000D8040000}"/>
    <cellStyle name="Comma 2 2 4 2 2 3 2 4 2" xfId="30212" xr:uid="{E5A06258-9456-48BC-951F-EF534F781812}"/>
    <cellStyle name="Comma 2 2 4 2 2 3 2 5" xfId="20605" xr:uid="{46DDF877-9583-44E0-9B16-BD570E50B217}"/>
    <cellStyle name="Comma 2 2 4 2 2 3 3" xfId="2188" xr:uid="{00000000-0005-0000-0000-0000D9040000}"/>
    <cellStyle name="Comma 2 2 4 2 2 3 3 2" xfId="4593" xr:uid="{00000000-0005-0000-0000-0000DA040000}"/>
    <cellStyle name="Comma 2 2 4 2 2 3 3 2 2" xfId="9396" xr:uid="{00000000-0005-0000-0000-0000DB040000}"/>
    <cellStyle name="Comma 2 2 4 2 2 3 3 2 2 2" xfId="19003" xr:uid="{00000000-0005-0000-0000-0000DC040000}"/>
    <cellStyle name="Comma 2 2 4 2 2 3 3 2 2 2 2" xfId="38217" xr:uid="{2BB56137-8C0C-4136-A405-085AAB14E411}"/>
    <cellStyle name="Comma 2 2 4 2 2 3 3 2 2 3" xfId="28610" xr:uid="{0DF2E600-E535-4C17-AD54-0176087920D0}"/>
    <cellStyle name="Comma 2 2 4 2 2 3 3 2 3" xfId="14200" xr:uid="{00000000-0005-0000-0000-0000DD040000}"/>
    <cellStyle name="Comma 2 2 4 2 2 3 3 2 3 2" xfId="33414" xr:uid="{CB78F3B7-460A-4567-A285-B9CA59AEEBB2}"/>
    <cellStyle name="Comma 2 2 4 2 2 3 3 2 4" xfId="23807" xr:uid="{25564E9B-B529-497C-8674-B5352FC4CC1C}"/>
    <cellStyle name="Comma 2 2 4 2 2 3 3 3" xfId="6995" xr:uid="{00000000-0005-0000-0000-0000DE040000}"/>
    <cellStyle name="Comma 2 2 4 2 2 3 3 3 2" xfId="16602" xr:uid="{00000000-0005-0000-0000-0000DF040000}"/>
    <cellStyle name="Comma 2 2 4 2 2 3 3 3 2 2" xfId="35816" xr:uid="{F3A3B356-926A-4177-851C-604A0D21FF88}"/>
    <cellStyle name="Comma 2 2 4 2 2 3 3 3 3" xfId="26209" xr:uid="{EE71A348-390F-4372-A199-3E38EF521D18}"/>
    <cellStyle name="Comma 2 2 4 2 2 3 3 4" xfId="11798" xr:uid="{00000000-0005-0000-0000-0000E0040000}"/>
    <cellStyle name="Comma 2 2 4 2 2 3 3 4 2" xfId="31012" xr:uid="{6BBB5E85-029C-4B35-AD05-49D1D82C8920}"/>
    <cellStyle name="Comma 2 2 4 2 2 3 3 5" xfId="21405" xr:uid="{977A73A2-F883-47E8-BE82-E571A13FDF9B}"/>
    <cellStyle name="Comma 2 2 4 2 2 3 4" xfId="2993" xr:uid="{00000000-0005-0000-0000-0000E1040000}"/>
    <cellStyle name="Comma 2 2 4 2 2 3 4 2" xfId="7796" xr:uid="{00000000-0005-0000-0000-0000E2040000}"/>
    <cellStyle name="Comma 2 2 4 2 2 3 4 2 2" xfId="17403" xr:uid="{00000000-0005-0000-0000-0000E3040000}"/>
    <cellStyle name="Comma 2 2 4 2 2 3 4 2 2 2" xfId="36617" xr:uid="{D0371FC8-366B-4C77-8CF0-F9452B7FEFB7}"/>
    <cellStyle name="Comma 2 2 4 2 2 3 4 2 3" xfId="27010" xr:uid="{937F7A70-6FD7-4086-BEBB-5EFC0843935F}"/>
    <cellStyle name="Comma 2 2 4 2 2 3 4 3" xfId="12600" xr:uid="{00000000-0005-0000-0000-0000E4040000}"/>
    <cellStyle name="Comma 2 2 4 2 2 3 4 3 2" xfId="31814" xr:uid="{50AAB1A1-E3F3-4267-8AB1-83FC388F3F17}"/>
    <cellStyle name="Comma 2 2 4 2 2 3 4 4" xfId="22207" xr:uid="{F6DC0331-855A-4733-8687-8CF1197A533E}"/>
    <cellStyle name="Comma 2 2 4 2 2 3 5" xfId="5395" xr:uid="{00000000-0005-0000-0000-0000E5040000}"/>
    <cellStyle name="Comma 2 2 4 2 2 3 5 2" xfId="15002" xr:uid="{00000000-0005-0000-0000-0000E6040000}"/>
    <cellStyle name="Comma 2 2 4 2 2 3 5 2 2" xfId="34216" xr:uid="{0AB4B7C7-DE3F-490B-8219-510686B419FF}"/>
    <cellStyle name="Comma 2 2 4 2 2 3 5 3" xfId="24609" xr:uid="{4AF32DC0-A24B-4228-885A-5EA9A4758BB4}"/>
    <cellStyle name="Comma 2 2 4 2 2 3 6" xfId="10198" xr:uid="{00000000-0005-0000-0000-0000E7040000}"/>
    <cellStyle name="Comma 2 2 4 2 2 3 6 2" xfId="29412" xr:uid="{B4F540E9-67CC-40E0-A0D3-3F9F4484BE69}"/>
    <cellStyle name="Comma 2 2 4 2 2 3 7" xfId="19805" xr:uid="{0F7119DE-A2B8-42D8-BCEA-34C445E39BC0}"/>
    <cellStyle name="Comma 2 2 4 2 2 4" xfId="787" xr:uid="{00000000-0005-0000-0000-0000E8040000}"/>
    <cellStyle name="Comma 2 2 4 2 2 4 2" xfId="1588" xr:uid="{00000000-0005-0000-0000-0000E9040000}"/>
    <cellStyle name="Comma 2 2 4 2 2 4 2 2" xfId="3993" xr:uid="{00000000-0005-0000-0000-0000EA040000}"/>
    <cellStyle name="Comma 2 2 4 2 2 4 2 2 2" xfId="8796" xr:uid="{00000000-0005-0000-0000-0000EB040000}"/>
    <cellStyle name="Comma 2 2 4 2 2 4 2 2 2 2" xfId="18403" xr:uid="{00000000-0005-0000-0000-0000EC040000}"/>
    <cellStyle name="Comma 2 2 4 2 2 4 2 2 2 2 2" xfId="37617" xr:uid="{372E8A1A-2DC2-4109-B2DE-FB7900C16C7A}"/>
    <cellStyle name="Comma 2 2 4 2 2 4 2 2 2 3" xfId="28010" xr:uid="{D2396293-EEB7-4981-8D3A-ABF3AE2D1B55}"/>
    <cellStyle name="Comma 2 2 4 2 2 4 2 2 3" xfId="13600" xr:uid="{00000000-0005-0000-0000-0000ED040000}"/>
    <cellStyle name="Comma 2 2 4 2 2 4 2 2 3 2" xfId="32814" xr:uid="{BDBCFA90-BD6F-4FEC-A9EA-457267C53401}"/>
    <cellStyle name="Comma 2 2 4 2 2 4 2 2 4" xfId="23207" xr:uid="{FC3F865D-C351-4483-B9C8-FDE1F23F6375}"/>
    <cellStyle name="Comma 2 2 4 2 2 4 2 3" xfId="6395" xr:uid="{00000000-0005-0000-0000-0000EE040000}"/>
    <cellStyle name="Comma 2 2 4 2 2 4 2 3 2" xfId="16002" xr:uid="{00000000-0005-0000-0000-0000EF040000}"/>
    <cellStyle name="Comma 2 2 4 2 2 4 2 3 2 2" xfId="35216" xr:uid="{6DEBEAB2-FBC8-4A7A-8AEF-88B3F426059E}"/>
    <cellStyle name="Comma 2 2 4 2 2 4 2 3 3" xfId="25609" xr:uid="{084A566B-664E-4187-AB27-04C3E90381B1}"/>
    <cellStyle name="Comma 2 2 4 2 2 4 2 4" xfId="11198" xr:uid="{00000000-0005-0000-0000-0000F0040000}"/>
    <cellStyle name="Comma 2 2 4 2 2 4 2 4 2" xfId="30412" xr:uid="{4DCDB668-7E80-4961-A976-7D3AF5C83644}"/>
    <cellStyle name="Comma 2 2 4 2 2 4 2 5" xfId="20805" xr:uid="{93535C48-BBD4-4A99-B3C0-291370EF791D}"/>
    <cellStyle name="Comma 2 2 4 2 2 4 3" xfId="2388" xr:uid="{00000000-0005-0000-0000-0000F1040000}"/>
    <cellStyle name="Comma 2 2 4 2 2 4 3 2" xfId="4793" xr:uid="{00000000-0005-0000-0000-0000F2040000}"/>
    <cellStyle name="Comma 2 2 4 2 2 4 3 2 2" xfId="9596" xr:uid="{00000000-0005-0000-0000-0000F3040000}"/>
    <cellStyle name="Comma 2 2 4 2 2 4 3 2 2 2" xfId="19203" xr:uid="{00000000-0005-0000-0000-0000F4040000}"/>
    <cellStyle name="Comma 2 2 4 2 2 4 3 2 2 2 2" xfId="38417" xr:uid="{F02EE30F-E45A-41ED-B272-13AF5E876B21}"/>
    <cellStyle name="Comma 2 2 4 2 2 4 3 2 2 3" xfId="28810" xr:uid="{6AC37FF4-AEE0-4062-A507-A2137AFD3879}"/>
    <cellStyle name="Comma 2 2 4 2 2 4 3 2 3" xfId="14400" xr:uid="{00000000-0005-0000-0000-0000F5040000}"/>
    <cellStyle name="Comma 2 2 4 2 2 4 3 2 3 2" xfId="33614" xr:uid="{28320D29-70EB-4F77-800F-4159A9C5481F}"/>
    <cellStyle name="Comma 2 2 4 2 2 4 3 2 4" xfId="24007" xr:uid="{A472F900-79E8-463B-A52F-ED456CF2AF30}"/>
    <cellStyle name="Comma 2 2 4 2 2 4 3 3" xfId="7195" xr:uid="{00000000-0005-0000-0000-0000F6040000}"/>
    <cellStyle name="Comma 2 2 4 2 2 4 3 3 2" xfId="16802" xr:uid="{00000000-0005-0000-0000-0000F7040000}"/>
    <cellStyle name="Comma 2 2 4 2 2 4 3 3 2 2" xfId="36016" xr:uid="{6C5D0C0E-6083-408C-BF5C-69138F24A2A1}"/>
    <cellStyle name="Comma 2 2 4 2 2 4 3 3 3" xfId="26409" xr:uid="{1A9619D7-B52A-48AB-AE3C-C0D3C1B0C28C}"/>
    <cellStyle name="Comma 2 2 4 2 2 4 3 4" xfId="11998" xr:uid="{00000000-0005-0000-0000-0000F8040000}"/>
    <cellStyle name="Comma 2 2 4 2 2 4 3 4 2" xfId="31212" xr:uid="{78249D67-6278-46C7-9D03-766914507FD8}"/>
    <cellStyle name="Comma 2 2 4 2 2 4 3 5" xfId="21605" xr:uid="{46F281AF-E39A-4E2E-94D5-C54E88EFBF49}"/>
    <cellStyle name="Comma 2 2 4 2 2 4 4" xfId="3193" xr:uid="{00000000-0005-0000-0000-0000F9040000}"/>
    <cellStyle name="Comma 2 2 4 2 2 4 4 2" xfId="7996" xr:uid="{00000000-0005-0000-0000-0000FA040000}"/>
    <cellStyle name="Comma 2 2 4 2 2 4 4 2 2" xfId="17603" xr:uid="{00000000-0005-0000-0000-0000FB040000}"/>
    <cellStyle name="Comma 2 2 4 2 2 4 4 2 2 2" xfId="36817" xr:uid="{52E4A9CF-EA25-43D3-8780-E2A9363EEB33}"/>
    <cellStyle name="Comma 2 2 4 2 2 4 4 2 3" xfId="27210" xr:uid="{6AF97718-A8C2-475C-A84B-49F71BC5C294}"/>
    <cellStyle name="Comma 2 2 4 2 2 4 4 3" xfId="12800" xr:uid="{00000000-0005-0000-0000-0000FC040000}"/>
    <cellStyle name="Comma 2 2 4 2 2 4 4 3 2" xfId="32014" xr:uid="{8E9DEACA-5F3D-48EA-A8DD-A9E14DF4D2FA}"/>
    <cellStyle name="Comma 2 2 4 2 2 4 4 4" xfId="22407" xr:uid="{088F452A-DEC9-479F-842C-C50397ECC710}"/>
    <cellStyle name="Comma 2 2 4 2 2 4 5" xfId="5595" xr:uid="{00000000-0005-0000-0000-0000FD040000}"/>
    <cellStyle name="Comma 2 2 4 2 2 4 5 2" xfId="15202" xr:uid="{00000000-0005-0000-0000-0000FE040000}"/>
    <cellStyle name="Comma 2 2 4 2 2 4 5 2 2" xfId="34416" xr:uid="{2FD4DF8F-429B-40C4-A0DC-F07B0A4CCC51}"/>
    <cellStyle name="Comma 2 2 4 2 2 4 5 3" xfId="24809" xr:uid="{40B67016-EBE6-48F1-863B-5FF756A35CF5}"/>
    <cellStyle name="Comma 2 2 4 2 2 4 6" xfId="10398" xr:uid="{00000000-0005-0000-0000-0000FF040000}"/>
    <cellStyle name="Comma 2 2 4 2 2 4 6 2" xfId="29612" xr:uid="{3EBA925D-EC31-4441-B78F-2F43DBD5F51C}"/>
    <cellStyle name="Comma 2 2 4 2 2 4 7" xfId="20005" xr:uid="{0DEDC08C-B097-4E20-8816-5DA9DC01FA77}"/>
    <cellStyle name="Comma 2 2 4 2 2 5" xfId="988" xr:uid="{00000000-0005-0000-0000-000000050000}"/>
    <cellStyle name="Comma 2 2 4 2 2 5 2" xfId="3393" xr:uid="{00000000-0005-0000-0000-000001050000}"/>
    <cellStyle name="Comma 2 2 4 2 2 5 2 2" xfId="8196" xr:uid="{00000000-0005-0000-0000-000002050000}"/>
    <cellStyle name="Comma 2 2 4 2 2 5 2 2 2" xfId="17803" xr:uid="{00000000-0005-0000-0000-000003050000}"/>
    <cellStyle name="Comma 2 2 4 2 2 5 2 2 2 2" xfId="37017" xr:uid="{358168EB-369B-4DB7-ACF9-C75A50164E10}"/>
    <cellStyle name="Comma 2 2 4 2 2 5 2 2 3" xfId="27410" xr:uid="{E6F2823A-76C6-4549-8559-9C99A83F97B2}"/>
    <cellStyle name="Comma 2 2 4 2 2 5 2 3" xfId="13000" xr:uid="{00000000-0005-0000-0000-000004050000}"/>
    <cellStyle name="Comma 2 2 4 2 2 5 2 3 2" xfId="32214" xr:uid="{3640A168-556C-4784-9491-2D7CF2E51108}"/>
    <cellStyle name="Comma 2 2 4 2 2 5 2 4" xfId="22607" xr:uid="{F88494B0-4EF4-4C51-BFC1-D9C51305B5C3}"/>
    <cellStyle name="Comma 2 2 4 2 2 5 3" xfId="5795" xr:uid="{00000000-0005-0000-0000-000005050000}"/>
    <cellStyle name="Comma 2 2 4 2 2 5 3 2" xfId="15402" xr:uid="{00000000-0005-0000-0000-000006050000}"/>
    <cellStyle name="Comma 2 2 4 2 2 5 3 2 2" xfId="34616" xr:uid="{2A20F0BA-5236-4D54-A3FF-C03FB1899057}"/>
    <cellStyle name="Comma 2 2 4 2 2 5 3 3" xfId="25009" xr:uid="{5825B47D-5992-485C-ACCC-7A1AE375DBC2}"/>
    <cellStyle name="Comma 2 2 4 2 2 5 4" xfId="10598" xr:uid="{00000000-0005-0000-0000-000007050000}"/>
    <cellStyle name="Comma 2 2 4 2 2 5 4 2" xfId="29812" xr:uid="{047D455F-5A01-4D00-8E5D-30AA56B10A13}"/>
    <cellStyle name="Comma 2 2 4 2 2 5 5" xfId="20205" xr:uid="{12554D79-F4B9-478F-9012-0BB5B9D44B2E}"/>
    <cellStyle name="Comma 2 2 4 2 2 6" xfId="1788" xr:uid="{00000000-0005-0000-0000-000008050000}"/>
    <cellStyle name="Comma 2 2 4 2 2 6 2" xfId="4193" xr:uid="{00000000-0005-0000-0000-000009050000}"/>
    <cellStyle name="Comma 2 2 4 2 2 6 2 2" xfId="8996" xr:uid="{00000000-0005-0000-0000-00000A050000}"/>
    <cellStyle name="Comma 2 2 4 2 2 6 2 2 2" xfId="18603" xr:uid="{00000000-0005-0000-0000-00000B050000}"/>
    <cellStyle name="Comma 2 2 4 2 2 6 2 2 2 2" xfId="37817" xr:uid="{256D091A-3F09-49B6-8916-C5BEF1BAB943}"/>
    <cellStyle name="Comma 2 2 4 2 2 6 2 2 3" xfId="28210" xr:uid="{8A4FF1ED-022B-4523-9832-1090091DDAE7}"/>
    <cellStyle name="Comma 2 2 4 2 2 6 2 3" xfId="13800" xr:uid="{00000000-0005-0000-0000-00000C050000}"/>
    <cellStyle name="Comma 2 2 4 2 2 6 2 3 2" xfId="33014" xr:uid="{C1D11FFE-5C63-4C44-9322-4EB203D8F7D4}"/>
    <cellStyle name="Comma 2 2 4 2 2 6 2 4" xfId="23407" xr:uid="{DD78DAFA-5C2A-43A6-A729-52665FC1E699}"/>
    <cellStyle name="Comma 2 2 4 2 2 6 3" xfId="6595" xr:uid="{00000000-0005-0000-0000-00000D050000}"/>
    <cellStyle name="Comma 2 2 4 2 2 6 3 2" xfId="16202" xr:uid="{00000000-0005-0000-0000-00000E050000}"/>
    <cellStyle name="Comma 2 2 4 2 2 6 3 2 2" xfId="35416" xr:uid="{55EA6C24-04BF-4456-AB40-8140CD3FF9E2}"/>
    <cellStyle name="Comma 2 2 4 2 2 6 3 3" xfId="25809" xr:uid="{A6AA054D-4004-425A-995F-F0622B9482D6}"/>
    <cellStyle name="Comma 2 2 4 2 2 6 4" xfId="11398" xr:uid="{00000000-0005-0000-0000-00000F050000}"/>
    <cellStyle name="Comma 2 2 4 2 2 6 4 2" xfId="30612" xr:uid="{598F6F20-ECA1-4923-8E4E-75F730CDAB90}"/>
    <cellStyle name="Comma 2 2 4 2 2 6 5" xfId="21005" xr:uid="{8F40F736-88CB-41A0-B732-8B84A56F8A9F}"/>
    <cellStyle name="Comma 2 2 4 2 2 7" xfId="2593" xr:uid="{00000000-0005-0000-0000-000010050000}"/>
    <cellStyle name="Comma 2 2 4 2 2 7 2" xfId="7396" xr:uid="{00000000-0005-0000-0000-000011050000}"/>
    <cellStyle name="Comma 2 2 4 2 2 7 2 2" xfId="17003" xr:uid="{00000000-0005-0000-0000-000012050000}"/>
    <cellStyle name="Comma 2 2 4 2 2 7 2 2 2" xfId="36217" xr:uid="{44909DF6-E80D-400C-9851-E6EC70D6F75A}"/>
    <cellStyle name="Comma 2 2 4 2 2 7 2 3" xfId="26610" xr:uid="{3BDDFAAA-5FB0-4E84-98CD-B2863EA8EDB4}"/>
    <cellStyle name="Comma 2 2 4 2 2 7 3" xfId="12200" xr:uid="{00000000-0005-0000-0000-000013050000}"/>
    <cellStyle name="Comma 2 2 4 2 2 7 3 2" xfId="31414" xr:uid="{8DE69BFD-7074-4AAE-A87A-6DE1D9337433}"/>
    <cellStyle name="Comma 2 2 4 2 2 7 4" xfId="21807" xr:uid="{F82FDA0B-B108-40CF-ADE4-FB71CD057CD4}"/>
    <cellStyle name="Comma 2 2 4 2 2 8" xfId="4995" xr:uid="{00000000-0005-0000-0000-000014050000}"/>
    <cellStyle name="Comma 2 2 4 2 2 8 2" xfId="14602" xr:uid="{00000000-0005-0000-0000-000015050000}"/>
    <cellStyle name="Comma 2 2 4 2 2 8 2 2" xfId="33816" xr:uid="{49DB279C-D27F-42AC-BCCA-FC78682739D6}"/>
    <cellStyle name="Comma 2 2 4 2 2 8 3" xfId="24209" xr:uid="{972092A8-92D0-4E5E-96A2-674B187C5BA3}"/>
    <cellStyle name="Comma 2 2 4 2 2 9" xfId="9798" xr:uid="{00000000-0005-0000-0000-000016050000}"/>
    <cellStyle name="Comma 2 2 4 2 2 9 2" xfId="29012" xr:uid="{303F925C-F1D9-464A-AA23-5DEF6F49CA18}"/>
    <cellStyle name="Comma 2 2 4 2 3" xfId="287" xr:uid="{00000000-0005-0000-0000-000017050000}"/>
    <cellStyle name="Comma 2 2 4 2 3 2" xfId="1088" xr:uid="{00000000-0005-0000-0000-000018050000}"/>
    <cellStyle name="Comma 2 2 4 2 3 2 2" xfId="3493" xr:uid="{00000000-0005-0000-0000-000019050000}"/>
    <cellStyle name="Comma 2 2 4 2 3 2 2 2" xfId="8296" xr:uid="{00000000-0005-0000-0000-00001A050000}"/>
    <cellStyle name="Comma 2 2 4 2 3 2 2 2 2" xfId="17903" xr:uid="{00000000-0005-0000-0000-00001B050000}"/>
    <cellStyle name="Comma 2 2 4 2 3 2 2 2 2 2" xfId="37117" xr:uid="{5FCE5267-C689-4D0B-9563-847BBF817293}"/>
    <cellStyle name="Comma 2 2 4 2 3 2 2 2 3" xfId="27510" xr:uid="{FCFEED3A-140F-4522-84F8-809D3E086B4F}"/>
    <cellStyle name="Comma 2 2 4 2 3 2 2 3" xfId="13100" xr:uid="{00000000-0005-0000-0000-00001C050000}"/>
    <cellStyle name="Comma 2 2 4 2 3 2 2 3 2" xfId="32314" xr:uid="{DFBC2FB1-9028-48B5-9280-A1451C3F5297}"/>
    <cellStyle name="Comma 2 2 4 2 3 2 2 4" xfId="22707" xr:uid="{D2D77CB8-BB94-493B-80D9-AE3566C92D94}"/>
    <cellStyle name="Comma 2 2 4 2 3 2 3" xfId="5895" xr:uid="{00000000-0005-0000-0000-00001D050000}"/>
    <cellStyle name="Comma 2 2 4 2 3 2 3 2" xfId="15502" xr:uid="{00000000-0005-0000-0000-00001E050000}"/>
    <cellStyle name="Comma 2 2 4 2 3 2 3 2 2" xfId="34716" xr:uid="{4D4E96A5-D06B-4EBB-A371-6C4002B5E984}"/>
    <cellStyle name="Comma 2 2 4 2 3 2 3 3" xfId="25109" xr:uid="{E30F2CC0-9414-44C0-B55A-36F79E3BCCF5}"/>
    <cellStyle name="Comma 2 2 4 2 3 2 4" xfId="10698" xr:uid="{00000000-0005-0000-0000-00001F050000}"/>
    <cellStyle name="Comma 2 2 4 2 3 2 4 2" xfId="29912" xr:uid="{C798A819-4CC6-4591-B04A-9884F65383C1}"/>
    <cellStyle name="Comma 2 2 4 2 3 2 5" xfId="20305" xr:uid="{C06FE21D-0617-40DB-B024-42BB71DA7656}"/>
    <cellStyle name="Comma 2 2 4 2 3 3" xfId="1888" xr:uid="{00000000-0005-0000-0000-000020050000}"/>
    <cellStyle name="Comma 2 2 4 2 3 3 2" xfId="4293" xr:uid="{00000000-0005-0000-0000-000021050000}"/>
    <cellStyle name="Comma 2 2 4 2 3 3 2 2" xfId="9096" xr:uid="{00000000-0005-0000-0000-000022050000}"/>
    <cellStyle name="Comma 2 2 4 2 3 3 2 2 2" xfId="18703" xr:uid="{00000000-0005-0000-0000-000023050000}"/>
    <cellStyle name="Comma 2 2 4 2 3 3 2 2 2 2" xfId="37917" xr:uid="{11845946-3AFC-40E1-8619-FF257A3E15DF}"/>
    <cellStyle name="Comma 2 2 4 2 3 3 2 2 3" xfId="28310" xr:uid="{FACFB0E9-D826-4149-B637-3D7D9FD73214}"/>
    <cellStyle name="Comma 2 2 4 2 3 3 2 3" xfId="13900" xr:uid="{00000000-0005-0000-0000-000024050000}"/>
    <cellStyle name="Comma 2 2 4 2 3 3 2 3 2" xfId="33114" xr:uid="{34FA992A-EAFE-4D89-A13D-AD6177EFFCDA}"/>
    <cellStyle name="Comma 2 2 4 2 3 3 2 4" xfId="23507" xr:uid="{95EF7F84-4E96-45B4-A7A9-9F8DAF1AA528}"/>
    <cellStyle name="Comma 2 2 4 2 3 3 3" xfId="6695" xr:uid="{00000000-0005-0000-0000-000025050000}"/>
    <cellStyle name="Comma 2 2 4 2 3 3 3 2" xfId="16302" xr:uid="{00000000-0005-0000-0000-000026050000}"/>
    <cellStyle name="Comma 2 2 4 2 3 3 3 2 2" xfId="35516" xr:uid="{4795D1E0-91BF-4FDF-8162-D3AAD5BA0E9C}"/>
    <cellStyle name="Comma 2 2 4 2 3 3 3 3" xfId="25909" xr:uid="{BE43D85B-7EBA-4D6E-99BE-BF09D23BF020}"/>
    <cellStyle name="Comma 2 2 4 2 3 3 4" xfId="11498" xr:uid="{00000000-0005-0000-0000-000027050000}"/>
    <cellStyle name="Comma 2 2 4 2 3 3 4 2" xfId="30712" xr:uid="{5A3B984C-DF12-4FA8-B2EC-F380CF27691F}"/>
    <cellStyle name="Comma 2 2 4 2 3 3 5" xfId="21105" xr:uid="{FADC7927-ECDC-4FB5-B068-F937AB512045}"/>
    <cellStyle name="Comma 2 2 4 2 3 4" xfId="2693" xr:uid="{00000000-0005-0000-0000-000028050000}"/>
    <cellStyle name="Comma 2 2 4 2 3 4 2" xfId="7496" xr:uid="{00000000-0005-0000-0000-000029050000}"/>
    <cellStyle name="Comma 2 2 4 2 3 4 2 2" xfId="17103" xr:uid="{00000000-0005-0000-0000-00002A050000}"/>
    <cellStyle name="Comma 2 2 4 2 3 4 2 2 2" xfId="36317" xr:uid="{A7FF420A-6109-4D2E-8029-8CB68FB5AE02}"/>
    <cellStyle name="Comma 2 2 4 2 3 4 2 3" xfId="26710" xr:uid="{A390FD83-6B51-4F61-9172-42BC0237BCD2}"/>
    <cellStyle name="Comma 2 2 4 2 3 4 3" xfId="12300" xr:uid="{00000000-0005-0000-0000-00002B050000}"/>
    <cellStyle name="Comma 2 2 4 2 3 4 3 2" xfId="31514" xr:uid="{4DF145AA-8847-45CD-A75E-C6B76BC22739}"/>
    <cellStyle name="Comma 2 2 4 2 3 4 4" xfId="21907" xr:uid="{A3016D57-BC7E-4EE6-8FCB-FBB77569F4EE}"/>
    <cellStyle name="Comma 2 2 4 2 3 5" xfId="5095" xr:uid="{00000000-0005-0000-0000-00002C050000}"/>
    <cellStyle name="Comma 2 2 4 2 3 5 2" xfId="14702" xr:uid="{00000000-0005-0000-0000-00002D050000}"/>
    <cellStyle name="Comma 2 2 4 2 3 5 2 2" xfId="33916" xr:uid="{733FDBF1-216F-411A-8513-C4B963F7AB36}"/>
    <cellStyle name="Comma 2 2 4 2 3 5 3" xfId="24309" xr:uid="{34AD5858-D9E2-4AD8-B39E-7ED0ABD598CA}"/>
    <cellStyle name="Comma 2 2 4 2 3 6" xfId="9898" xr:uid="{00000000-0005-0000-0000-00002E050000}"/>
    <cellStyle name="Comma 2 2 4 2 3 6 2" xfId="29112" xr:uid="{0EAE5E47-3403-4B08-A21D-8A5D6CC216A4}"/>
    <cellStyle name="Comma 2 2 4 2 3 7" xfId="19505" xr:uid="{4F28FA6C-39F8-4DB2-ADDF-10972DA65A24}"/>
    <cellStyle name="Comma 2 2 4 2 4" xfId="487" xr:uid="{00000000-0005-0000-0000-00002F050000}"/>
    <cellStyle name="Comma 2 2 4 2 4 2" xfId="1288" xr:uid="{00000000-0005-0000-0000-000030050000}"/>
    <cellStyle name="Comma 2 2 4 2 4 2 2" xfId="3693" xr:uid="{00000000-0005-0000-0000-000031050000}"/>
    <cellStyle name="Comma 2 2 4 2 4 2 2 2" xfId="8496" xr:uid="{00000000-0005-0000-0000-000032050000}"/>
    <cellStyle name="Comma 2 2 4 2 4 2 2 2 2" xfId="18103" xr:uid="{00000000-0005-0000-0000-000033050000}"/>
    <cellStyle name="Comma 2 2 4 2 4 2 2 2 2 2" xfId="37317" xr:uid="{D7B45740-CB48-4AC3-AE81-9B9BF0F00493}"/>
    <cellStyle name="Comma 2 2 4 2 4 2 2 2 3" xfId="27710" xr:uid="{EE897721-68B0-44DE-BCA8-2A155D950D20}"/>
    <cellStyle name="Comma 2 2 4 2 4 2 2 3" xfId="13300" xr:uid="{00000000-0005-0000-0000-000034050000}"/>
    <cellStyle name="Comma 2 2 4 2 4 2 2 3 2" xfId="32514" xr:uid="{4A026E8F-1CD4-48AB-AB1B-B17A41E5418A}"/>
    <cellStyle name="Comma 2 2 4 2 4 2 2 4" xfId="22907" xr:uid="{211FB0F6-6338-423F-9BBD-861940AF0D28}"/>
    <cellStyle name="Comma 2 2 4 2 4 2 3" xfId="6095" xr:uid="{00000000-0005-0000-0000-000035050000}"/>
    <cellStyle name="Comma 2 2 4 2 4 2 3 2" xfId="15702" xr:uid="{00000000-0005-0000-0000-000036050000}"/>
    <cellStyle name="Comma 2 2 4 2 4 2 3 2 2" xfId="34916" xr:uid="{3C18C5D1-94EB-471C-94C2-1A4627F941F8}"/>
    <cellStyle name="Comma 2 2 4 2 4 2 3 3" xfId="25309" xr:uid="{BED3200E-3300-4724-9FE7-493A1AAB7743}"/>
    <cellStyle name="Comma 2 2 4 2 4 2 4" xfId="10898" xr:uid="{00000000-0005-0000-0000-000037050000}"/>
    <cellStyle name="Comma 2 2 4 2 4 2 4 2" xfId="30112" xr:uid="{11216D69-E62D-405D-91ED-F059F5C12ECA}"/>
    <cellStyle name="Comma 2 2 4 2 4 2 5" xfId="20505" xr:uid="{1069FDDB-89F0-4465-90DD-DDEAE6C049E7}"/>
    <cellStyle name="Comma 2 2 4 2 4 3" xfId="2088" xr:uid="{00000000-0005-0000-0000-000038050000}"/>
    <cellStyle name="Comma 2 2 4 2 4 3 2" xfId="4493" xr:uid="{00000000-0005-0000-0000-000039050000}"/>
    <cellStyle name="Comma 2 2 4 2 4 3 2 2" xfId="9296" xr:uid="{00000000-0005-0000-0000-00003A050000}"/>
    <cellStyle name="Comma 2 2 4 2 4 3 2 2 2" xfId="18903" xr:uid="{00000000-0005-0000-0000-00003B050000}"/>
    <cellStyle name="Comma 2 2 4 2 4 3 2 2 2 2" xfId="38117" xr:uid="{9740BED9-D1D1-43CD-9E09-F42C9C113A28}"/>
    <cellStyle name="Comma 2 2 4 2 4 3 2 2 3" xfId="28510" xr:uid="{2245C846-E8D9-4CB3-84CE-B9C969482D05}"/>
    <cellStyle name="Comma 2 2 4 2 4 3 2 3" xfId="14100" xr:uid="{00000000-0005-0000-0000-00003C050000}"/>
    <cellStyle name="Comma 2 2 4 2 4 3 2 3 2" xfId="33314" xr:uid="{E14C7475-C9ED-4C2D-887C-F6B51FACD0BF}"/>
    <cellStyle name="Comma 2 2 4 2 4 3 2 4" xfId="23707" xr:uid="{79F2B5A9-8445-4B08-BCF4-7DA4B0A4EDC9}"/>
    <cellStyle name="Comma 2 2 4 2 4 3 3" xfId="6895" xr:uid="{00000000-0005-0000-0000-00003D050000}"/>
    <cellStyle name="Comma 2 2 4 2 4 3 3 2" xfId="16502" xr:uid="{00000000-0005-0000-0000-00003E050000}"/>
    <cellStyle name="Comma 2 2 4 2 4 3 3 2 2" xfId="35716" xr:uid="{D5B42B64-5183-4323-A1E7-CC29E87BB2FB}"/>
    <cellStyle name="Comma 2 2 4 2 4 3 3 3" xfId="26109" xr:uid="{BE8F05E2-16C5-4530-94D9-8F7FACA48FC2}"/>
    <cellStyle name="Comma 2 2 4 2 4 3 4" xfId="11698" xr:uid="{00000000-0005-0000-0000-00003F050000}"/>
    <cellStyle name="Comma 2 2 4 2 4 3 4 2" xfId="30912" xr:uid="{B6B0E6A2-693E-4FDA-9448-ECC95F3FC313}"/>
    <cellStyle name="Comma 2 2 4 2 4 3 5" xfId="21305" xr:uid="{71E379D7-7E25-4B4E-9030-5B5785B5917D}"/>
    <cellStyle name="Comma 2 2 4 2 4 4" xfId="2893" xr:uid="{00000000-0005-0000-0000-000040050000}"/>
    <cellStyle name="Comma 2 2 4 2 4 4 2" xfId="7696" xr:uid="{00000000-0005-0000-0000-000041050000}"/>
    <cellStyle name="Comma 2 2 4 2 4 4 2 2" xfId="17303" xr:uid="{00000000-0005-0000-0000-000042050000}"/>
    <cellStyle name="Comma 2 2 4 2 4 4 2 2 2" xfId="36517" xr:uid="{6FCFA2BB-AAAB-4FD6-8DDE-651A0B00D2FC}"/>
    <cellStyle name="Comma 2 2 4 2 4 4 2 3" xfId="26910" xr:uid="{34C42EB9-7DB9-4814-BAEF-E3F42CFF3F75}"/>
    <cellStyle name="Comma 2 2 4 2 4 4 3" xfId="12500" xr:uid="{00000000-0005-0000-0000-000043050000}"/>
    <cellStyle name="Comma 2 2 4 2 4 4 3 2" xfId="31714" xr:uid="{D19A4224-5E66-46BB-8C98-598FA47027F6}"/>
    <cellStyle name="Comma 2 2 4 2 4 4 4" xfId="22107" xr:uid="{C4415AE7-B4A2-4D5B-BAFC-1DC17C95CA00}"/>
    <cellStyle name="Comma 2 2 4 2 4 5" xfId="5295" xr:uid="{00000000-0005-0000-0000-000044050000}"/>
    <cellStyle name="Comma 2 2 4 2 4 5 2" xfId="14902" xr:uid="{00000000-0005-0000-0000-000045050000}"/>
    <cellStyle name="Comma 2 2 4 2 4 5 2 2" xfId="34116" xr:uid="{1F10BE01-3E32-4C53-A3BF-C109BE5FE6CD}"/>
    <cellStyle name="Comma 2 2 4 2 4 5 3" xfId="24509" xr:uid="{FA57CB40-F8DE-4286-B2C3-5646EA71A6F3}"/>
    <cellStyle name="Comma 2 2 4 2 4 6" xfId="10098" xr:uid="{00000000-0005-0000-0000-000046050000}"/>
    <cellStyle name="Comma 2 2 4 2 4 6 2" xfId="29312" xr:uid="{E5A96FFD-4588-471D-ADD7-65DEC2326590}"/>
    <cellStyle name="Comma 2 2 4 2 4 7" xfId="19705" xr:uid="{BA557318-32B5-400B-B30C-6BEA44B26740}"/>
    <cellStyle name="Comma 2 2 4 2 5" xfId="687" xr:uid="{00000000-0005-0000-0000-000047050000}"/>
    <cellStyle name="Comma 2 2 4 2 5 2" xfId="1488" xr:uid="{00000000-0005-0000-0000-000048050000}"/>
    <cellStyle name="Comma 2 2 4 2 5 2 2" xfId="3893" xr:uid="{00000000-0005-0000-0000-000049050000}"/>
    <cellStyle name="Comma 2 2 4 2 5 2 2 2" xfId="8696" xr:uid="{00000000-0005-0000-0000-00004A050000}"/>
    <cellStyle name="Comma 2 2 4 2 5 2 2 2 2" xfId="18303" xr:uid="{00000000-0005-0000-0000-00004B050000}"/>
    <cellStyle name="Comma 2 2 4 2 5 2 2 2 2 2" xfId="37517" xr:uid="{912BF285-2CB3-4EE3-BF75-9C145E8DDA49}"/>
    <cellStyle name="Comma 2 2 4 2 5 2 2 2 3" xfId="27910" xr:uid="{E87C274D-07E2-410C-B20C-B5EA8B051A27}"/>
    <cellStyle name="Comma 2 2 4 2 5 2 2 3" xfId="13500" xr:uid="{00000000-0005-0000-0000-00004C050000}"/>
    <cellStyle name="Comma 2 2 4 2 5 2 2 3 2" xfId="32714" xr:uid="{7986939D-F68E-4086-AB39-E34A47E321EE}"/>
    <cellStyle name="Comma 2 2 4 2 5 2 2 4" xfId="23107" xr:uid="{5D003C88-1E98-4662-AE7D-9BB6CB931289}"/>
    <cellStyle name="Comma 2 2 4 2 5 2 3" xfId="6295" xr:uid="{00000000-0005-0000-0000-00004D050000}"/>
    <cellStyle name="Comma 2 2 4 2 5 2 3 2" xfId="15902" xr:uid="{00000000-0005-0000-0000-00004E050000}"/>
    <cellStyle name="Comma 2 2 4 2 5 2 3 2 2" xfId="35116" xr:uid="{00465263-D128-4E96-BF24-1DE81191B2A2}"/>
    <cellStyle name="Comma 2 2 4 2 5 2 3 3" xfId="25509" xr:uid="{24E66EA0-A17A-4845-B7E6-A450384B41A9}"/>
    <cellStyle name="Comma 2 2 4 2 5 2 4" xfId="11098" xr:uid="{00000000-0005-0000-0000-00004F050000}"/>
    <cellStyle name="Comma 2 2 4 2 5 2 4 2" xfId="30312" xr:uid="{6DD6688B-4069-4A2D-84B9-7BB986797FC8}"/>
    <cellStyle name="Comma 2 2 4 2 5 2 5" xfId="20705" xr:uid="{72B4B9A3-2AD7-42ED-9E0A-3C3135E648F9}"/>
    <cellStyle name="Comma 2 2 4 2 5 3" xfId="2288" xr:uid="{00000000-0005-0000-0000-000050050000}"/>
    <cellStyle name="Comma 2 2 4 2 5 3 2" xfId="4693" xr:uid="{00000000-0005-0000-0000-000051050000}"/>
    <cellStyle name="Comma 2 2 4 2 5 3 2 2" xfId="9496" xr:uid="{00000000-0005-0000-0000-000052050000}"/>
    <cellStyle name="Comma 2 2 4 2 5 3 2 2 2" xfId="19103" xr:uid="{00000000-0005-0000-0000-000053050000}"/>
    <cellStyle name="Comma 2 2 4 2 5 3 2 2 2 2" xfId="38317" xr:uid="{64155556-D8C1-4208-B455-2A351CF6539E}"/>
    <cellStyle name="Comma 2 2 4 2 5 3 2 2 3" xfId="28710" xr:uid="{C83F2D1E-4C90-418A-8C33-783BCEDD9D65}"/>
    <cellStyle name="Comma 2 2 4 2 5 3 2 3" xfId="14300" xr:uid="{00000000-0005-0000-0000-000054050000}"/>
    <cellStyle name="Comma 2 2 4 2 5 3 2 3 2" xfId="33514" xr:uid="{F142B7FD-7407-4326-B78B-48A4594332BC}"/>
    <cellStyle name="Comma 2 2 4 2 5 3 2 4" xfId="23907" xr:uid="{6B72EAFA-6AB1-49FF-90AA-DB224A30834B}"/>
    <cellStyle name="Comma 2 2 4 2 5 3 3" xfId="7095" xr:uid="{00000000-0005-0000-0000-000055050000}"/>
    <cellStyle name="Comma 2 2 4 2 5 3 3 2" xfId="16702" xr:uid="{00000000-0005-0000-0000-000056050000}"/>
    <cellStyle name="Comma 2 2 4 2 5 3 3 2 2" xfId="35916" xr:uid="{9CE184C1-7891-47BF-B491-DCBBB28371E4}"/>
    <cellStyle name="Comma 2 2 4 2 5 3 3 3" xfId="26309" xr:uid="{FCE3C99F-5BF2-4F26-9168-FB2E50762169}"/>
    <cellStyle name="Comma 2 2 4 2 5 3 4" xfId="11898" xr:uid="{00000000-0005-0000-0000-000057050000}"/>
    <cellStyle name="Comma 2 2 4 2 5 3 4 2" xfId="31112" xr:uid="{B4120B44-DB55-439F-A7CA-2C54EE233CBF}"/>
    <cellStyle name="Comma 2 2 4 2 5 3 5" xfId="21505" xr:uid="{CFF5CE84-5E81-49C3-B556-B93418063325}"/>
    <cellStyle name="Comma 2 2 4 2 5 4" xfId="3093" xr:uid="{00000000-0005-0000-0000-000058050000}"/>
    <cellStyle name="Comma 2 2 4 2 5 4 2" xfId="7896" xr:uid="{00000000-0005-0000-0000-000059050000}"/>
    <cellStyle name="Comma 2 2 4 2 5 4 2 2" xfId="17503" xr:uid="{00000000-0005-0000-0000-00005A050000}"/>
    <cellStyle name="Comma 2 2 4 2 5 4 2 2 2" xfId="36717" xr:uid="{9D4A68AD-0787-40C0-B613-C6DBD78EF3D8}"/>
    <cellStyle name="Comma 2 2 4 2 5 4 2 3" xfId="27110" xr:uid="{E3E6CF15-74DA-438F-9926-B2A13E0BC966}"/>
    <cellStyle name="Comma 2 2 4 2 5 4 3" xfId="12700" xr:uid="{00000000-0005-0000-0000-00005B050000}"/>
    <cellStyle name="Comma 2 2 4 2 5 4 3 2" xfId="31914" xr:uid="{A86C2A4F-3D06-4403-A485-E429198DA748}"/>
    <cellStyle name="Comma 2 2 4 2 5 4 4" xfId="22307" xr:uid="{2F6F8903-3B18-450A-B860-21560B4E4EC9}"/>
    <cellStyle name="Comma 2 2 4 2 5 5" xfId="5495" xr:uid="{00000000-0005-0000-0000-00005C050000}"/>
    <cellStyle name="Comma 2 2 4 2 5 5 2" xfId="15102" xr:uid="{00000000-0005-0000-0000-00005D050000}"/>
    <cellStyle name="Comma 2 2 4 2 5 5 2 2" xfId="34316" xr:uid="{7964EC54-6303-4716-848E-1E17BEB3F1C9}"/>
    <cellStyle name="Comma 2 2 4 2 5 5 3" xfId="24709" xr:uid="{34D2F037-1ECF-42C2-9D4E-C54E8838C491}"/>
    <cellStyle name="Comma 2 2 4 2 5 6" xfId="10298" xr:uid="{00000000-0005-0000-0000-00005E050000}"/>
    <cellStyle name="Comma 2 2 4 2 5 6 2" xfId="29512" xr:uid="{4CCA2EEA-08B9-4EB4-8E92-31D22E2F8F62}"/>
    <cellStyle name="Comma 2 2 4 2 5 7" xfId="19905" xr:uid="{860CECBC-C24C-4BC7-9162-29358A7C4EE4}"/>
    <cellStyle name="Comma 2 2 4 2 6" xfId="888" xr:uid="{00000000-0005-0000-0000-00005F050000}"/>
    <cellStyle name="Comma 2 2 4 2 6 2" xfId="3293" xr:uid="{00000000-0005-0000-0000-000060050000}"/>
    <cellStyle name="Comma 2 2 4 2 6 2 2" xfId="8096" xr:uid="{00000000-0005-0000-0000-000061050000}"/>
    <cellStyle name="Comma 2 2 4 2 6 2 2 2" xfId="17703" xr:uid="{00000000-0005-0000-0000-000062050000}"/>
    <cellStyle name="Comma 2 2 4 2 6 2 2 2 2" xfId="36917" xr:uid="{96615182-69B5-4F84-BDA8-01DBC1F0131F}"/>
    <cellStyle name="Comma 2 2 4 2 6 2 2 3" xfId="27310" xr:uid="{9C6C5BF7-56B6-4FCF-96B5-5D4586CC3179}"/>
    <cellStyle name="Comma 2 2 4 2 6 2 3" xfId="12900" xr:uid="{00000000-0005-0000-0000-000063050000}"/>
    <cellStyle name="Comma 2 2 4 2 6 2 3 2" xfId="32114" xr:uid="{A76C46F9-C09E-47BF-B097-8607408C19A9}"/>
    <cellStyle name="Comma 2 2 4 2 6 2 4" xfId="22507" xr:uid="{D545A1A1-8424-4F0B-A6AC-78F3163E527E}"/>
    <cellStyle name="Comma 2 2 4 2 6 3" xfId="5695" xr:uid="{00000000-0005-0000-0000-000064050000}"/>
    <cellStyle name="Comma 2 2 4 2 6 3 2" xfId="15302" xr:uid="{00000000-0005-0000-0000-000065050000}"/>
    <cellStyle name="Comma 2 2 4 2 6 3 2 2" xfId="34516" xr:uid="{DB188B3A-1B42-44BD-AF37-ABB1CF0D5BCE}"/>
    <cellStyle name="Comma 2 2 4 2 6 3 3" xfId="24909" xr:uid="{A1A25CA8-A970-447E-A6DC-683A459E00DA}"/>
    <cellStyle name="Comma 2 2 4 2 6 4" xfId="10498" xr:uid="{00000000-0005-0000-0000-000066050000}"/>
    <cellStyle name="Comma 2 2 4 2 6 4 2" xfId="29712" xr:uid="{C5810F8B-E330-4A2C-AD06-A10EDC762226}"/>
    <cellStyle name="Comma 2 2 4 2 6 5" xfId="20105" xr:uid="{8B7C9F59-F3C2-44E7-87B9-07B766318EFA}"/>
    <cellStyle name="Comma 2 2 4 2 7" xfId="1688" xr:uid="{00000000-0005-0000-0000-000067050000}"/>
    <cellStyle name="Comma 2 2 4 2 7 2" xfId="4093" xr:uid="{00000000-0005-0000-0000-000068050000}"/>
    <cellStyle name="Comma 2 2 4 2 7 2 2" xfId="8896" xr:uid="{00000000-0005-0000-0000-000069050000}"/>
    <cellStyle name="Comma 2 2 4 2 7 2 2 2" xfId="18503" xr:uid="{00000000-0005-0000-0000-00006A050000}"/>
    <cellStyle name="Comma 2 2 4 2 7 2 2 2 2" xfId="37717" xr:uid="{C6B2324A-A796-43E0-9EF2-1CF548DC0266}"/>
    <cellStyle name="Comma 2 2 4 2 7 2 2 3" xfId="28110" xr:uid="{B682274B-A358-458B-BCE0-C342A2F124F8}"/>
    <cellStyle name="Comma 2 2 4 2 7 2 3" xfId="13700" xr:uid="{00000000-0005-0000-0000-00006B050000}"/>
    <cellStyle name="Comma 2 2 4 2 7 2 3 2" xfId="32914" xr:uid="{0AC55EE0-F2D8-46B6-89DA-9E8905A286CA}"/>
    <cellStyle name="Comma 2 2 4 2 7 2 4" xfId="23307" xr:uid="{208A164C-FD89-4E14-933B-BBC4757D6482}"/>
    <cellStyle name="Comma 2 2 4 2 7 3" xfId="6495" xr:uid="{00000000-0005-0000-0000-00006C050000}"/>
    <cellStyle name="Comma 2 2 4 2 7 3 2" xfId="16102" xr:uid="{00000000-0005-0000-0000-00006D050000}"/>
    <cellStyle name="Comma 2 2 4 2 7 3 2 2" xfId="35316" xr:uid="{8228A1D5-C78F-4E78-A739-476469459293}"/>
    <cellStyle name="Comma 2 2 4 2 7 3 3" xfId="25709" xr:uid="{DBD18FF4-79B6-4292-A25A-730AE499958A}"/>
    <cellStyle name="Comma 2 2 4 2 7 4" xfId="11298" xr:uid="{00000000-0005-0000-0000-00006E050000}"/>
    <cellStyle name="Comma 2 2 4 2 7 4 2" xfId="30512" xr:uid="{6FBEFD9B-6520-45C3-8397-21837D56C9B7}"/>
    <cellStyle name="Comma 2 2 4 2 7 5" xfId="20905" xr:uid="{1A35DFDD-FBA2-40B6-96F8-62D7E01950C0}"/>
    <cellStyle name="Comma 2 2 4 2 8" xfId="2493" xr:uid="{00000000-0005-0000-0000-00006F050000}"/>
    <cellStyle name="Comma 2 2 4 2 8 2" xfId="7296" xr:uid="{00000000-0005-0000-0000-000070050000}"/>
    <cellStyle name="Comma 2 2 4 2 8 2 2" xfId="16903" xr:uid="{00000000-0005-0000-0000-000071050000}"/>
    <cellStyle name="Comma 2 2 4 2 8 2 2 2" xfId="36117" xr:uid="{70C2271A-23AB-4A40-BED4-6B0C8B52EF8C}"/>
    <cellStyle name="Comma 2 2 4 2 8 2 3" xfId="26510" xr:uid="{2086673D-B260-4F3D-B22B-4B2AF2FC9098}"/>
    <cellStyle name="Comma 2 2 4 2 8 3" xfId="12100" xr:uid="{00000000-0005-0000-0000-000072050000}"/>
    <cellStyle name="Comma 2 2 4 2 8 3 2" xfId="31314" xr:uid="{3617EA4C-7F68-4663-8630-A0E5481660B2}"/>
    <cellStyle name="Comma 2 2 4 2 8 4" xfId="21707" xr:uid="{D66E8E94-E457-4B7E-956E-4D43406D0A78}"/>
    <cellStyle name="Comma 2 2 4 2 9" xfId="4895" xr:uid="{00000000-0005-0000-0000-000073050000}"/>
    <cellStyle name="Comma 2 2 4 2 9 2" xfId="14502" xr:uid="{00000000-0005-0000-0000-000074050000}"/>
    <cellStyle name="Comma 2 2 4 2 9 2 2" xfId="33716" xr:uid="{53AC2ADB-2F46-4077-82EB-0AA738CDB58D}"/>
    <cellStyle name="Comma 2 2 4 2 9 3" xfId="24109" xr:uid="{31360235-0A0F-4C18-BDBF-87532C3D1158}"/>
    <cellStyle name="Comma 2 2 4 3" xfId="137" xr:uid="{00000000-0005-0000-0000-000075050000}"/>
    <cellStyle name="Comma 2 2 4 3 10" xfId="19355" xr:uid="{C53B74A7-B30D-402C-88DD-DF2C41EEF9B9}"/>
    <cellStyle name="Comma 2 2 4 3 2" xfId="337" xr:uid="{00000000-0005-0000-0000-000076050000}"/>
    <cellStyle name="Comma 2 2 4 3 2 2" xfId="1138" xr:uid="{00000000-0005-0000-0000-000077050000}"/>
    <cellStyle name="Comma 2 2 4 3 2 2 2" xfId="3543" xr:uid="{00000000-0005-0000-0000-000078050000}"/>
    <cellStyle name="Comma 2 2 4 3 2 2 2 2" xfId="8346" xr:uid="{00000000-0005-0000-0000-000079050000}"/>
    <cellStyle name="Comma 2 2 4 3 2 2 2 2 2" xfId="17953" xr:uid="{00000000-0005-0000-0000-00007A050000}"/>
    <cellStyle name="Comma 2 2 4 3 2 2 2 2 2 2" xfId="37167" xr:uid="{D5FB839B-2DAE-475E-94FF-C72C8D374224}"/>
    <cellStyle name="Comma 2 2 4 3 2 2 2 2 3" xfId="27560" xr:uid="{78B75570-FF1F-42A4-8853-1E4079B1EF72}"/>
    <cellStyle name="Comma 2 2 4 3 2 2 2 3" xfId="13150" xr:uid="{00000000-0005-0000-0000-00007B050000}"/>
    <cellStyle name="Comma 2 2 4 3 2 2 2 3 2" xfId="32364" xr:uid="{A1FD1527-F343-47F8-94E8-A2F182ABEE5E}"/>
    <cellStyle name="Comma 2 2 4 3 2 2 2 4" xfId="22757" xr:uid="{5D30CDDC-29A9-4604-81BE-2BE6B376D9A5}"/>
    <cellStyle name="Comma 2 2 4 3 2 2 3" xfId="5945" xr:uid="{00000000-0005-0000-0000-00007C050000}"/>
    <cellStyle name="Comma 2 2 4 3 2 2 3 2" xfId="15552" xr:uid="{00000000-0005-0000-0000-00007D050000}"/>
    <cellStyle name="Comma 2 2 4 3 2 2 3 2 2" xfId="34766" xr:uid="{11DD5D7E-FD4B-4195-BE5F-B34F7FDF7772}"/>
    <cellStyle name="Comma 2 2 4 3 2 2 3 3" xfId="25159" xr:uid="{F5ABA8C6-32A0-4C8E-9A52-76ECC0A25398}"/>
    <cellStyle name="Comma 2 2 4 3 2 2 4" xfId="10748" xr:uid="{00000000-0005-0000-0000-00007E050000}"/>
    <cellStyle name="Comma 2 2 4 3 2 2 4 2" xfId="29962" xr:uid="{3C5BAD70-FF35-4A4C-B813-3F5AB7993BEE}"/>
    <cellStyle name="Comma 2 2 4 3 2 2 5" xfId="20355" xr:uid="{80F6487F-0F49-496A-8498-D0C291FA1144}"/>
    <cellStyle name="Comma 2 2 4 3 2 3" xfId="1938" xr:uid="{00000000-0005-0000-0000-00007F050000}"/>
    <cellStyle name="Comma 2 2 4 3 2 3 2" xfId="4343" xr:uid="{00000000-0005-0000-0000-000080050000}"/>
    <cellStyle name="Comma 2 2 4 3 2 3 2 2" xfId="9146" xr:uid="{00000000-0005-0000-0000-000081050000}"/>
    <cellStyle name="Comma 2 2 4 3 2 3 2 2 2" xfId="18753" xr:uid="{00000000-0005-0000-0000-000082050000}"/>
    <cellStyle name="Comma 2 2 4 3 2 3 2 2 2 2" xfId="37967" xr:uid="{DAA6BBAD-2C44-4957-BE6D-D0CD57E50E40}"/>
    <cellStyle name="Comma 2 2 4 3 2 3 2 2 3" xfId="28360" xr:uid="{5AC81412-A894-4030-8058-8FD00C67F4F9}"/>
    <cellStyle name="Comma 2 2 4 3 2 3 2 3" xfId="13950" xr:uid="{00000000-0005-0000-0000-000083050000}"/>
    <cellStyle name="Comma 2 2 4 3 2 3 2 3 2" xfId="33164" xr:uid="{345FA28C-DE11-48C4-8317-34041499A3FE}"/>
    <cellStyle name="Comma 2 2 4 3 2 3 2 4" xfId="23557" xr:uid="{B6D6313A-6963-417D-9461-682B200BD68A}"/>
    <cellStyle name="Comma 2 2 4 3 2 3 3" xfId="6745" xr:uid="{00000000-0005-0000-0000-000084050000}"/>
    <cellStyle name="Comma 2 2 4 3 2 3 3 2" xfId="16352" xr:uid="{00000000-0005-0000-0000-000085050000}"/>
    <cellStyle name="Comma 2 2 4 3 2 3 3 2 2" xfId="35566" xr:uid="{9FE63084-91E6-4FBD-8246-7CAE218470B1}"/>
    <cellStyle name="Comma 2 2 4 3 2 3 3 3" xfId="25959" xr:uid="{DE32AB54-60F4-48DA-BDFD-0D741B4A38C5}"/>
    <cellStyle name="Comma 2 2 4 3 2 3 4" xfId="11548" xr:uid="{00000000-0005-0000-0000-000086050000}"/>
    <cellStyle name="Comma 2 2 4 3 2 3 4 2" xfId="30762" xr:uid="{2F3FB76D-B2F9-451E-9DFC-85117FFD4416}"/>
    <cellStyle name="Comma 2 2 4 3 2 3 5" xfId="21155" xr:uid="{4177B2DB-DC79-4113-AA0B-00AEA622D9E4}"/>
    <cellStyle name="Comma 2 2 4 3 2 4" xfId="2743" xr:uid="{00000000-0005-0000-0000-000087050000}"/>
    <cellStyle name="Comma 2 2 4 3 2 4 2" xfId="7546" xr:uid="{00000000-0005-0000-0000-000088050000}"/>
    <cellStyle name="Comma 2 2 4 3 2 4 2 2" xfId="17153" xr:uid="{00000000-0005-0000-0000-000089050000}"/>
    <cellStyle name="Comma 2 2 4 3 2 4 2 2 2" xfId="36367" xr:uid="{917BC751-B4BB-4A09-8DB8-9F37FA93F35F}"/>
    <cellStyle name="Comma 2 2 4 3 2 4 2 3" xfId="26760" xr:uid="{8C8BC105-4D1C-4531-A5D8-229F17FB480B}"/>
    <cellStyle name="Comma 2 2 4 3 2 4 3" xfId="12350" xr:uid="{00000000-0005-0000-0000-00008A050000}"/>
    <cellStyle name="Comma 2 2 4 3 2 4 3 2" xfId="31564" xr:uid="{CC8C28E6-5E64-4E1F-8338-F247277D6DEB}"/>
    <cellStyle name="Comma 2 2 4 3 2 4 4" xfId="21957" xr:uid="{1DDADC2F-1767-4CA4-986D-F484CDF89B0A}"/>
    <cellStyle name="Comma 2 2 4 3 2 5" xfId="5145" xr:uid="{00000000-0005-0000-0000-00008B050000}"/>
    <cellStyle name="Comma 2 2 4 3 2 5 2" xfId="14752" xr:uid="{00000000-0005-0000-0000-00008C050000}"/>
    <cellStyle name="Comma 2 2 4 3 2 5 2 2" xfId="33966" xr:uid="{74F5D75B-8FF8-433A-BE2C-515ECD902034}"/>
    <cellStyle name="Comma 2 2 4 3 2 5 3" xfId="24359" xr:uid="{E1EF9034-2FD8-4C53-8E6E-32ADEA8308C3}"/>
    <cellStyle name="Comma 2 2 4 3 2 6" xfId="9948" xr:uid="{00000000-0005-0000-0000-00008D050000}"/>
    <cellStyle name="Comma 2 2 4 3 2 6 2" xfId="29162" xr:uid="{8E106195-3B0E-4229-9CEE-88B4C5F383CF}"/>
    <cellStyle name="Comma 2 2 4 3 2 7" xfId="19555" xr:uid="{FF30B360-2344-46C1-A24A-DBA59506F5BF}"/>
    <cellStyle name="Comma 2 2 4 3 3" xfId="537" xr:uid="{00000000-0005-0000-0000-00008E050000}"/>
    <cellStyle name="Comma 2 2 4 3 3 2" xfId="1338" xr:uid="{00000000-0005-0000-0000-00008F050000}"/>
    <cellStyle name="Comma 2 2 4 3 3 2 2" xfId="3743" xr:uid="{00000000-0005-0000-0000-000090050000}"/>
    <cellStyle name="Comma 2 2 4 3 3 2 2 2" xfId="8546" xr:uid="{00000000-0005-0000-0000-000091050000}"/>
    <cellStyle name="Comma 2 2 4 3 3 2 2 2 2" xfId="18153" xr:uid="{00000000-0005-0000-0000-000092050000}"/>
    <cellStyle name="Comma 2 2 4 3 3 2 2 2 2 2" xfId="37367" xr:uid="{5529D698-8027-48D6-BF04-1112D3CD34B5}"/>
    <cellStyle name="Comma 2 2 4 3 3 2 2 2 3" xfId="27760" xr:uid="{C42D113E-961F-4328-84F7-C5EAC00EC97B}"/>
    <cellStyle name="Comma 2 2 4 3 3 2 2 3" xfId="13350" xr:uid="{00000000-0005-0000-0000-000093050000}"/>
    <cellStyle name="Comma 2 2 4 3 3 2 2 3 2" xfId="32564" xr:uid="{F719E8E3-B0D1-43D3-9FCA-30D1C679281F}"/>
    <cellStyle name="Comma 2 2 4 3 3 2 2 4" xfId="22957" xr:uid="{378394C8-58F4-423B-AE71-19E868C17697}"/>
    <cellStyle name="Comma 2 2 4 3 3 2 3" xfId="6145" xr:uid="{00000000-0005-0000-0000-000094050000}"/>
    <cellStyle name="Comma 2 2 4 3 3 2 3 2" xfId="15752" xr:uid="{00000000-0005-0000-0000-000095050000}"/>
    <cellStyle name="Comma 2 2 4 3 3 2 3 2 2" xfId="34966" xr:uid="{7F94F70F-0BBE-4B84-BB55-783631F35EC6}"/>
    <cellStyle name="Comma 2 2 4 3 3 2 3 3" xfId="25359" xr:uid="{CBCEA650-FBA0-4C02-9522-C5B9F0679C76}"/>
    <cellStyle name="Comma 2 2 4 3 3 2 4" xfId="10948" xr:uid="{00000000-0005-0000-0000-000096050000}"/>
    <cellStyle name="Comma 2 2 4 3 3 2 4 2" xfId="30162" xr:uid="{1D8A6573-684C-4385-9022-B3773FDBA702}"/>
    <cellStyle name="Comma 2 2 4 3 3 2 5" xfId="20555" xr:uid="{9CC4AEC6-0344-4CDE-A85C-602B8B85229C}"/>
    <cellStyle name="Comma 2 2 4 3 3 3" xfId="2138" xr:uid="{00000000-0005-0000-0000-000097050000}"/>
    <cellStyle name="Comma 2 2 4 3 3 3 2" xfId="4543" xr:uid="{00000000-0005-0000-0000-000098050000}"/>
    <cellStyle name="Comma 2 2 4 3 3 3 2 2" xfId="9346" xr:uid="{00000000-0005-0000-0000-000099050000}"/>
    <cellStyle name="Comma 2 2 4 3 3 3 2 2 2" xfId="18953" xr:uid="{00000000-0005-0000-0000-00009A050000}"/>
    <cellStyle name="Comma 2 2 4 3 3 3 2 2 2 2" xfId="38167" xr:uid="{183C1A55-8729-44D5-B8F3-7D2C6F7A4095}"/>
    <cellStyle name="Comma 2 2 4 3 3 3 2 2 3" xfId="28560" xr:uid="{E2625400-0A1B-43EB-BA6B-5DE8183A89C1}"/>
    <cellStyle name="Comma 2 2 4 3 3 3 2 3" xfId="14150" xr:uid="{00000000-0005-0000-0000-00009B050000}"/>
    <cellStyle name="Comma 2 2 4 3 3 3 2 3 2" xfId="33364" xr:uid="{C5B8572D-B872-450B-A53C-BD51D50711DD}"/>
    <cellStyle name="Comma 2 2 4 3 3 3 2 4" xfId="23757" xr:uid="{F32EE31E-0414-412A-A826-7DFC50183B43}"/>
    <cellStyle name="Comma 2 2 4 3 3 3 3" xfId="6945" xr:uid="{00000000-0005-0000-0000-00009C050000}"/>
    <cellStyle name="Comma 2 2 4 3 3 3 3 2" xfId="16552" xr:uid="{00000000-0005-0000-0000-00009D050000}"/>
    <cellStyle name="Comma 2 2 4 3 3 3 3 2 2" xfId="35766" xr:uid="{33C24FB5-8E9C-4B6F-B209-88F8A4E6986A}"/>
    <cellStyle name="Comma 2 2 4 3 3 3 3 3" xfId="26159" xr:uid="{08BE7A70-B69F-4A7D-AF6E-5470954E3FDC}"/>
    <cellStyle name="Comma 2 2 4 3 3 3 4" xfId="11748" xr:uid="{00000000-0005-0000-0000-00009E050000}"/>
    <cellStyle name="Comma 2 2 4 3 3 3 4 2" xfId="30962" xr:uid="{925EA17C-02D0-41CE-9CEE-F66AD867E3CE}"/>
    <cellStyle name="Comma 2 2 4 3 3 3 5" xfId="21355" xr:uid="{976CA3CB-ABC0-4C6F-9B34-8AF332A68089}"/>
    <cellStyle name="Comma 2 2 4 3 3 4" xfId="2943" xr:uid="{00000000-0005-0000-0000-00009F050000}"/>
    <cellStyle name="Comma 2 2 4 3 3 4 2" xfId="7746" xr:uid="{00000000-0005-0000-0000-0000A0050000}"/>
    <cellStyle name="Comma 2 2 4 3 3 4 2 2" xfId="17353" xr:uid="{00000000-0005-0000-0000-0000A1050000}"/>
    <cellStyle name="Comma 2 2 4 3 3 4 2 2 2" xfId="36567" xr:uid="{0F9F49AF-7AE2-4436-9B4B-2B1EBE241EC7}"/>
    <cellStyle name="Comma 2 2 4 3 3 4 2 3" xfId="26960" xr:uid="{AA08B784-AB21-46D0-966C-FC74A68A0DE9}"/>
    <cellStyle name="Comma 2 2 4 3 3 4 3" xfId="12550" xr:uid="{00000000-0005-0000-0000-0000A2050000}"/>
    <cellStyle name="Comma 2 2 4 3 3 4 3 2" xfId="31764" xr:uid="{B07D81B6-FDBB-448B-B079-C31424F26AE5}"/>
    <cellStyle name="Comma 2 2 4 3 3 4 4" xfId="22157" xr:uid="{AD7A625F-26EA-4C6D-AB01-B1946974642C}"/>
    <cellStyle name="Comma 2 2 4 3 3 5" xfId="5345" xr:uid="{00000000-0005-0000-0000-0000A3050000}"/>
    <cellStyle name="Comma 2 2 4 3 3 5 2" xfId="14952" xr:uid="{00000000-0005-0000-0000-0000A4050000}"/>
    <cellStyle name="Comma 2 2 4 3 3 5 2 2" xfId="34166" xr:uid="{063AF963-A518-440A-A00B-E83CDAE2D222}"/>
    <cellStyle name="Comma 2 2 4 3 3 5 3" xfId="24559" xr:uid="{EF4D16A7-17D9-4148-80E1-8CC94408DC31}"/>
    <cellStyle name="Comma 2 2 4 3 3 6" xfId="10148" xr:uid="{00000000-0005-0000-0000-0000A5050000}"/>
    <cellStyle name="Comma 2 2 4 3 3 6 2" xfId="29362" xr:uid="{61ED2DE6-5889-476A-845D-F0A66750DC2F}"/>
    <cellStyle name="Comma 2 2 4 3 3 7" xfId="19755" xr:uid="{BE795A70-D970-4107-B0E8-36AF0BD932B5}"/>
    <cellStyle name="Comma 2 2 4 3 4" xfId="737" xr:uid="{00000000-0005-0000-0000-0000A6050000}"/>
    <cellStyle name="Comma 2 2 4 3 4 2" xfId="1538" xr:uid="{00000000-0005-0000-0000-0000A7050000}"/>
    <cellStyle name="Comma 2 2 4 3 4 2 2" xfId="3943" xr:uid="{00000000-0005-0000-0000-0000A8050000}"/>
    <cellStyle name="Comma 2 2 4 3 4 2 2 2" xfId="8746" xr:uid="{00000000-0005-0000-0000-0000A9050000}"/>
    <cellStyle name="Comma 2 2 4 3 4 2 2 2 2" xfId="18353" xr:uid="{00000000-0005-0000-0000-0000AA050000}"/>
    <cellStyle name="Comma 2 2 4 3 4 2 2 2 2 2" xfId="37567" xr:uid="{84505390-321C-48C3-A121-674295300E25}"/>
    <cellStyle name="Comma 2 2 4 3 4 2 2 2 3" xfId="27960" xr:uid="{7A534577-8F91-4C67-A460-C15A49982182}"/>
    <cellStyle name="Comma 2 2 4 3 4 2 2 3" xfId="13550" xr:uid="{00000000-0005-0000-0000-0000AB050000}"/>
    <cellStyle name="Comma 2 2 4 3 4 2 2 3 2" xfId="32764" xr:uid="{6953B865-A425-48C1-89C7-371596B2833A}"/>
    <cellStyle name="Comma 2 2 4 3 4 2 2 4" xfId="23157" xr:uid="{D1C1BB15-5D7D-4DB9-AB74-BF2CC330A329}"/>
    <cellStyle name="Comma 2 2 4 3 4 2 3" xfId="6345" xr:uid="{00000000-0005-0000-0000-0000AC050000}"/>
    <cellStyle name="Comma 2 2 4 3 4 2 3 2" xfId="15952" xr:uid="{00000000-0005-0000-0000-0000AD050000}"/>
    <cellStyle name="Comma 2 2 4 3 4 2 3 2 2" xfId="35166" xr:uid="{D8D51812-8B63-4F3B-8C6D-837D1D49B488}"/>
    <cellStyle name="Comma 2 2 4 3 4 2 3 3" xfId="25559" xr:uid="{EC0ED5E6-E441-45E0-BC7A-CE43027CDC1C}"/>
    <cellStyle name="Comma 2 2 4 3 4 2 4" xfId="11148" xr:uid="{00000000-0005-0000-0000-0000AE050000}"/>
    <cellStyle name="Comma 2 2 4 3 4 2 4 2" xfId="30362" xr:uid="{978AD0CF-A5EA-4E5C-9E4C-9DB4046AE690}"/>
    <cellStyle name="Comma 2 2 4 3 4 2 5" xfId="20755" xr:uid="{E76929C3-6A0B-4278-ADF5-F455DAFDE377}"/>
    <cellStyle name="Comma 2 2 4 3 4 3" xfId="2338" xr:uid="{00000000-0005-0000-0000-0000AF050000}"/>
    <cellStyle name="Comma 2 2 4 3 4 3 2" xfId="4743" xr:uid="{00000000-0005-0000-0000-0000B0050000}"/>
    <cellStyle name="Comma 2 2 4 3 4 3 2 2" xfId="9546" xr:uid="{00000000-0005-0000-0000-0000B1050000}"/>
    <cellStyle name="Comma 2 2 4 3 4 3 2 2 2" xfId="19153" xr:uid="{00000000-0005-0000-0000-0000B2050000}"/>
    <cellStyle name="Comma 2 2 4 3 4 3 2 2 2 2" xfId="38367" xr:uid="{11176230-531D-4146-A29D-CC83DBFD830C}"/>
    <cellStyle name="Comma 2 2 4 3 4 3 2 2 3" xfId="28760" xr:uid="{DFEED1CD-8DCE-4185-BABB-5310B11CC055}"/>
    <cellStyle name="Comma 2 2 4 3 4 3 2 3" xfId="14350" xr:uid="{00000000-0005-0000-0000-0000B3050000}"/>
    <cellStyle name="Comma 2 2 4 3 4 3 2 3 2" xfId="33564" xr:uid="{E0EA02AA-AC15-4930-93D1-4E47E81CC31B}"/>
    <cellStyle name="Comma 2 2 4 3 4 3 2 4" xfId="23957" xr:uid="{8C47742C-42B8-4363-9548-7AF3D2329880}"/>
    <cellStyle name="Comma 2 2 4 3 4 3 3" xfId="7145" xr:uid="{00000000-0005-0000-0000-0000B4050000}"/>
    <cellStyle name="Comma 2 2 4 3 4 3 3 2" xfId="16752" xr:uid="{00000000-0005-0000-0000-0000B5050000}"/>
    <cellStyle name="Comma 2 2 4 3 4 3 3 2 2" xfId="35966" xr:uid="{9AA30948-062E-4B8E-96E6-72D7987BB40E}"/>
    <cellStyle name="Comma 2 2 4 3 4 3 3 3" xfId="26359" xr:uid="{B586F52F-1300-47B6-A920-6EC2953224F1}"/>
    <cellStyle name="Comma 2 2 4 3 4 3 4" xfId="11948" xr:uid="{00000000-0005-0000-0000-0000B6050000}"/>
    <cellStyle name="Comma 2 2 4 3 4 3 4 2" xfId="31162" xr:uid="{1282D354-12BD-4A93-B78A-D5D1484CC519}"/>
    <cellStyle name="Comma 2 2 4 3 4 3 5" xfId="21555" xr:uid="{DFF05FB7-8F1C-4698-B61D-D9093A069E1A}"/>
    <cellStyle name="Comma 2 2 4 3 4 4" xfId="3143" xr:uid="{00000000-0005-0000-0000-0000B7050000}"/>
    <cellStyle name="Comma 2 2 4 3 4 4 2" xfId="7946" xr:uid="{00000000-0005-0000-0000-0000B8050000}"/>
    <cellStyle name="Comma 2 2 4 3 4 4 2 2" xfId="17553" xr:uid="{00000000-0005-0000-0000-0000B9050000}"/>
    <cellStyle name="Comma 2 2 4 3 4 4 2 2 2" xfId="36767" xr:uid="{2469551E-BAC5-4DE2-ADFF-9ED71A4B31D8}"/>
    <cellStyle name="Comma 2 2 4 3 4 4 2 3" xfId="27160" xr:uid="{801254FC-A80D-4525-BD3A-73B58A863268}"/>
    <cellStyle name="Comma 2 2 4 3 4 4 3" xfId="12750" xr:uid="{00000000-0005-0000-0000-0000BA050000}"/>
    <cellStyle name="Comma 2 2 4 3 4 4 3 2" xfId="31964" xr:uid="{539DCCDC-B4C7-4CCE-BE88-41424FD0CA01}"/>
    <cellStyle name="Comma 2 2 4 3 4 4 4" xfId="22357" xr:uid="{86512B92-B6E5-4604-ABDF-6721F987DC3A}"/>
    <cellStyle name="Comma 2 2 4 3 4 5" xfId="5545" xr:uid="{00000000-0005-0000-0000-0000BB050000}"/>
    <cellStyle name="Comma 2 2 4 3 4 5 2" xfId="15152" xr:uid="{00000000-0005-0000-0000-0000BC050000}"/>
    <cellStyle name="Comma 2 2 4 3 4 5 2 2" xfId="34366" xr:uid="{2BA62C1B-ED56-470F-91DE-3B1583F4A422}"/>
    <cellStyle name="Comma 2 2 4 3 4 5 3" xfId="24759" xr:uid="{FA2F0B37-A72B-476F-B538-C55569AAECBC}"/>
    <cellStyle name="Comma 2 2 4 3 4 6" xfId="10348" xr:uid="{00000000-0005-0000-0000-0000BD050000}"/>
    <cellStyle name="Comma 2 2 4 3 4 6 2" xfId="29562" xr:uid="{4530D978-1A81-4812-B5F1-74F0053BCCEB}"/>
    <cellStyle name="Comma 2 2 4 3 4 7" xfId="19955" xr:uid="{F490E6A6-25EC-41B2-B4FF-B5E2BE5D8958}"/>
    <cellStyle name="Comma 2 2 4 3 5" xfId="938" xr:uid="{00000000-0005-0000-0000-0000BE050000}"/>
    <cellStyle name="Comma 2 2 4 3 5 2" xfId="3343" xr:uid="{00000000-0005-0000-0000-0000BF050000}"/>
    <cellStyle name="Comma 2 2 4 3 5 2 2" xfId="8146" xr:uid="{00000000-0005-0000-0000-0000C0050000}"/>
    <cellStyle name="Comma 2 2 4 3 5 2 2 2" xfId="17753" xr:uid="{00000000-0005-0000-0000-0000C1050000}"/>
    <cellStyle name="Comma 2 2 4 3 5 2 2 2 2" xfId="36967" xr:uid="{4CD75E9F-5FC0-4790-A8DB-CDBB9A8BF7B3}"/>
    <cellStyle name="Comma 2 2 4 3 5 2 2 3" xfId="27360" xr:uid="{187BA06E-9C0D-4919-918F-0ECFE4B6BB4C}"/>
    <cellStyle name="Comma 2 2 4 3 5 2 3" xfId="12950" xr:uid="{00000000-0005-0000-0000-0000C2050000}"/>
    <cellStyle name="Comma 2 2 4 3 5 2 3 2" xfId="32164" xr:uid="{FE3FDF58-127D-4E13-8EB6-50D481C11F62}"/>
    <cellStyle name="Comma 2 2 4 3 5 2 4" xfId="22557" xr:uid="{634CD900-86C9-4FB3-A9DF-AF7300A09AB9}"/>
    <cellStyle name="Comma 2 2 4 3 5 3" xfId="5745" xr:uid="{00000000-0005-0000-0000-0000C3050000}"/>
    <cellStyle name="Comma 2 2 4 3 5 3 2" xfId="15352" xr:uid="{00000000-0005-0000-0000-0000C4050000}"/>
    <cellStyle name="Comma 2 2 4 3 5 3 2 2" xfId="34566" xr:uid="{72547B2D-402A-4303-B2AA-971120CB2F74}"/>
    <cellStyle name="Comma 2 2 4 3 5 3 3" xfId="24959" xr:uid="{4A9E89C9-A375-4E3D-BC3D-D26CBBA290F7}"/>
    <cellStyle name="Comma 2 2 4 3 5 4" xfId="10548" xr:uid="{00000000-0005-0000-0000-0000C5050000}"/>
    <cellStyle name="Comma 2 2 4 3 5 4 2" xfId="29762" xr:uid="{5F8A494F-001B-4047-AFD8-4ECAEFDE18F0}"/>
    <cellStyle name="Comma 2 2 4 3 5 5" xfId="20155" xr:uid="{EA19924F-92DB-4A25-905F-873C5B83B68E}"/>
    <cellStyle name="Comma 2 2 4 3 6" xfId="1738" xr:uid="{00000000-0005-0000-0000-0000C6050000}"/>
    <cellStyle name="Comma 2 2 4 3 6 2" xfId="4143" xr:uid="{00000000-0005-0000-0000-0000C7050000}"/>
    <cellStyle name="Comma 2 2 4 3 6 2 2" xfId="8946" xr:uid="{00000000-0005-0000-0000-0000C8050000}"/>
    <cellStyle name="Comma 2 2 4 3 6 2 2 2" xfId="18553" xr:uid="{00000000-0005-0000-0000-0000C9050000}"/>
    <cellStyle name="Comma 2 2 4 3 6 2 2 2 2" xfId="37767" xr:uid="{8C183717-D3C9-47D3-B3A6-744BE2F1D907}"/>
    <cellStyle name="Comma 2 2 4 3 6 2 2 3" xfId="28160" xr:uid="{EAAD49FB-FEE1-40EF-BEEE-F9B8033F86BE}"/>
    <cellStyle name="Comma 2 2 4 3 6 2 3" xfId="13750" xr:uid="{00000000-0005-0000-0000-0000CA050000}"/>
    <cellStyle name="Comma 2 2 4 3 6 2 3 2" xfId="32964" xr:uid="{4D69CB72-ACAD-4FF2-8881-B1737507CE95}"/>
    <cellStyle name="Comma 2 2 4 3 6 2 4" xfId="23357" xr:uid="{7FD1CBB6-D32F-475A-A91E-9E3B0ACA6A9C}"/>
    <cellStyle name="Comma 2 2 4 3 6 3" xfId="6545" xr:uid="{00000000-0005-0000-0000-0000CB050000}"/>
    <cellStyle name="Comma 2 2 4 3 6 3 2" xfId="16152" xr:uid="{00000000-0005-0000-0000-0000CC050000}"/>
    <cellStyle name="Comma 2 2 4 3 6 3 2 2" xfId="35366" xr:uid="{CCD8B157-93C9-46D2-82FD-24D3C03EE46C}"/>
    <cellStyle name="Comma 2 2 4 3 6 3 3" xfId="25759" xr:uid="{832EF447-9093-4DA9-816A-997BFEBF6BD0}"/>
    <cellStyle name="Comma 2 2 4 3 6 4" xfId="11348" xr:uid="{00000000-0005-0000-0000-0000CD050000}"/>
    <cellStyle name="Comma 2 2 4 3 6 4 2" xfId="30562" xr:uid="{4BAC5A44-A158-42A4-941C-EA4B5787D6A3}"/>
    <cellStyle name="Comma 2 2 4 3 6 5" xfId="20955" xr:uid="{AF818FF4-FBDE-4AB2-A5BD-4B07D3A66F33}"/>
    <cellStyle name="Comma 2 2 4 3 7" xfId="2543" xr:uid="{00000000-0005-0000-0000-0000CE050000}"/>
    <cellStyle name="Comma 2 2 4 3 7 2" xfId="7346" xr:uid="{00000000-0005-0000-0000-0000CF050000}"/>
    <cellStyle name="Comma 2 2 4 3 7 2 2" xfId="16953" xr:uid="{00000000-0005-0000-0000-0000D0050000}"/>
    <cellStyle name="Comma 2 2 4 3 7 2 2 2" xfId="36167" xr:uid="{662567F9-9137-4E37-9451-D4CACB283416}"/>
    <cellStyle name="Comma 2 2 4 3 7 2 3" xfId="26560" xr:uid="{FA262CB0-0535-4726-BEA3-16ADD49A6FD0}"/>
    <cellStyle name="Comma 2 2 4 3 7 3" xfId="12150" xr:uid="{00000000-0005-0000-0000-0000D1050000}"/>
    <cellStyle name="Comma 2 2 4 3 7 3 2" xfId="31364" xr:uid="{35806A74-16F2-428C-BF71-7A998AC146F2}"/>
    <cellStyle name="Comma 2 2 4 3 7 4" xfId="21757" xr:uid="{81F0329F-002C-4664-BDAD-7BE1DB5098BB}"/>
    <cellStyle name="Comma 2 2 4 3 8" xfId="4945" xr:uid="{00000000-0005-0000-0000-0000D2050000}"/>
    <cellStyle name="Comma 2 2 4 3 8 2" xfId="14552" xr:uid="{00000000-0005-0000-0000-0000D3050000}"/>
    <cellStyle name="Comma 2 2 4 3 8 2 2" xfId="33766" xr:uid="{7DB9BE4D-E3EF-44A4-A874-18C0C0DF9299}"/>
    <cellStyle name="Comma 2 2 4 3 8 3" xfId="24159" xr:uid="{7439157C-C735-447E-944B-AC0BD55D53DF}"/>
    <cellStyle name="Comma 2 2 4 3 9" xfId="9748" xr:uid="{00000000-0005-0000-0000-0000D4050000}"/>
    <cellStyle name="Comma 2 2 4 3 9 2" xfId="28962" xr:uid="{04427D6B-31DF-410F-97C0-8D615340256C}"/>
    <cellStyle name="Comma 2 2 4 4" xfId="237" xr:uid="{00000000-0005-0000-0000-0000D5050000}"/>
    <cellStyle name="Comma 2 2 4 4 2" xfId="1038" xr:uid="{00000000-0005-0000-0000-0000D6050000}"/>
    <cellStyle name="Comma 2 2 4 4 2 2" xfId="3443" xr:uid="{00000000-0005-0000-0000-0000D7050000}"/>
    <cellStyle name="Comma 2 2 4 4 2 2 2" xfId="8246" xr:uid="{00000000-0005-0000-0000-0000D8050000}"/>
    <cellStyle name="Comma 2 2 4 4 2 2 2 2" xfId="17853" xr:uid="{00000000-0005-0000-0000-0000D9050000}"/>
    <cellStyle name="Comma 2 2 4 4 2 2 2 2 2" xfId="37067" xr:uid="{296B52C6-8101-4F6D-983F-F9F8D9D6BAA8}"/>
    <cellStyle name="Comma 2 2 4 4 2 2 2 3" xfId="27460" xr:uid="{5F1E80A6-4AC2-403E-8DE3-EAB5138C073A}"/>
    <cellStyle name="Comma 2 2 4 4 2 2 3" xfId="13050" xr:uid="{00000000-0005-0000-0000-0000DA050000}"/>
    <cellStyle name="Comma 2 2 4 4 2 2 3 2" xfId="32264" xr:uid="{855C6389-10F3-4809-8B2E-4580351E4A8E}"/>
    <cellStyle name="Comma 2 2 4 4 2 2 4" xfId="22657" xr:uid="{DC815861-A4E3-40AC-9972-4B45EC7B9594}"/>
    <cellStyle name="Comma 2 2 4 4 2 3" xfId="5845" xr:uid="{00000000-0005-0000-0000-0000DB050000}"/>
    <cellStyle name="Comma 2 2 4 4 2 3 2" xfId="15452" xr:uid="{00000000-0005-0000-0000-0000DC050000}"/>
    <cellStyle name="Comma 2 2 4 4 2 3 2 2" xfId="34666" xr:uid="{F70BA6FA-836F-4769-AEB2-D5322D063A68}"/>
    <cellStyle name="Comma 2 2 4 4 2 3 3" xfId="25059" xr:uid="{C6FF9969-210C-4282-B0A5-8408AE19CF32}"/>
    <cellStyle name="Comma 2 2 4 4 2 4" xfId="10648" xr:uid="{00000000-0005-0000-0000-0000DD050000}"/>
    <cellStyle name="Comma 2 2 4 4 2 4 2" xfId="29862" xr:uid="{E4770604-5EF9-4469-A310-908BD0C5697D}"/>
    <cellStyle name="Comma 2 2 4 4 2 5" xfId="20255" xr:uid="{60F4C8A1-A014-451F-840B-476E56AFD185}"/>
    <cellStyle name="Comma 2 2 4 4 3" xfId="1838" xr:uid="{00000000-0005-0000-0000-0000DE050000}"/>
    <cellStyle name="Comma 2 2 4 4 3 2" xfId="4243" xr:uid="{00000000-0005-0000-0000-0000DF050000}"/>
    <cellStyle name="Comma 2 2 4 4 3 2 2" xfId="9046" xr:uid="{00000000-0005-0000-0000-0000E0050000}"/>
    <cellStyle name="Comma 2 2 4 4 3 2 2 2" xfId="18653" xr:uid="{00000000-0005-0000-0000-0000E1050000}"/>
    <cellStyle name="Comma 2 2 4 4 3 2 2 2 2" xfId="37867" xr:uid="{8FCC6165-6F3F-4DAA-B117-5693DAF72994}"/>
    <cellStyle name="Comma 2 2 4 4 3 2 2 3" xfId="28260" xr:uid="{2381D8C3-CD96-438D-B31C-191443112142}"/>
    <cellStyle name="Comma 2 2 4 4 3 2 3" xfId="13850" xr:uid="{00000000-0005-0000-0000-0000E2050000}"/>
    <cellStyle name="Comma 2 2 4 4 3 2 3 2" xfId="33064" xr:uid="{4E42D5A1-3D7F-4987-B790-A35FAD8FDCDC}"/>
    <cellStyle name="Comma 2 2 4 4 3 2 4" xfId="23457" xr:uid="{3185429C-AD56-476A-9161-51E31D6F4192}"/>
    <cellStyle name="Comma 2 2 4 4 3 3" xfId="6645" xr:uid="{00000000-0005-0000-0000-0000E3050000}"/>
    <cellStyle name="Comma 2 2 4 4 3 3 2" xfId="16252" xr:uid="{00000000-0005-0000-0000-0000E4050000}"/>
    <cellStyle name="Comma 2 2 4 4 3 3 2 2" xfId="35466" xr:uid="{8578639F-FF41-44A1-9692-FC3123C5F6DB}"/>
    <cellStyle name="Comma 2 2 4 4 3 3 3" xfId="25859" xr:uid="{FAE52799-7432-4184-8A27-CE6168F4BCBD}"/>
    <cellStyle name="Comma 2 2 4 4 3 4" xfId="11448" xr:uid="{00000000-0005-0000-0000-0000E5050000}"/>
    <cellStyle name="Comma 2 2 4 4 3 4 2" xfId="30662" xr:uid="{29EF9697-6B9D-48B9-9CE4-DF8A205AD121}"/>
    <cellStyle name="Comma 2 2 4 4 3 5" xfId="21055" xr:uid="{DA9FCFB2-BC2E-4791-A5F1-2F9C40BCAC53}"/>
    <cellStyle name="Comma 2 2 4 4 4" xfId="2643" xr:uid="{00000000-0005-0000-0000-0000E6050000}"/>
    <cellStyle name="Comma 2 2 4 4 4 2" xfId="7446" xr:uid="{00000000-0005-0000-0000-0000E7050000}"/>
    <cellStyle name="Comma 2 2 4 4 4 2 2" xfId="17053" xr:uid="{00000000-0005-0000-0000-0000E8050000}"/>
    <cellStyle name="Comma 2 2 4 4 4 2 2 2" xfId="36267" xr:uid="{D725192F-88DC-45C1-9D20-460F2D62E088}"/>
    <cellStyle name="Comma 2 2 4 4 4 2 3" xfId="26660" xr:uid="{28765430-1317-43EE-A3D9-703CFF1053C2}"/>
    <cellStyle name="Comma 2 2 4 4 4 3" xfId="12250" xr:uid="{00000000-0005-0000-0000-0000E9050000}"/>
    <cellStyle name="Comma 2 2 4 4 4 3 2" xfId="31464" xr:uid="{70A1E6BA-C54C-4FA4-8076-901CDB47B035}"/>
    <cellStyle name="Comma 2 2 4 4 4 4" xfId="21857" xr:uid="{1CCCAB72-32D6-4970-97A6-2BEE67B847D9}"/>
    <cellStyle name="Comma 2 2 4 4 5" xfId="5045" xr:uid="{00000000-0005-0000-0000-0000EA050000}"/>
    <cellStyle name="Comma 2 2 4 4 5 2" xfId="14652" xr:uid="{00000000-0005-0000-0000-0000EB050000}"/>
    <cellStyle name="Comma 2 2 4 4 5 2 2" xfId="33866" xr:uid="{697EFF34-9879-4C63-AE06-30CFABE33477}"/>
    <cellStyle name="Comma 2 2 4 4 5 3" xfId="24259" xr:uid="{E9EE92B8-FD69-4FAD-8AA7-F2E883A62E9F}"/>
    <cellStyle name="Comma 2 2 4 4 6" xfId="9848" xr:uid="{00000000-0005-0000-0000-0000EC050000}"/>
    <cellStyle name="Comma 2 2 4 4 6 2" xfId="29062" xr:uid="{24653EA2-4B62-4E6B-8D60-D6E227C5BD59}"/>
    <cellStyle name="Comma 2 2 4 4 7" xfId="19455" xr:uid="{46A0B914-BCBF-4D2B-AF4A-93190838A7AF}"/>
    <cellStyle name="Comma 2 2 4 5" xfId="437" xr:uid="{00000000-0005-0000-0000-0000ED050000}"/>
    <cellStyle name="Comma 2 2 4 5 2" xfId="1238" xr:uid="{00000000-0005-0000-0000-0000EE050000}"/>
    <cellStyle name="Comma 2 2 4 5 2 2" xfId="3643" xr:uid="{00000000-0005-0000-0000-0000EF050000}"/>
    <cellStyle name="Comma 2 2 4 5 2 2 2" xfId="8446" xr:uid="{00000000-0005-0000-0000-0000F0050000}"/>
    <cellStyle name="Comma 2 2 4 5 2 2 2 2" xfId="18053" xr:uid="{00000000-0005-0000-0000-0000F1050000}"/>
    <cellStyle name="Comma 2 2 4 5 2 2 2 2 2" xfId="37267" xr:uid="{DF14903A-A6EF-462B-9B3E-B88CD1EADD1C}"/>
    <cellStyle name="Comma 2 2 4 5 2 2 2 3" xfId="27660" xr:uid="{7F0A5DE7-E4BF-493C-93DD-E5408F765C55}"/>
    <cellStyle name="Comma 2 2 4 5 2 2 3" xfId="13250" xr:uid="{00000000-0005-0000-0000-0000F2050000}"/>
    <cellStyle name="Comma 2 2 4 5 2 2 3 2" xfId="32464" xr:uid="{A4B58615-F834-4FAE-96A0-CB60E759F946}"/>
    <cellStyle name="Comma 2 2 4 5 2 2 4" xfId="22857" xr:uid="{A874AE6E-B506-4F57-9F0B-178DC8787F34}"/>
    <cellStyle name="Comma 2 2 4 5 2 3" xfId="6045" xr:uid="{00000000-0005-0000-0000-0000F3050000}"/>
    <cellStyle name="Comma 2 2 4 5 2 3 2" xfId="15652" xr:uid="{00000000-0005-0000-0000-0000F4050000}"/>
    <cellStyle name="Comma 2 2 4 5 2 3 2 2" xfId="34866" xr:uid="{384E5D65-D56A-4CA3-A8CC-B1915E4B5150}"/>
    <cellStyle name="Comma 2 2 4 5 2 3 3" xfId="25259" xr:uid="{FF3BB998-7EA6-45FF-B7D5-E08E7B7E9954}"/>
    <cellStyle name="Comma 2 2 4 5 2 4" xfId="10848" xr:uid="{00000000-0005-0000-0000-0000F5050000}"/>
    <cellStyle name="Comma 2 2 4 5 2 4 2" xfId="30062" xr:uid="{7B974FD5-85AA-45B4-8C11-55112B1DAC3D}"/>
    <cellStyle name="Comma 2 2 4 5 2 5" xfId="20455" xr:uid="{FE323D99-98E7-4F08-B9F2-C5E5F3B97F35}"/>
    <cellStyle name="Comma 2 2 4 5 3" xfId="2038" xr:uid="{00000000-0005-0000-0000-0000F6050000}"/>
    <cellStyle name="Comma 2 2 4 5 3 2" xfId="4443" xr:uid="{00000000-0005-0000-0000-0000F7050000}"/>
    <cellStyle name="Comma 2 2 4 5 3 2 2" xfId="9246" xr:uid="{00000000-0005-0000-0000-0000F8050000}"/>
    <cellStyle name="Comma 2 2 4 5 3 2 2 2" xfId="18853" xr:uid="{00000000-0005-0000-0000-0000F9050000}"/>
    <cellStyle name="Comma 2 2 4 5 3 2 2 2 2" xfId="38067" xr:uid="{B16191D6-140E-4A2F-9453-F3D5EFACD418}"/>
    <cellStyle name="Comma 2 2 4 5 3 2 2 3" xfId="28460" xr:uid="{4C7B634C-8DEA-4E89-9E24-E95D83C124EA}"/>
    <cellStyle name="Comma 2 2 4 5 3 2 3" xfId="14050" xr:uid="{00000000-0005-0000-0000-0000FA050000}"/>
    <cellStyle name="Comma 2 2 4 5 3 2 3 2" xfId="33264" xr:uid="{EEC21D88-34D2-471E-8CB0-8A59B647CBFD}"/>
    <cellStyle name="Comma 2 2 4 5 3 2 4" xfId="23657" xr:uid="{07E9FADF-4833-456F-85E7-8E5166347B3E}"/>
    <cellStyle name="Comma 2 2 4 5 3 3" xfId="6845" xr:uid="{00000000-0005-0000-0000-0000FB050000}"/>
    <cellStyle name="Comma 2 2 4 5 3 3 2" xfId="16452" xr:uid="{00000000-0005-0000-0000-0000FC050000}"/>
    <cellStyle name="Comma 2 2 4 5 3 3 2 2" xfId="35666" xr:uid="{FE9F0FB4-26F8-4F9F-9A17-EF12802542FC}"/>
    <cellStyle name="Comma 2 2 4 5 3 3 3" xfId="26059" xr:uid="{7B99F517-DE60-48F5-B7A6-6C1832F30434}"/>
    <cellStyle name="Comma 2 2 4 5 3 4" xfId="11648" xr:uid="{00000000-0005-0000-0000-0000FD050000}"/>
    <cellStyle name="Comma 2 2 4 5 3 4 2" xfId="30862" xr:uid="{09EB2C4D-BF2C-4C98-8AA0-0671A10207AF}"/>
    <cellStyle name="Comma 2 2 4 5 3 5" xfId="21255" xr:uid="{E7AB418F-984B-41A9-8623-9096B667B898}"/>
    <cellStyle name="Comma 2 2 4 5 4" xfId="2843" xr:uid="{00000000-0005-0000-0000-0000FE050000}"/>
    <cellStyle name="Comma 2 2 4 5 4 2" xfId="7646" xr:uid="{00000000-0005-0000-0000-0000FF050000}"/>
    <cellStyle name="Comma 2 2 4 5 4 2 2" xfId="17253" xr:uid="{00000000-0005-0000-0000-000000060000}"/>
    <cellStyle name="Comma 2 2 4 5 4 2 2 2" xfId="36467" xr:uid="{2CBF6D15-6492-48E3-9C59-83353B604B96}"/>
    <cellStyle name="Comma 2 2 4 5 4 2 3" xfId="26860" xr:uid="{9E584F21-192C-45EB-82EB-B9369170EE6B}"/>
    <cellStyle name="Comma 2 2 4 5 4 3" xfId="12450" xr:uid="{00000000-0005-0000-0000-000001060000}"/>
    <cellStyle name="Comma 2 2 4 5 4 3 2" xfId="31664" xr:uid="{244D632D-DF22-4646-ABF1-9C913C97391F}"/>
    <cellStyle name="Comma 2 2 4 5 4 4" xfId="22057" xr:uid="{B1C48A07-6C20-4136-9EDA-EADD6092ADE3}"/>
    <cellStyle name="Comma 2 2 4 5 5" xfId="5245" xr:uid="{00000000-0005-0000-0000-000002060000}"/>
    <cellStyle name="Comma 2 2 4 5 5 2" xfId="14852" xr:uid="{00000000-0005-0000-0000-000003060000}"/>
    <cellStyle name="Comma 2 2 4 5 5 2 2" xfId="34066" xr:uid="{E08789D7-11DB-4064-9103-65FCDDB2AAFE}"/>
    <cellStyle name="Comma 2 2 4 5 5 3" xfId="24459" xr:uid="{EBCBC489-F853-4E0C-B9A0-344F146C95B6}"/>
    <cellStyle name="Comma 2 2 4 5 6" xfId="10048" xr:uid="{00000000-0005-0000-0000-000004060000}"/>
    <cellStyle name="Comma 2 2 4 5 6 2" xfId="29262" xr:uid="{7F0518EB-F290-4555-A311-228527A15FDE}"/>
    <cellStyle name="Comma 2 2 4 5 7" xfId="19655" xr:uid="{CF5D3D47-12A4-46E5-841B-6110779D4396}"/>
    <cellStyle name="Comma 2 2 4 6" xfId="637" xr:uid="{00000000-0005-0000-0000-000005060000}"/>
    <cellStyle name="Comma 2 2 4 6 2" xfId="1438" xr:uid="{00000000-0005-0000-0000-000006060000}"/>
    <cellStyle name="Comma 2 2 4 6 2 2" xfId="3843" xr:uid="{00000000-0005-0000-0000-000007060000}"/>
    <cellStyle name="Comma 2 2 4 6 2 2 2" xfId="8646" xr:uid="{00000000-0005-0000-0000-000008060000}"/>
    <cellStyle name="Comma 2 2 4 6 2 2 2 2" xfId="18253" xr:uid="{00000000-0005-0000-0000-000009060000}"/>
    <cellStyle name="Comma 2 2 4 6 2 2 2 2 2" xfId="37467" xr:uid="{179D00CF-0DC1-4B93-BF07-062DFF400FEF}"/>
    <cellStyle name="Comma 2 2 4 6 2 2 2 3" xfId="27860" xr:uid="{EF616AC5-F7EB-4F08-A17C-6A5EC0A96DD7}"/>
    <cellStyle name="Comma 2 2 4 6 2 2 3" xfId="13450" xr:uid="{00000000-0005-0000-0000-00000A060000}"/>
    <cellStyle name="Comma 2 2 4 6 2 2 3 2" xfId="32664" xr:uid="{DDCBE74F-984D-48B4-9F3A-15360BC5E3A6}"/>
    <cellStyle name="Comma 2 2 4 6 2 2 4" xfId="23057" xr:uid="{5BAD0FDB-3DAF-4155-8960-DBB765ADE94A}"/>
    <cellStyle name="Comma 2 2 4 6 2 3" xfId="6245" xr:uid="{00000000-0005-0000-0000-00000B060000}"/>
    <cellStyle name="Comma 2 2 4 6 2 3 2" xfId="15852" xr:uid="{00000000-0005-0000-0000-00000C060000}"/>
    <cellStyle name="Comma 2 2 4 6 2 3 2 2" xfId="35066" xr:uid="{54B114C1-912E-4FE9-ABAC-2330B3E2F0BE}"/>
    <cellStyle name="Comma 2 2 4 6 2 3 3" xfId="25459" xr:uid="{068A9B89-0CD7-47E9-B54C-0BFEF65F30FB}"/>
    <cellStyle name="Comma 2 2 4 6 2 4" xfId="11048" xr:uid="{00000000-0005-0000-0000-00000D060000}"/>
    <cellStyle name="Comma 2 2 4 6 2 4 2" xfId="30262" xr:uid="{4171D8CE-D79E-4F9A-A061-21412F97D2F9}"/>
    <cellStyle name="Comma 2 2 4 6 2 5" xfId="20655" xr:uid="{628B7DF2-7019-45E7-AB41-DBA4C1DF4659}"/>
    <cellStyle name="Comma 2 2 4 6 3" xfId="2238" xr:uid="{00000000-0005-0000-0000-00000E060000}"/>
    <cellStyle name="Comma 2 2 4 6 3 2" xfId="4643" xr:uid="{00000000-0005-0000-0000-00000F060000}"/>
    <cellStyle name="Comma 2 2 4 6 3 2 2" xfId="9446" xr:uid="{00000000-0005-0000-0000-000010060000}"/>
    <cellStyle name="Comma 2 2 4 6 3 2 2 2" xfId="19053" xr:uid="{00000000-0005-0000-0000-000011060000}"/>
    <cellStyle name="Comma 2 2 4 6 3 2 2 2 2" xfId="38267" xr:uid="{C9C6041B-164E-4AB4-BA21-7921504B38BA}"/>
    <cellStyle name="Comma 2 2 4 6 3 2 2 3" xfId="28660" xr:uid="{E3F04069-C8C7-445F-9AD3-7938E570A0C6}"/>
    <cellStyle name="Comma 2 2 4 6 3 2 3" xfId="14250" xr:uid="{00000000-0005-0000-0000-000012060000}"/>
    <cellStyle name="Comma 2 2 4 6 3 2 3 2" xfId="33464" xr:uid="{87D5E267-085F-4F04-A46B-E5CA47E1A0E2}"/>
    <cellStyle name="Comma 2 2 4 6 3 2 4" xfId="23857" xr:uid="{5457F582-7439-450D-BDAC-ED091039C86C}"/>
    <cellStyle name="Comma 2 2 4 6 3 3" xfId="7045" xr:uid="{00000000-0005-0000-0000-000013060000}"/>
    <cellStyle name="Comma 2 2 4 6 3 3 2" xfId="16652" xr:uid="{00000000-0005-0000-0000-000014060000}"/>
    <cellStyle name="Comma 2 2 4 6 3 3 2 2" xfId="35866" xr:uid="{9AD78EBF-E9BA-42B4-BA70-FD7310277EBE}"/>
    <cellStyle name="Comma 2 2 4 6 3 3 3" xfId="26259" xr:uid="{B6C8DB02-4D97-4436-BAF5-878230BA7783}"/>
    <cellStyle name="Comma 2 2 4 6 3 4" xfId="11848" xr:uid="{00000000-0005-0000-0000-000015060000}"/>
    <cellStyle name="Comma 2 2 4 6 3 4 2" xfId="31062" xr:uid="{6598F5CD-057E-4F1F-B3BA-51A3CB0607C1}"/>
    <cellStyle name="Comma 2 2 4 6 3 5" xfId="21455" xr:uid="{013CC954-ADFF-4656-BF35-99B23AF5D936}"/>
    <cellStyle name="Comma 2 2 4 6 4" xfId="3043" xr:uid="{00000000-0005-0000-0000-000016060000}"/>
    <cellStyle name="Comma 2 2 4 6 4 2" xfId="7846" xr:uid="{00000000-0005-0000-0000-000017060000}"/>
    <cellStyle name="Comma 2 2 4 6 4 2 2" xfId="17453" xr:uid="{00000000-0005-0000-0000-000018060000}"/>
    <cellStyle name="Comma 2 2 4 6 4 2 2 2" xfId="36667" xr:uid="{EEAB8490-DD76-4C62-9A19-BEC92BD79DF4}"/>
    <cellStyle name="Comma 2 2 4 6 4 2 3" xfId="27060" xr:uid="{DD634145-BB74-4382-AF15-E49BD18EA1AC}"/>
    <cellStyle name="Comma 2 2 4 6 4 3" xfId="12650" xr:uid="{00000000-0005-0000-0000-000019060000}"/>
    <cellStyle name="Comma 2 2 4 6 4 3 2" xfId="31864" xr:uid="{D6002517-F2CF-414C-A3DC-4E0F5E7306A0}"/>
    <cellStyle name="Comma 2 2 4 6 4 4" xfId="22257" xr:uid="{3439BD1E-197D-401C-836C-3001C13B7E58}"/>
    <cellStyle name="Comma 2 2 4 6 5" xfId="5445" xr:uid="{00000000-0005-0000-0000-00001A060000}"/>
    <cellStyle name="Comma 2 2 4 6 5 2" xfId="15052" xr:uid="{00000000-0005-0000-0000-00001B060000}"/>
    <cellStyle name="Comma 2 2 4 6 5 2 2" xfId="34266" xr:uid="{6D49944B-768A-4C83-882C-47DBD2CD95B9}"/>
    <cellStyle name="Comma 2 2 4 6 5 3" xfId="24659" xr:uid="{D78EE605-BB93-40EB-A750-BC7DCA3ACC16}"/>
    <cellStyle name="Comma 2 2 4 6 6" xfId="10248" xr:uid="{00000000-0005-0000-0000-00001C060000}"/>
    <cellStyle name="Comma 2 2 4 6 6 2" xfId="29462" xr:uid="{51F44879-4A07-4689-8222-3F70D685DA70}"/>
    <cellStyle name="Comma 2 2 4 6 7" xfId="19855" xr:uid="{370A4B91-C792-42DB-96F6-47E45964CF75}"/>
    <cellStyle name="Comma 2 2 4 7" xfId="838" xr:uid="{00000000-0005-0000-0000-00001D060000}"/>
    <cellStyle name="Comma 2 2 4 7 2" xfId="3243" xr:uid="{00000000-0005-0000-0000-00001E060000}"/>
    <cellStyle name="Comma 2 2 4 7 2 2" xfId="8046" xr:uid="{00000000-0005-0000-0000-00001F060000}"/>
    <cellStyle name="Comma 2 2 4 7 2 2 2" xfId="17653" xr:uid="{00000000-0005-0000-0000-000020060000}"/>
    <cellStyle name="Comma 2 2 4 7 2 2 2 2" xfId="36867" xr:uid="{A82642B8-363A-4A7C-AF51-695C031BF57D}"/>
    <cellStyle name="Comma 2 2 4 7 2 2 3" xfId="27260" xr:uid="{CED78798-AF63-4D1D-A119-1015CBA9392F}"/>
    <cellStyle name="Comma 2 2 4 7 2 3" xfId="12850" xr:uid="{00000000-0005-0000-0000-000021060000}"/>
    <cellStyle name="Comma 2 2 4 7 2 3 2" xfId="32064" xr:uid="{B86E321F-937C-4321-9F94-B35CA7E501DE}"/>
    <cellStyle name="Comma 2 2 4 7 2 4" xfId="22457" xr:uid="{E252AFDE-B014-4009-91B9-81D0203082F0}"/>
    <cellStyle name="Comma 2 2 4 7 3" xfId="5645" xr:uid="{00000000-0005-0000-0000-000022060000}"/>
    <cellStyle name="Comma 2 2 4 7 3 2" xfId="15252" xr:uid="{00000000-0005-0000-0000-000023060000}"/>
    <cellStyle name="Comma 2 2 4 7 3 2 2" xfId="34466" xr:uid="{17C77D35-E99F-411A-BD03-CC4EC9613907}"/>
    <cellStyle name="Comma 2 2 4 7 3 3" xfId="24859" xr:uid="{74B7669F-9A67-4D38-8857-DD4551593886}"/>
    <cellStyle name="Comma 2 2 4 7 4" xfId="10448" xr:uid="{00000000-0005-0000-0000-000024060000}"/>
    <cellStyle name="Comma 2 2 4 7 4 2" xfId="29662" xr:uid="{6751FA63-973C-4AAA-B713-815344130E8D}"/>
    <cellStyle name="Comma 2 2 4 7 5" xfId="20055" xr:uid="{4DD9482B-53EA-47E8-B875-454725E8BA72}"/>
    <cellStyle name="Comma 2 2 4 8" xfId="1638" xr:uid="{00000000-0005-0000-0000-000025060000}"/>
    <cellStyle name="Comma 2 2 4 8 2" xfId="4043" xr:uid="{00000000-0005-0000-0000-000026060000}"/>
    <cellStyle name="Comma 2 2 4 8 2 2" xfId="8846" xr:uid="{00000000-0005-0000-0000-000027060000}"/>
    <cellStyle name="Comma 2 2 4 8 2 2 2" xfId="18453" xr:uid="{00000000-0005-0000-0000-000028060000}"/>
    <cellStyle name="Comma 2 2 4 8 2 2 2 2" xfId="37667" xr:uid="{FF592653-A0F1-4FC5-ACD0-E938851B0A17}"/>
    <cellStyle name="Comma 2 2 4 8 2 2 3" xfId="28060" xr:uid="{12B19502-72A8-497A-98BA-3D890939A86E}"/>
    <cellStyle name="Comma 2 2 4 8 2 3" xfId="13650" xr:uid="{00000000-0005-0000-0000-000029060000}"/>
    <cellStyle name="Comma 2 2 4 8 2 3 2" xfId="32864" xr:uid="{B0999F84-A704-48E8-928B-55F571897498}"/>
    <cellStyle name="Comma 2 2 4 8 2 4" xfId="23257" xr:uid="{F8888724-C517-43E6-B389-B3C96138C653}"/>
    <cellStyle name="Comma 2 2 4 8 3" xfId="6445" xr:uid="{00000000-0005-0000-0000-00002A060000}"/>
    <cellStyle name="Comma 2 2 4 8 3 2" xfId="16052" xr:uid="{00000000-0005-0000-0000-00002B060000}"/>
    <cellStyle name="Comma 2 2 4 8 3 2 2" xfId="35266" xr:uid="{7951512C-6393-49C1-BD8B-47E8A3658AB6}"/>
    <cellStyle name="Comma 2 2 4 8 3 3" xfId="25659" xr:uid="{6B04A13A-F23D-4F0E-BFAC-986A54F188ED}"/>
    <cellStyle name="Comma 2 2 4 8 4" xfId="11248" xr:uid="{00000000-0005-0000-0000-00002C060000}"/>
    <cellStyle name="Comma 2 2 4 8 4 2" xfId="30462" xr:uid="{97C653C4-E876-47F1-889C-AEFCAF60B3A8}"/>
    <cellStyle name="Comma 2 2 4 8 5" xfId="20855" xr:uid="{66F83D75-66B3-4DCC-AB20-AF209241F107}"/>
    <cellStyle name="Comma 2 2 4 9" xfId="2443" xr:uid="{00000000-0005-0000-0000-00002D060000}"/>
    <cellStyle name="Comma 2 2 4 9 2" xfId="7246" xr:uid="{00000000-0005-0000-0000-00002E060000}"/>
    <cellStyle name="Comma 2 2 4 9 2 2" xfId="16853" xr:uid="{00000000-0005-0000-0000-00002F060000}"/>
    <cellStyle name="Comma 2 2 4 9 2 2 2" xfId="36067" xr:uid="{49F1D395-2824-4AAE-B03B-B97989F99DBB}"/>
    <cellStyle name="Comma 2 2 4 9 2 3" xfId="26460" xr:uid="{3BF2A987-300F-4CA2-9989-DAE57C6BD932}"/>
    <cellStyle name="Comma 2 2 4 9 3" xfId="12050" xr:uid="{00000000-0005-0000-0000-000030060000}"/>
    <cellStyle name="Comma 2 2 4 9 3 2" xfId="31264" xr:uid="{EE86CF11-967C-4ECE-8715-F9DFCA5BA0D9}"/>
    <cellStyle name="Comma 2 2 4 9 4" xfId="21657" xr:uid="{A60A51DC-AEC2-4777-A59B-BB97E867947A}"/>
    <cellStyle name="Comma 2 2 5" xfId="47" xr:uid="{00000000-0005-0000-0000-000031060000}"/>
    <cellStyle name="Comma 2 2 5 10" xfId="4855" xr:uid="{00000000-0005-0000-0000-000032060000}"/>
    <cellStyle name="Comma 2 2 5 10 2" xfId="14462" xr:uid="{00000000-0005-0000-0000-000033060000}"/>
    <cellStyle name="Comma 2 2 5 10 2 2" xfId="33676" xr:uid="{5C71C92C-C739-40D6-B44C-8F5E3D750FFF}"/>
    <cellStyle name="Comma 2 2 5 10 3" xfId="24069" xr:uid="{33B6019A-11FC-4703-B784-4FAF76071399}"/>
    <cellStyle name="Comma 2 2 5 11" xfId="9658" xr:uid="{00000000-0005-0000-0000-000034060000}"/>
    <cellStyle name="Comma 2 2 5 11 2" xfId="28872" xr:uid="{A5EA6645-A775-45F0-8F1B-DF82C87875BD}"/>
    <cellStyle name="Comma 2 2 5 12" xfId="19265" xr:uid="{FB9D3D09-5485-4770-9D4E-5B6432FDF6AB}"/>
    <cellStyle name="Comma 2 2 5 2" xfId="97" xr:uid="{00000000-0005-0000-0000-000035060000}"/>
    <cellStyle name="Comma 2 2 5 2 10" xfId="9708" xr:uid="{00000000-0005-0000-0000-000036060000}"/>
    <cellStyle name="Comma 2 2 5 2 10 2" xfId="28922" xr:uid="{632F95B0-0E61-4C7B-ADB3-46799C9B1EAD}"/>
    <cellStyle name="Comma 2 2 5 2 11" xfId="19315" xr:uid="{3F159503-8AA8-4D2A-B047-6853C1AA22B1}"/>
    <cellStyle name="Comma 2 2 5 2 2" xfId="197" xr:uid="{00000000-0005-0000-0000-000037060000}"/>
    <cellStyle name="Comma 2 2 5 2 2 10" xfId="19415" xr:uid="{183B30A7-8625-401E-8DAA-A37D0165EFAC}"/>
    <cellStyle name="Comma 2 2 5 2 2 2" xfId="397" xr:uid="{00000000-0005-0000-0000-000038060000}"/>
    <cellStyle name="Comma 2 2 5 2 2 2 2" xfId="1198" xr:uid="{00000000-0005-0000-0000-000039060000}"/>
    <cellStyle name="Comma 2 2 5 2 2 2 2 2" xfId="3603" xr:uid="{00000000-0005-0000-0000-00003A060000}"/>
    <cellStyle name="Comma 2 2 5 2 2 2 2 2 2" xfId="8406" xr:uid="{00000000-0005-0000-0000-00003B060000}"/>
    <cellStyle name="Comma 2 2 5 2 2 2 2 2 2 2" xfId="18013" xr:uid="{00000000-0005-0000-0000-00003C060000}"/>
    <cellStyle name="Comma 2 2 5 2 2 2 2 2 2 2 2" xfId="37227" xr:uid="{5F72D12E-074E-4145-9B01-DCE318572B78}"/>
    <cellStyle name="Comma 2 2 5 2 2 2 2 2 2 3" xfId="27620" xr:uid="{DF0B4C14-C218-4AD9-8F99-832C7916CED4}"/>
    <cellStyle name="Comma 2 2 5 2 2 2 2 2 3" xfId="13210" xr:uid="{00000000-0005-0000-0000-00003D060000}"/>
    <cellStyle name="Comma 2 2 5 2 2 2 2 2 3 2" xfId="32424" xr:uid="{44E0BD6A-5FEA-4309-8D22-5E10BD8E3533}"/>
    <cellStyle name="Comma 2 2 5 2 2 2 2 2 4" xfId="22817" xr:uid="{B2BC5046-4A40-41B6-BC6D-1B72A323618A}"/>
    <cellStyle name="Comma 2 2 5 2 2 2 2 3" xfId="6005" xr:uid="{00000000-0005-0000-0000-00003E060000}"/>
    <cellStyle name="Comma 2 2 5 2 2 2 2 3 2" xfId="15612" xr:uid="{00000000-0005-0000-0000-00003F060000}"/>
    <cellStyle name="Comma 2 2 5 2 2 2 2 3 2 2" xfId="34826" xr:uid="{ABD41966-CED4-4BB7-B020-D338D26499F1}"/>
    <cellStyle name="Comma 2 2 5 2 2 2 2 3 3" xfId="25219" xr:uid="{EC6A25E6-DA3F-4A64-977B-CB8D8BAC2089}"/>
    <cellStyle name="Comma 2 2 5 2 2 2 2 4" xfId="10808" xr:uid="{00000000-0005-0000-0000-000040060000}"/>
    <cellStyle name="Comma 2 2 5 2 2 2 2 4 2" xfId="30022" xr:uid="{1F4B0C73-6067-4457-B21B-7042C4A278AB}"/>
    <cellStyle name="Comma 2 2 5 2 2 2 2 5" xfId="20415" xr:uid="{8C11DC02-7492-42F8-B395-1D984EDB730F}"/>
    <cellStyle name="Comma 2 2 5 2 2 2 3" xfId="1998" xr:uid="{00000000-0005-0000-0000-000041060000}"/>
    <cellStyle name="Comma 2 2 5 2 2 2 3 2" xfId="4403" xr:uid="{00000000-0005-0000-0000-000042060000}"/>
    <cellStyle name="Comma 2 2 5 2 2 2 3 2 2" xfId="9206" xr:uid="{00000000-0005-0000-0000-000043060000}"/>
    <cellStyle name="Comma 2 2 5 2 2 2 3 2 2 2" xfId="18813" xr:uid="{00000000-0005-0000-0000-000044060000}"/>
    <cellStyle name="Comma 2 2 5 2 2 2 3 2 2 2 2" xfId="38027" xr:uid="{3DFDB59B-0EC6-4CF5-A5FC-3AC76F728C38}"/>
    <cellStyle name="Comma 2 2 5 2 2 2 3 2 2 3" xfId="28420" xr:uid="{94577A43-FD70-4142-AEB8-02E5CFDC222B}"/>
    <cellStyle name="Comma 2 2 5 2 2 2 3 2 3" xfId="14010" xr:uid="{00000000-0005-0000-0000-000045060000}"/>
    <cellStyle name="Comma 2 2 5 2 2 2 3 2 3 2" xfId="33224" xr:uid="{07E4C234-12DA-4453-8109-E85CE2F310B4}"/>
    <cellStyle name="Comma 2 2 5 2 2 2 3 2 4" xfId="23617" xr:uid="{117850E8-D336-437E-89CD-1120D9158110}"/>
    <cellStyle name="Comma 2 2 5 2 2 2 3 3" xfId="6805" xr:uid="{00000000-0005-0000-0000-000046060000}"/>
    <cellStyle name="Comma 2 2 5 2 2 2 3 3 2" xfId="16412" xr:uid="{00000000-0005-0000-0000-000047060000}"/>
    <cellStyle name="Comma 2 2 5 2 2 2 3 3 2 2" xfId="35626" xr:uid="{79FB60BD-8745-4594-9CBD-93B9016BEEB9}"/>
    <cellStyle name="Comma 2 2 5 2 2 2 3 3 3" xfId="26019" xr:uid="{209F92BF-D34C-454B-8D99-344705B1658A}"/>
    <cellStyle name="Comma 2 2 5 2 2 2 3 4" xfId="11608" xr:uid="{00000000-0005-0000-0000-000048060000}"/>
    <cellStyle name="Comma 2 2 5 2 2 2 3 4 2" xfId="30822" xr:uid="{39585A4C-3765-48F7-B600-5A67B1128294}"/>
    <cellStyle name="Comma 2 2 5 2 2 2 3 5" xfId="21215" xr:uid="{53AFDBE6-DB60-41C1-802E-A50C6E4269E0}"/>
    <cellStyle name="Comma 2 2 5 2 2 2 4" xfId="2803" xr:uid="{00000000-0005-0000-0000-000049060000}"/>
    <cellStyle name="Comma 2 2 5 2 2 2 4 2" xfId="7606" xr:uid="{00000000-0005-0000-0000-00004A060000}"/>
    <cellStyle name="Comma 2 2 5 2 2 2 4 2 2" xfId="17213" xr:uid="{00000000-0005-0000-0000-00004B060000}"/>
    <cellStyle name="Comma 2 2 5 2 2 2 4 2 2 2" xfId="36427" xr:uid="{266A5C07-8A73-4596-A814-F49A6C0168F1}"/>
    <cellStyle name="Comma 2 2 5 2 2 2 4 2 3" xfId="26820" xr:uid="{5B2DB44D-B2D6-4153-84CC-4B89894A3B81}"/>
    <cellStyle name="Comma 2 2 5 2 2 2 4 3" xfId="12410" xr:uid="{00000000-0005-0000-0000-00004C060000}"/>
    <cellStyle name="Comma 2 2 5 2 2 2 4 3 2" xfId="31624" xr:uid="{2FD11D59-6192-401D-BF70-F9CD39F6F4FA}"/>
    <cellStyle name="Comma 2 2 5 2 2 2 4 4" xfId="22017" xr:uid="{D713B862-230B-4073-9F91-0FD658C3015E}"/>
    <cellStyle name="Comma 2 2 5 2 2 2 5" xfId="5205" xr:uid="{00000000-0005-0000-0000-00004D060000}"/>
    <cellStyle name="Comma 2 2 5 2 2 2 5 2" xfId="14812" xr:uid="{00000000-0005-0000-0000-00004E060000}"/>
    <cellStyle name="Comma 2 2 5 2 2 2 5 2 2" xfId="34026" xr:uid="{3EE57DF7-B9BD-425C-B78A-96CCA849548D}"/>
    <cellStyle name="Comma 2 2 5 2 2 2 5 3" xfId="24419" xr:uid="{E93A9463-6D03-4681-9F03-3B5385072436}"/>
    <cellStyle name="Comma 2 2 5 2 2 2 6" xfId="10008" xr:uid="{00000000-0005-0000-0000-00004F060000}"/>
    <cellStyle name="Comma 2 2 5 2 2 2 6 2" xfId="29222" xr:uid="{2896B01A-FBC4-463A-AC7B-A96543713B89}"/>
    <cellStyle name="Comma 2 2 5 2 2 2 7" xfId="19615" xr:uid="{9C2EBF64-EAF0-4DBF-A4D8-E68761495981}"/>
    <cellStyle name="Comma 2 2 5 2 2 3" xfId="597" xr:uid="{00000000-0005-0000-0000-000050060000}"/>
    <cellStyle name="Comma 2 2 5 2 2 3 2" xfId="1398" xr:uid="{00000000-0005-0000-0000-000051060000}"/>
    <cellStyle name="Comma 2 2 5 2 2 3 2 2" xfId="3803" xr:uid="{00000000-0005-0000-0000-000052060000}"/>
    <cellStyle name="Comma 2 2 5 2 2 3 2 2 2" xfId="8606" xr:uid="{00000000-0005-0000-0000-000053060000}"/>
    <cellStyle name="Comma 2 2 5 2 2 3 2 2 2 2" xfId="18213" xr:uid="{00000000-0005-0000-0000-000054060000}"/>
    <cellStyle name="Comma 2 2 5 2 2 3 2 2 2 2 2" xfId="37427" xr:uid="{1479D4EF-8866-4962-BE41-985B6ED47F20}"/>
    <cellStyle name="Comma 2 2 5 2 2 3 2 2 2 3" xfId="27820" xr:uid="{629D0CCF-A008-4839-95CA-34819276492F}"/>
    <cellStyle name="Comma 2 2 5 2 2 3 2 2 3" xfId="13410" xr:uid="{00000000-0005-0000-0000-000055060000}"/>
    <cellStyle name="Comma 2 2 5 2 2 3 2 2 3 2" xfId="32624" xr:uid="{10003445-3403-4476-AFBC-BCD808116FC8}"/>
    <cellStyle name="Comma 2 2 5 2 2 3 2 2 4" xfId="23017" xr:uid="{0AE7A832-3790-427A-8EA4-4314C9E65084}"/>
    <cellStyle name="Comma 2 2 5 2 2 3 2 3" xfId="6205" xr:uid="{00000000-0005-0000-0000-000056060000}"/>
    <cellStyle name="Comma 2 2 5 2 2 3 2 3 2" xfId="15812" xr:uid="{00000000-0005-0000-0000-000057060000}"/>
    <cellStyle name="Comma 2 2 5 2 2 3 2 3 2 2" xfId="35026" xr:uid="{3A97DE09-4E98-46D5-B281-D9AD7F315EF2}"/>
    <cellStyle name="Comma 2 2 5 2 2 3 2 3 3" xfId="25419" xr:uid="{A63BB413-A108-41E0-B605-7F2FAE7EE299}"/>
    <cellStyle name="Comma 2 2 5 2 2 3 2 4" xfId="11008" xr:uid="{00000000-0005-0000-0000-000058060000}"/>
    <cellStyle name="Comma 2 2 5 2 2 3 2 4 2" xfId="30222" xr:uid="{226C60BB-DBBC-47A8-BDAD-01993DCB39B6}"/>
    <cellStyle name="Comma 2 2 5 2 2 3 2 5" xfId="20615" xr:uid="{FE0D2FFF-7C1E-4F34-BB94-A97A6C17B07C}"/>
    <cellStyle name="Comma 2 2 5 2 2 3 3" xfId="2198" xr:uid="{00000000-0005-0000-0000-000059060000}"/>
    <cellStyle name="Comma 2 2 5 2 2 3 3 2" xfId="4603" xr:uid="{00000000-0005-0000-0000-00005A060000}"/>
    <cellStyle name="Comma 2 2 5 2 2 3 3 2 2" xfId="9406" xr:uid="{00000000-0005-0000-0000-00005B060000}"/>
    <cellStyle name="Comma 2 2 5 2 2 3 3 2 2 2" xfId="19013" xr:uid="{00000000-0005-0000-0000-00005C060000}"/>
    <cellStyle name="Comma 2 2 5 2 2 3 3 2 2 2 2" xfId="38227" xr:uid="{C3FD3491-F72C-4ADB-AF6B-5EF242F73692}"/>
    <cellStyle name="Comma 2 2 5 2 2 3 3 2 2 3" xfId="28620" xr:uid="{F44067A1-0237-416A-A954-76C611B7905B}"/>
    <cellStyle name="Comma 2 2 5 2 2 3 3 2 3" xfId="14210" xr:uid="{00000000-0005-0000-0000-00005D060000}"/>
    <cellStyle name="Comma 2 2 5 2 2 3 3 2 3 2" xfId="33424" xr:uid="{4EF59EA1-1386-4354-8641-E30AEE315F48}"/>
    <cellStyle name="Comma 2 2 5 2 2 3 3 2 4" xfId="23817" xr:uid="{E20FE3BE-C460-404A-B751-F42E8DB7F925}"/>
    <cellStyle name="Comma 2 2 5 2 2 3 3 3" xfId="7005" xr:uid="{00000000-0005-0000-0000-00005E060000}"/>
    <cellStyle name="Comma 2 2 5 2 2 3 3 3 2" xfId="16612" xr:uid="{00000000-0005-0000-0000-00005F060000}"/>
    <cellStyle name="Comma 2 2 5 2 2 3 3 3 2 2" xfId="35826" xr:uid="{2B22A719-D4A1-4B1A-90F6-EE6F1E4CD8D9}"/>
    <cellStyle name="Comma 2 2 5 2 2 3 3 3 3" xfId="26219" xr:uid="{D040F28B-CDE2-450A-BBB0-DEB9DAEA6B0F}"/>
    <cellStyle name="Comma 2 2 5 2 2 3 3 4" xfId="11808" xr:uid="{00000000-0005-0000-0000-000060060000}"/>
    <cellStyle name="Comma 2 2 5 2 2 3 3 4 2" xfId="31022" xr:uid="{40F5DD8A-2A9B-41FF-92BF-CF8F0365B89E}"/>
    <cellStyle name="Comma 2 2 5 2 2 3 3 5" xfId="21415" xr:uid="{43B8ECD3-1D46-4B2B-A758-9DB205F541BF}"/>
    <cellStyle name="Comma 2 2 5 2 2 3 4" xfId="3003" xr:uid="{00000000-0005-0000-0000-000061060000}"/>
    <cellStyle name="Comma 2 2 5 2 2 3 4 2" xfId="7806" xr:uid="{00000000-0005-0000-0000-000062060000}"/>
    <cellStyle name="Comma 2 2 5 2 2 3 4 2 2" xfId="17413" xr:uid="{00000000-0005-0000-0000-000063060000}"/>
    <cellStyle name="Comma 2 2 5 2 2 3 4 2 2 2" xfId="36627" xr:uid="{C12BEC1B-2772-4832-92AE-C21822D513DE}"/>
    <cellStyle name="Comma 2 2 5 2 2 3 4 2 3" xfId="27020" xr:uid="{DE319F9A-2397-4233-8E31-5062AC6F6A59}"/>
    <cellStyle name="Comma 2 2 5 2 2 3 4 3" xfId="12610" xr:uid="{00000000-0005-0000-0000-000064060000}"/>
    <cellStyle name="Comma 2 2 5 2 2 3 4 3 2" xfId="31824" xr:uid="{B4C3F098-E36C-468B-ABCF-12E03BC7D278}"/>
    <cellStyle name="Comma 2 2 5 2 2 3 4 4" xfId="22217" xr:uid="{1DA5CB71-B173-49E0-A547-D4FB20B98120}"/>
    <cellStyle name="Comma 2 2 5 2 2 3 5" xfId="5405" xr:uid="{00000000-0005-0000-0000-000065060000}"/>
    <cellStyle name="Comma 2 2 5 2 2 3 5 2" xfId="15012" xr:uid="{00000000-0005-0000-0000-000066060000}"/>
    <cellStyle name="Comma 2 2 5 2 2 3 5 2 2" xfId="34226" xr:uid="{15807AB8-0DFC-4340-B9CC-1D44401D5F75}"/>
    <cellStyle name="Comma 2 2 5 2 2 3 5 3" xfId="24619" xr:uid="{C7FED334-6F2B-4821-B71E-5DD9286B67AE}"/>
    <cellStyle name="Comma 2 2 5 2 2 3 6" xfId="10208" xr:uid="{00000000-0005-0000-0000-000067060000}"/>
    <cellStyle name="Comma 2 2 5 2 2 3 6 2" xfId="29422" xr:uid="{8A8002EF-4CED-49ED-B997-3F1BD676FC7A}"/>
    <cellStyle name="Comma 2 2 5 2 2 3 7" xfId="19815" xr:uid="{2DC061C0-0208-4BA2-B579-A5B31A4ECC36}"/>
    <cellStyle name="Comma 2 2 5 2 2 4" xfId="797" xr:uid="{00000000-0005-0000-0000-000068060000}"/>
    <cellStyle name="Comma 2 2 5 2 2 4 2" xfId="1598" xr:uid="{00000000-0005-0000-0000-000069060000}"/>
    <cellStyle name="Comma 2 2 5 2 2 4 2 2" xfId="4003" xr:uid="{00000000-0005-0000-0000-00006A060000}"/>
    <cellStyle name="Comma 2 2 5 2 2 4 2 2 2" xfId="8806" xr:uid="{00000000-0005-0000-0000-00006B060000}"/>
    <cellStyle name="Comma 2 2 5 2 2 4 2 2 2 2" xfId="18413" xr:uid="{00000000-0005-0000-0000-00006C060000}"/>
    <cellStyle name="Comma 2 2 5 2 2 4 2 2 2 2 2" xfId="37627" xr:uid="{A62F8B05-B203-44CF-AF60-2C3D94E859D7}"/>
    <cellStyle name="Comma 2 2 5 2 2 4 2 2 2 3" xfId="28020" xr:uid="{E1723D1B-7E1D-4980-BC08-DDAC7F6DD153}"/>
    <cellStyle name="Comma 2 2 5 2 2 4 2 2 3" xfId="13610" xr:uid="{00000000-0005-0000-0000-00006D060000}"/>
    <cellStyle name="Comma 2 2 5 2 2 4 2 2 3 2" xfId="32824" xr:uid="{3E961EEF-EFB0-482F-9F81-A19F64A75F81}"/>
    <cellStyle name="Comma 2 2 5 2 2 4 2 2 4" xfId="23217" xr:uid="{C8B5EC02-8402-455D-AE15-A84852FF29EC}"/>
    <cellStyle name="Comma 2 2 5 2 2 4 2 3" xfId="6405" xr:uid="{00000000-0005-0000-0000-00006E060000}"/>
    <cellStyle name="Comma 2 2 5 2 2 4 2 3 2" xfId="16012" xr:uid="{00000000-0005-0000-0000-00006F060000}"/>
    <cellStyle name="Comma 2 2 5 2 2 4 2 3 2 2" xfId="35226" xr:uid="{649CF191-512B-41D3-AD20-89D7E3BC4172}"/>
    <cellStyle name="Comma 2 2 5 2 2 4 2 3 3" xfId="25619" xr:uid="{20EE3AF7-4BFB-45BD-850C-9B0B487211A6}"/>
    <cellStyle name="Comma 2 2 5 2 2 4 2 4" xfId="11208" xr:uid="{00000000-0005-0000-0000-000070060000}"/>
    <cellStyle name="Comma 2 2 5 2 2 4 2 4 2" xfId="30422" xr:uid="{1A0AD3C0-46C6-4739-84B9-628F80F5BD37}"/>
    <cellStyle name="Comma 2 2 5 2 2 4 2 5" xfId="20815" xr:uid="{51D50B4B-A849-4057-9D3D-573FCB18A818}"/>
    <cellStyle name="Comma 2 2 5 2 2 4 3" xfId="2398" xr:uid="{00000000-0005-0000-0000-000071060000}"/>
    <cellStyle name="Comma 2 2 5 2 2 4 3 2" xfId="4803" xr:uid="{00000000-0005-0000-0000-000072060000}"/>
    <cellStyle name="Comma 2 2 5 2 2 4 3 2 2" xfId="9606" xr:uid="{00000000-0005-0000-0000-000073060000}"/>
    <cellStyle name="Comma 2 2 5 2 2 4 3 2 2 2" xfId="19213" xr:uid="{00000000-0005-0000-0000-000074060000}"/>
    <cellStyle name="Comma 2 2 5 2 2 4 3 2 2 2 2" xfId="38427" xr:uid="{406E79F8-83F4-49AB-85E7-FB8DDECBDF45}"/>
    <cellStyle name="Comma 2 2 5 2 2 4 3 2 2 3" xfId="28820" xr:uid="{6463521B-1A86-4A2C-830D-B6A60D5C3773}"/>
    <cellStyle name="Comma 2 2 5 2 2 4 3 2 3" xfId="14410" xr:uid="{00000000-0005-0000-0000-000075060000}"/>
    <cellStyle name="Comma 2 2 5 2 2 4 3 2 3 2" xfId="33624" xr:uid="{A858994D-2110-4857-AE2F-2BC9C698CFD0}"/>
    <cellStyle name="Comma 2 2 5 2 2 4 3 2 4" xfId="24017" xr:uid="{7F59F6D9-5475-4A0A-819F-CA99490DFF54}"/>
    <cellStyle name="Comma 2 2 5 2 2 4 3 3" xfId="7205" xr:uid="{00000000-0005-0000-0000-000076060000}"/>
    <cellStyle name="Comma 2 2 5 2 2 4 3 3 2" xfId="16812" xr:uid="{00000000-0005-0000-0000-000077060000}"/>
    <cellStyle name="Comma 2 2 5 2 2 4 3 3 2 2" xfId="36026" xr:uid="{D0FA3F02-CDF5-4BFD-870E-BB87D4E80CFC}"/>
    <cellStyle name="Comma 2 2 5 2 2 4 3 3 3" xfId="26419" xr:uid="{1DAA30DD-8AE7-4737-8FAC-B936F20A4F30}"/>
    <cellStyle name="Comma 2 2 5 2 2 4 3 4" xfId="12008" xr:uid="{00000000-0005-0000-0000-000078060000}"/>
    <cellStyle name="Comma 2 2 5 2 2 4 3 4 2" xfId="31222" xr:uid="{6C72FB35-D0CB-4020-B8B8-0BB91A50C5FE}"/>
    <cellStyle name="Comma 2 2 5 2 2 4 3 5" xfId="21615" xr:uid="{0B8B7533-1978-4B05-B756-DA98F05AD70D}"/>
    <cellStyle name="Comma 2 2 5 2 2 4 4" xfId="3203" xr:uid="{00000000-0005-0000-0000-000079060000}"/>
    <cellStyle name="Comma 2 2 5 2 2 4 4 2" xfId="8006" xr:uid="{00000000-0005-0000-0000-00007A060000}"/>
    <cellStyle name="Comma 2 2 5 2 2 4 4 2 2" xfId="17613" xr:uid="{00000000-0005-0000-0000-00007B060000}"/>
    <cellStyle name="Comma 2 2 5 2 2 4 4 2 2 2" xfId="36827" xr:uid="{267DBA62-338D-44A8-B61F-9FC16A9886EE}"/>
    <cellStyle name="Comma 2 2 5 2 2 4 4 2 3" xfId="27220" xr:uid="{48640421-06B6-42EE-A9D0-A44CBCE221A5}"/>
    <cellStyle name="Comma 2 2 5 2 2 4 4 3" xfId="12810" xr:uid="{00000000-0005-0000-0000-00007C060000}"/>
    <cellStyle name="Comma 2 2 5 2 2 4 4 3 2" xfId="32024" xr:uid="{6868664D-4C62-4997-A49B-807E8086D339}"/>
    <cellStyle name="Comma 2 2 5 2 2 4 4 4" xfId="22417" xr:uid="{FB267EAC-7B50-4E6E-9A4B-1FF5640A06BA}"/>
    <cellStyle name="Comma 2 2 5 2 2 4 5" xfId="5605" xr:uid="{00000000-0005-0000-0000-00007D060000}"/>
    <cellStyle name="Comma 2 2 5 2 2 4 5 2" xfId="15212" xr:uid="{00000000-0005-0000-0000-00007E060000}"/>
    <cellStyle name="Comma 2 2 5 2 2 4 5 2 2" xfId="34426" xr:uid="{07B99B56-B616-441B-8B7A-3EF470FE764E}"/>
    <cellStyle name="Comma 2 2 5 2 2 4 5 3" xfId="24819" xr:uid="{75B4F031-D56F-47AA-8110-912FE7918F9F}"/>
    <cellStyle name="Comma 2 2 5 2 2 4 6" xfId="10408" xr:uid="{00000000-0005-0000-0000-00007F060000}"/>
    <cellStyle name="Comma 2 2 5 2 2 4 6 2" xfId="29622" xr:uid="{9EF903C4-7519-419E-B519-6CE7FBDAA030}"/>
    <cellStyle name="Comma 2 2 5 2 2 4 7" xfId="20015" xr:uid="{89C61F76-2E9B-4283-AC9E-726ECDBFF4DC}"/>
    <cellStyle name="Comma 2 2 5 2 2 5" xfId="998" xr:uid="{00000000-0005-0000-0000-000080060000}"/>
    <cellStyle name="Comma 2 2 5 2 2 5 2" xfId="3403" xr:uid="{00000000-0005-0000-0000-000081060000}"/>
    <cellStyle name="Comma 2 2 5 2 2 5 2 2" xfId="8206" xr:uid="{00000000-0005-0000-0000-000082060000}"/>
    <cellStyle name="Comma 2 2 5 2 2 5 2 2 2" xfId="17813" xr:uid="{00000000-0005-0000-0000-000083060000}"/>
    <cellStyle name="Comma 2 2 5 2 2 5 2 2 2 2" xfId="37027" xr:uid="{0320AA20-49F2-4666-823B-B8EA36CB1995}"/>
    <cellStyle name="Comma 2 2 5 2 2 5 2 2 3" xfId="27420" xr:uid="{FA8BE4BE-D279-469C-986B-BF76A4A8F1F5}"/>
    <cellStyle name="Comma 2 2 5 2 2 5 2 3" xfId="13010" xr:uid="{00000000-0005-0000-0000-000084060000}"/>
    <cellStyle name="Comma 2 2 5 2 2 5 2 3 2" xfId="32224" xr:uid="{A7EBAD17-20FB-414E-878A-71BA16FED2DE}"/>
    <cellStyle name="Comma 2 2 5 2 2 5 2 4" xfId="22617" xr:uid="{FA1345C4-B3DE-4882-A594-4E01F1AD136B}"/>
    <cellStyle name="Comma 2 2 5 2 2 5 3" xfId="5805" xr:uid="{00000000-0005-0000-0000-000085060000}"/>
    <cellStyle name="Comma 2 2 5 2 2 5 3 2" xfId="15412" xr:uid="{00000000-0005-0000-0000-000086060000}"/>
    <cellStyle name="Comma 2 2 5 2 2 5 3 2 2" xfId="34626" xr:uid="{03352BD5-8858-455B-978C-54A493D49BD9}"/>
    <cellStyle name="Comma 2 2 5 2 2 5 3 3" xfId="25019" xr:uid="{2FC5D5E5-8E3A-482E-9AEA-FF9EF960393E}"/>
    <cellStyle name="Comma 2 2 5 2 2 5 4" xfId="10608" xr:uid="{00000000-0005-0000-0000-000087060000}"/>
    <cellStyle name="Comma 2 2 5 2 2 5 4 2" xfId="29822" xr:uid="{1829EB9D-4491-4C04-8B3F-E4938E173B50}"/>
    <cellStyle name="Comma 2 2 5 2 2 5 5" xfId="20215" xr:uid="{F22E6C4D-DB6B-4B8A-96CC-2FE96E85D142}"/>
    <cellStyle name="Comma 2 2 5 2 2 6" xfId="1798" xr:uid="{00000000-0005-0000-0000-000088060000}"/>
    <cellStyle name="Comma 2 2 5 2 2 6 2" xfId="4203" xr:uid="{00000000-0005-0000-0000-000089060000}"/>
    <cellStyle name="Comma 2 2 5 2 2 6 2 2" xfId="9006" xr:uid="{00000000-0005-0000-0000-00008A060000}"/>
    <cellStyle name="Comma 2 2 5 2 2 6 2 2 2" xfId="18613" xr:uid="{00000000-0005-0000-0000-00008B060000}"/>
    <cellStyle name="Comma 2 2 5 2 2 6 2 2 2 2" xfId="37827" xr:uid="{E32FF4DD-024F-4686-9C9A-80322A972492}"/>
    <cellStyle name="Comma 2 2 5 2 2 6 2 2 3" xfId="28220" xr:uid="{D1F49D87-1DF1-43B7-9A3E-5803166D7458}"/>
    <cellStyle name="Comma 2 2 5 2 2 6 2 3" xfId="13810" xr:uid="{00000000-0005-0000-0000-00008C060000}"/>
    <cellStyle name="Comma 2 2 5 2 2 6 2 3 2" xfId="33024" xr:uid="{B82FD7FE-1B78-4C9F-946E-6C3D15D405A8}"/>
    <cellStyle name="Comma 2 2 5 2 2 6 2 4" xfId="23417" xr:uid="{D18E334B-DFF9-4DE9-AD2D-45785B39E2EA}"/>
    <cellStyle name="Comma 2 2 5 2 2 6 3" xfId="6605" xr:uid="{00000000-0005-0000-0000-00008D060000}"/>
    <cellStyle name="Comma 2 2 5 2 2 6 3 2" xfId="16212" xr:uid="{00000000-0005-0000-0000-00008E060000}"/>
    <cellStyle name="Comma 2 2 5 2 2 6 3 2 2" xfId="35426" xr:uid="{991FB38E-F119-45F7-82BE-E1E96BB364A8}"/>
    <cellStyle name="Comma 2 2 5 2 2 6 3 3" xfId="25819" xr:uid="{46EF39E5-5B5C-4EB0-A724-3A8496D42EA2}"/>
    <cellStyle name="Comma 2 2 5 2 2 6 4" xfId="11408" xr:uid="{00000000-0005-0000-0000-00008F060000}"/>
    <cellStyle name="Comma 2 2 5 2 2 6 4 2" xfId="30622" xr:uid="{C0835D71-5067-4EF9-B41F-98949A0F944C}"/>
    <cellStyle name="Comma 2 2 5 2 2 6 5" xfId="21015" xr:uid="{3065FC52-A443-4363-8D67-99A464644C76}"/>
    <cellStyle name="Comma 2 2 5 2 2 7" xfId="2603" xr:uid="{00000000-0005-0000-0000-000090060000}"/>
    <cellStyle name="Comma 2 2 5 2 2 7 2" xfId="7406" xr:uid="{00000000-0005-0000-0000-000091060000}"/>
    <cellStyle name="Comma 2 2 5 2 2 7 2 2" xfId="17013" xr:uid="{00000000-0005-0000-0000-000092060000}"/>
    <cellStyle name="Comma 2 2 5 2 2 7 2 2 2" xfId="36227" xr:uid="{3E2E02DD-8392-43DA-B2F3-F6AD627DC031}"/>
    <cellStyle name="Comma 2 2 5 2 2 7 2 3" xfId="26620" xr:uid="{12081A66-06D7-4873-80DA-AAE60A39D7E7}"/>
    <cellStyle name="Comma 2 2 5 2 2 7 3" xfId="12210" xr:uid="{00000000-0005-0000-0000-000093060000}"/>
    <cellStyle name="Comma 2 2 5 2 2 7 3 2" xfId="31424" xr:uid="{BD0DD175-DEE8-4AB0-8808-74210E29BAD4}"/>
    <cellStyle name="Comma 2 2 5 2 2 7 4" xfId="21817" xr:uid="{C994413F-B738-4403-93EE-A52DC9FA7FBC}"/>
    <cellStyle name="Comma 2 2 5 2 2 8" xfId="5005" xr:uid="{00000000-0005-0000-0000-000094060000}"/>
    <cellStyle name="Comma 2 2 5 2 2 8 2" xfId="14612" xr:uid="{00000000-0005-0000-0000-000095060000}"/>
    <cellStyle name="Comma 2 2 5 2 2 8 2 2" xfId="33826" xr:uid="{92039AA8-4B05-427C-8801-DC70F84C6AA5}"/>
    <cellStyle name="Comma 2 2 5 2 2 8 3" xfId="24219" xr:uid="{BACE675C-3382-4337-B87A-BA4D5CEEE890}"/>
    <cellStyle name="Comma 2 2 5 2 2 9" xfId="9808" xr:uid="{00000000-0005-0000-0000-000096060000}"/>
    <cellStyle name="Comma 2 2 5 2 2 9 2" xfId="29022" xr:uid="{02A77A3E-2FC0-4B92-A9A7-BBB7055451A9}"/>
    <cellStyle name="Comma 2 2 5 2 3" xfId="297" xr:uid="{00000000-0005-0000-0000-000097060000}"/>
    <cellStyle name="Comma 2 2 5 2 3 2" xfId="1098" xr:uid="{00000000-0005-0000-0000-000098060000}"/>
    <cellStyle name="Comma 2 2 5 2 3 2 2" xfId="3503" xr:uid="{00000000-0005-0000-0000-000099060000}"/>
    <cellStyle name="Comma 2 2 5 2 3 2 2 2" xfId="8306" xr:uid="{00000000-0005-0000-0000-00009A060000}"/>
    <cellStyle name="Comma 2 2 5 2 3 2 2 2 2" xfId="17913" xr:uid="{00000000-0005-0000-0000-00009B060000}"/>
    <cellStyle name="Comma 2 2 5 2 3 2 2 2 2 2" xfId="37127" xr:uid="{B38A0C7F-B9FE-42A6-836F-12EA39F69583}"/>
    <cellStyle name="Comma 2 2 5 2 3 2 2 2 3" xfId="27520" xr:uid="{8287C042-1F7E-4C38-A4C4-617C572D311F}"/>
    <cellStyle name="Comma 2 2 5 2 3 2 2 3" xfId="13110" xr:uid="{00000000-0005-0000-0000-00009C060000}"/>
    <cellStyle name="Comma 2 2 5 2 3 2 2 3 2" xfId="32324" xr:uid="{462DD891-C654-45A6-9DF5-3DB9AF854642}"/>
    <cellStyle name="Comma 2 2 5 2 3 2 2 4" xfId="22717" xr:uid="{19354549-E389-4CC8-92DF-FDD1CFECF7EC}"/>
    <cellStyle name="Comma 2 2 5 2 3 2 3" xfId="5905" xr:uid="{00000000-0005-0000-0000-00009D060000}"/>
    <cellStyle name="Comma 2 2 5 2 3 2 3 2" xfId="15512" xr:uid="{00000000-0005-0000-0000-00009E060000}"/>
    <cellStyle name="Comma 2 2 5 2 3 2 3 2 2" xfId="34726" xr:uid="{8B2DBB8F-80B4-4E27-87C5-FDAF788DE0F9}"/>
    <cellStyle name="Comma 2 2 5 2 3 2 3 3" xfId="25119" xr:uid="{D7736926-47A1-42F3-BB22-442C4E90BBBB}"/>
    <cellStyle name="Comma 2 2 5 2 3 2 4" xfId="10708" xr:uid="{00000000-0005-0000-0000-00009F060000}"/>
    <cellStyle name="Comma 2 2 5 2 3 2 4 2" xfId="29922" xr:uid="{074FDCB2-570E-4A2A-94B7-1C4E281B5AB2}"/>
    <cellStyle name="Comma 2 2 5 2 3 2 5" xfId="20315" xr:uid="{F836B56D-52A3-4504-B029-BA0E55C9F663}"/>
    <cellStyle name="Comma 2 2 5 2 3 3" xfId="1898" xr:uid="{00000000-0005-0000-0000-0000A0060000}"/>
    <cellStyle name="Comma 2 2 5 2 3 3 2" xfId="4303" xr:uid="{00000000-0005-0000-0000-0000A1060000}"/>
    <cellStyle name="Comma 2 2 5 2 3 3 2 2" xfId="9106" xr:uid="{00000000-0005-0000-0000-0000A2060000}"/>
    <cellStyle name="Comma 2 2 5 2 3 3 2 2 2" xfId="18713" xr:uid="{00000000-0005-0000-0000-0000A3060000}"/>
    <cellStyle name="Comma 2 2 5 2 3 3 2 2 2 2" xfId="37927" xr:uid="{7877A7AF-4E57-40D6-BEFE-0D2F3498A3EC}"/>
    <cellStyle name="Comma 2 2 5 2 3 3 2 2 3" xfId="28320" xr:uid="{93779F58-602B-4233-8A83-616D471DFF18}"/>
    <cellStyle name="Comma 2 2 5 2 3 3 2 3" xfId="13910" xr:uid="{00000000-0005-0000-0000-0000A4060000}"/>
    <cellStyle name="Comma 2 2 5 2 3 3 2 3 2" xfId="33124" xr:uid="{187B54C3-CFC3-4289-9467-C4634A470CAC}"/>
    <cellStyle name="Comma 2 2 5 2 3 3 2 4" xfId="23517" xr:uid="{06EE7C00-CD5C-43B8-B6D9-3C2E8BAD3C4F}"/>
    <cellStyle name="Comma 2 2 5 2 3 3 3" xfId="6705" xr:uid="{00000000-0005-0000-0000-0000A5060000}"/>
    <cellStyle name="Comma 2 2 5 2 3 3 3 2" xfId="16312" xr:uid="{00000000-0005-0000-0000-0000A6060000}"/>
    <cellStyle name="Comma 2 2 5 2 3 3 3 2 2" xfId="35526" xr:uid="{01155214-B9D9-4C2A-B208-9CC4A5C06B70}"/>
    <cellStyle name="Comma 2 2 5 2 3 3 3 3" xfId="25919" xr:uid="{8C92F003-5DA6-445B-89CD-43E45FD07B91}"/>
    <cellStyle name="Comma 2 2 5 2 3 3 4" xfId="11508" xr:uid="{00000000-0005-0000-0000-0000A7060000}"/>
    <cellStyle name="Comma 2 2 5 2 3 3 4 2" xfId="30722" xr:uid="{4DE0ADD2-C799-48AD-97B4-159E33CC9A05}"/>
    <cellStyle name="Comma 2 2 5 2 3 3 5" xfId="21115" xr:uid="{2CB07F49-9DB7-4FB1-85C8-5401732E3500}"/>
    <cellStyle name="Comma 2 2 5 2 3 4" xfId="2703" xr:uid="{00000000-0005-0000-0000-0000A8060000}"/>
    <cellStyle name="Comma 2 2 5 2 3 4 2" xfId="7506" xr:uid="{00000000-0005-0000-0000-0000A9060000}"/>
    <cellStyle name="Comma 2 2 5 2 3 4 2 2" xfId="17113" xr:uid="{00000000-0005-0000-0000-0000AA060000}"/>
    <cellStyle name="Comma 2 2 5 2 3 4 2 2 2" xfId="36327" xr:uid="{A2F5965B-4283-4E4C-9541-082CA06A2688}"/>
    <cellStyle name="Comma 2 2 5 2 3 4 2 3" xfId="26720" xr:uid="{7B3B00F6-B6E9-4A45-806C-C708EC52EB1B}"/>
    <cellStyle name="Comma 2 2 5 2 3 4 3" xfId="12310" xr:uid="{00000000-0005-0000-0000-0000AB060000}"/>
    <cellStyle name="Comma 2 2 5 2 3 4 3 2" xfId="31524" xr:uid="{3B2EF95B-3861-4028-AD80-2C5965914B26}"/>
    <cellStyle name="Comma 2 2 5 2 3 4 4" xfId="21917" xr:uid="{2CFE66FE-A1C6-41AE-AB31-99C4377C073A}"/>
    <cellStyle name="Comma 2 2 5 2 3 5" xfId="5105" xr:uid="{00000000-0005-0000-0000-0000AC060000}"/>
    <cellStyle name="Comma 2 2 5 2 3 5 2" xfId="14712" xr:uid="{00000000-0005-0000-0000-0000AD060000}"/>
    <cellStyle name="Comma 2 2 5 2 3 5 2 2" xfId="33926" xr:uid="{ADD507FD-BF34-41B5-BC7E-CED70C1D915E}"/>
    <cellStyle name="Comma 2 2 5 2 3 5 3" xfId="24319" xr:uid="{85AD6FDF-5D0A-4781-A372-1EB9DC40B543}"/>
    <cellStyle name="Comma 2 2 5 2 3 6" xfId="9908" xr:uid="{00000000-0005-0000-0000-0000AE060000}"/>
    <cellStyle name="Comma 2 2 5 2 3 6 2" xfId="29122" xr:uid="{D07DA232-3E9F-4CDD-B9C1-19CD9D9E8723}"/>
    <cellStyle name="Comma 2 2 5 2 3 7" xfId="19515" xr:uid="{4E6A9B0A-A7EB-43DC-9F4F-C9FC0213A203}"/>
    <cellStyle name="Comma 2 2 5 2 4" xfId="497" xr:uid="{00000000-0005-0000-0000-0000AF060000}"/>
    <cellStyle name="Comma 2 2 5 2 4 2" xfId="1298" xr:uid="{00000000-0005-0000-0000-0000B0060000}"/>
    <cellStyle name="Comma 2 2 5 2 4 2 2" xfId="3703" xr:uid="{00000000-0005-0000-0000-0000B1060000}"/>
    <cellStyle name="Comma 2 2 5 2 4 2 2 2" xfId="8506" xr:uid="{00000000-0005-0000-0000-0000B2060000}"/>
    <cellStyle name="Comma 2 2 5 2 4 2 2 2 2" xfId="18113" xr:uid="{00000000-0005-0000-0000-0000B3060000}"/>
    <cellStyle name="Comma 2 2 5 2 4 2 2 2 2 2" xfId="37327" xr:uid="{144FB9E6-C019-4C13-BB76-ABEFA7529FD4}"/>
    <cellStyle name="Comma 2 2 5 2 4 2 2 2 3" xfId="27720" xr:uid="{484E31C7-0BF9-4EFB-B7FC-1CF5A32AB909}"/>
    <cellStyle name="Comma 2 2 5 2 4 2 2 3" xfId="13310" xr:uid="{00000000-0005-0000-0000-0000B4060000}"/>
    <cellStyle name="Comma 2 2 5 2 4 2 2 3 2" xfId="32524" xr:uid="{6F401DB7-B5C0-4473-94A1-C60644A62C71}"/>
    <cellStyle name="Comma 2 2 5 2 4 2 2 4" xfId="22917" xr:uid="{9E1A9414-473C-4CC6-BF31-3512ADF6CA9C}"/>
    <cellStyle name="Comma 2 2 5 2 4 2 3" xfId="6105" xr:uid="{00000000-0005-0000-0000-0000B5060000}"/>
    <cellStyle name="Comma 2 2 5 2 4 2 3 2" xfId="15712" xr:uid="{00000000-0005-0000-0000-0000B6060000}"/>
    <cellStyle name="Comma 2 2 5 2 4 2 3 2 2" xfId="34926" xr:uid="{61167AFD-0BD9-422F-BA41-04117DCDAF5B}"/>
    <cellStyle name="Comma 2 2 5 2 4 2 3 3" xfId="25319" xr:uid="{2DE17AE8-3270-46B9-8F88-250473AB8745}"/>
    <cellStyle name="Comma 2 2 5 2 4 2 4" xfId="10908" xr:uid="{00000000-0005-0000-0000-0000B7060000}"/>
    <cellStyle name="Comma 2 2 5 2 4 2 4 2" xfId="30122" xr:uid="{0913B8A8-E4AC-491A-9AF0-6C79A5277E94}"/>
    <cellStyle name="Comma 2 2 5 2 4 2 5" xfId="20515" xr:uid="{00F34F84-2ADC-4055-ABCE-4453DDAD499F}"/>
    <cellStyle name="Comma 2 2 5 2 4 3" xfId="2098" xr:uid="{00000000-0005-0000-0000-0000B8060000}"/>
    <cellStyle name="Comma 2 2 5 2 4 3 2" xfId="4503" xr:uid="{00000000-0005-0000-0000-0000B9060000}"/>
    <cellStyle name="Comma 2 2 5 2 4 3 2 2" xfId="9306" xr:uid="{00000000-0005-0000-0000-0000BA060000}"/>
    <cellStyle name="Comma 2 2 5 2 4 3 2 2 2" xfId="18913" xr:uid="{00000000-0005-0000-0000-0000BB060000}"/>
    <cellStyle name="Comma 2 2 5 2 4 3 2 2 2 2" xfId="38127" xr:uid="{4C7AC0CA-BFA8-4E23-B2D4-14D2FAF3B81B}"/>
    <cellStyle name="Comma 2 2 5 2 4 3 2 2 3" xfId="28520" xr:uid="{F2454D8B-F644-4467-8C91-B1B49180FBBF}"/>
    <cellStyle name="Comma 2 2 5 2 4 3 2 3" xfId="14110" xr:uid="{00000000-0005-0000-0000-0000BC060000}"/>
    <cellStyle name="Comma 2 2 5 2 4 3 2 3 2" xfId="33324" xr:uid="{1D810890-E329-47E6-9287-8999F42343C6}"/>
    <cellStyle name="Comma 2 2 5 2 4 3 2 4" xfId="23717" xr:uid="{FAE9EC21-1BF3-46F1-BEBA-BCEF61AAC01E}"/>
    <cellStyle name="Comma 2 2 5 2 4 3 3" xfId="6905" xr:uid="{00000000-0005-0000-0000-0000BD060000}"/>
    <cellStyle name="Comma 2 2 5 2 4 3 3 2" xfId="16512" xr:uid="{00000000-0005-0000-0000-0000BE060000}"/>
    <cellStyle name="Comma 2 2 5 2 4 3 3 2 2" xfId="35726" xr:uid="{2BAAF26B-5E0B-48A1-BB3D-D1FA38B986E0}"/>
    <cellStyle name="Comma 2 2 5 2 4 3 3 3" xfId="26119" xr:uid="{DBF87B83-DF61-4E8B-B57C-97D0772F0969}"/>
    <cellStyle name="Comma 2 2 5 2 4 3 4" xfId="11708" xr:uid="{00000000-0005-0000-0000-0000BF060000}"/>
    <cellStyle name="Comma 2 2 5 2 4 3 4 2" xfId="30922" xr:uid="{BB794AD2-3ED1-4181-AE8C-F546F3EE7EE2}"/>
    <cellStyle name="Comma 2 2 5 2 4 3 5" xfId="21315" xr:uid="{7885AEFA-5415-43C1-A27B-07704D9A5FD8}"/>
    <cellStyle name="Comma 2 2 5 2 4 4" xfId="2903" xr:uid="{00000000-0005-0000-0000-0000C0060000}"/>
    <cellStyle name="Comma 2 2 5 2 4 4 2" xfId="7706" xr:uid="{00000000-0005-0000-0000-0000C1060000}"/>
    <cellStyle name="Comma 2 2 5 2 4 4 2 2" xfId="17313" xr:uid="{00000000-0005-0000-0000-0000C2060000}"/>
    <cellStyle name="Comma 2 2 5 2 4 4 2 2 2" xfId="36527" xr:uid="{347FB772-CC20-4687-93C8-79DCEF12EE56}"/>
    <cellStyle name="Comma 2 2 5 2 4 4 2 3" xfId="26920" xr:uid="{5ECC3160-3892-4C52-BBEE-4DA452DEF042}"/>
    <cellStyle name="Comma 2 2 5 2 4 4 3" xfId="12510" xr:uid="{00000000-0005-0000-0000-0000C3060000}"/>
    <cellStyle name="Comma 2 2 5 2 4 4 3 2" xfId="31724" xr:uid="{45D291C5-989A-4CF7-A1CF-1F1E0DE25960}"/>
    <cellStyle name="Comma 2 2 5 2 4 4 4" xfId="22117" xr:uid="{CBBE304F-611C-4559-8995-F3867772E231}"/>
    <cellStyle name="Comma 2 2 5 2 4 5" xfId="5305" xr:uid="{00000000-0005-0000-0000-0000C4060000}"/>
    <cellStyle name="Comma 2 2 5 2 4 5 2" xfId="14912" xr:uid="{00000000-0005-0000-0000-0000C5060000}"/>
    <cellStyle name="Comma 2 2 5 2 4 5 2 2" xfId="34126" xr:uid="{CA0824CB-C932-48AA-BA50-8A625E5400C4}"/>
    <cellStyle name="Comma 2 2 5 2 4 5 3" xfId="24519" xr:uid="{FF24E521-8CB8-43F8-B00C-7F7271000201}"/>
    <cellStyle name="Comma 2 2 5 2 4 6" xfId="10108" xr:uid="{00000000-0005-0000-0000-0000C6060000}"/>
    <cellStyle name="Comma 2 2 5 2 4 6 2" xfId="29322" xr:uid="{60B2230C-2E84-45DF-8F20-3C658329D608}"/>
    <cellStyle name="Comma 2 2 5 2 4 7" xfId="19715" xr:uid="{2C09F93B-935C-4C98-923A-F8F66905AC3E}"/>
    <cellStyle name="Comma 2 2 5 2 5" xfId="697" xr:uid="{00000000-0005-0000-0000-0000C7060000}"/>
    <cellStyle name="Comma 2 2 5 2 5 2" xfId="1498" xr:uid="{00000000-0005-0000-0000-0000C8060000}"/>
    <cellStyle name="Comma 2 2 5 2 5 2 2" xfId="3903" xr:uid="{00000000-0005-0000-0000-0000C9060000}"/>
    <cellStyle name="Comma 2 2 5 2 5 2 2 2" xfId="8706" xr:uid="{00000000-0005-0000-0000-0000CA060000}"/>
    <cellStyle name="Comma 2 2 5 2 5 2 2 2 2" xfId="18313" xr:uid="{00000000-0005-0000-0000-0000CB060000}"/>
    <cellStyle name="Comma 2 2 5 2 5 2 2 2 2 2" xfId="37527" xr:uid="{D322377E-5632-4541-BAC9-DE53A12BFF62}"/>
    <cellStyle name="Comma 2 2 5 2 5 2 2 2 3" xfId="27920" xr:uid="{327CB502-50B1-4940-8355-BE65885494CE}"/>
    <cellStyle name="Comma 2 2 5 2 5 2 2 3" xfId="13510" xr:uid="{00000000-0005-0000-0000-0000CC060000}"/>
    <cellStyle name="Comma 2 2 5 2 5 2 2 3 2" xfId="32724" xr:uid="{6AA94C83-1C67-41FF-BA49-66A66FD9BFDF}"/>
    <cellStyle name="Comma 2 2 5 2 5 2 2 4" xfId="23117" xr:uid="{61132852-0818-46B2-9373-3F624697AB0B}"/>
    <cellStyle name="Comma 2 2 5 2 5 2 3" xfId="6305" xr:uid="{00000000-0005-0000-0000-0000CD060000}"/>
    <cellStyle name="Comma 2 2 5 2 5 2 3 2" xfId="15912" xr:uid="{00000000-0005-0000-0000-0000CE060000}"/>
    <cellStyle name="Comma 2 2 5 2 5 2 3 2 2" xfId="35126" xr:uid="{5DB5D72E-ABAE-4088-A83B-8AACB99204E0}"/>
    <cellStyle name="Comma 2 2 5 2 5 2 3 3" xfId="25519" xr:uid="{93CD55CE-2362-480C-A5F4-0217FFA3A03D}"/>
    <cellStyle name="Comma 2 2 5 2 5 2 4" xfId="11108" xr:uid="{00000000-0005-0000-0000-0000CF060000}"/>
    <cellStyle name="Comma 2 2 5 2 5 2 4 2" xfId="30322" xr:uid="{B7968E40-34A8-4CED-9837-0D35A86222DE}"/>
    <cellStyle name="Comma 2 2 5 2 5 2 5" xfId="20715" xr:uid="{6CD528B5-02B9-49C5-AF70-1E4F56C92108}"/>
    <cellStyle name="Comma 2 2 5 2 5 3" xfId="2298" xr:uid="{00000000-0005-0000-0000-0000D0060000}"/>
    <cellStyle name="Comma 2 2 5 2 5 3 2" xfId="4703" xr:uid="{00000000-0005-0000-0000-0000D1060000}"/>
    <cellStyle name="Comma 2 2 5 2 5 3 2 2" xfId="9506" xr:uid="{00000000-0005-0000-0000-0000D2060000}"/>
    <cellStyle name="Comma 2 2 5 2 5 3 2 2 2" xfId="19113" xr:uid="{00000000-0005-0000-0000-0000D3060000}"/>
    <cellStyle name="Comma 2 2 5 2 5 3 2 2 2 2" xfId="38327" xr:uid="{1F7D5A37-99CE-4A9E-A6EC-FF3B6700E9EF}"/>
    <cellStyle name="Comma 2 2 5 2 5 3 2 2 3" xfId="28720" xr:uid="{DF7ABAA7-35A5-484C-928B-28D154200514}"/>
    <cellStyle name="Comma 2 2 5 2 5 3 2 3" xfId="14310" xr:uid="{00000000-0005-0000-0000-0000D4060000}"/>
    <cellStyle name="Comma 2 2 5 2 5 3 2 3 2" xfId="33524" xr:uid="{427C8633-F78F-402C-93D4-7F45B9E64341}"/>
    <cellStyle name="Comma 2 2 5 2 5 3 2 4" xfId="23917" xr:uid="{32DF2E8A-7D54-4B78-A299-16B5DB0A8709}"/>
    <cellStyle name="Comma 2 2 5 2 5 3 3" xfId="7105" xr:uid="{00000000-0005-0000-0000-0000D5060000}"/>
    <cellStyle name="Comma 2 2 5 2 5 3 3 2" xfId="16712" xr:uid="{00000000-0005-0000-0000-0000D6060000}"/>
    <cellStyle name="Comma 2 2 5 2 5 3 3 2 2" xfId="35926" xr:uid="{B729B6C6-B909-4E17-B3CB-A2D0B8FE6804}"/>
    <cellStyle name="Comma 2 2 5 2 5 3 3 3" xfId="26319" xr:uid="{2F17072C-3FEE-4B71-A235-9DE43C6983D6}"/>
    <cellStyle name="Comma 2 2 5 2 5 3 4" xfId="11908" xr:uid="{00000000-0005-0000-0000-0000D7060000}"/>
    <cellStyle name="Comma 2 2 5 2 5 3 4 2" xfId="31122" xr:uid="{BFE5DE20-B8F8-47CF-89BA-5C1A2DD5002C}"/>
    <cellStyle name="Comma 2 2 5 2 5 3 5" xfId="21515" xr:uid="{BE78FDC6-0E41-4C41-AEE3-E7FAE68CB655}"/>
    <cellStyle name="Comma 2 2 5 2 5 4" xfId="3103" xr:uid="{00000000-0005-0000-0000-0000D8060000}"/>
    <cellStyle name="Comma 2 2 5 2 5 4 2" xfId="7906" xr:uid="{00000000-0005-0000-0000-0000D9060000}"/>
    <cellStyle name="Comma 2 2 5 2 5 4 2 2" xfId="17513" xr:uid="{00000000-0005-0000-0000-0000DA060000}"/>
    <cellStyle name="Comma 2 2 5 2 5 4 2 2 2" xfId="36727" xr:uid="{395DB76C-9DCE-4590-9FEA-18836CB33191}"/>
    <cellStyle name="Comma 2 2 5 2 5 4 2 3" xfId="27120" xr:uid="{62D553EA-1F12-4836-A177-78E8D3039D06}"/>
    <cellStyle name="Comma 2 2 5 2 5 4 3" xfId="12710" xr:uid="{00000000-0005-0000-0000-0000DB060000}"/>
    <cellStyle name="Comma 2 2 5 2 5 4 3 2" xfId="31924" xr:uid="{DB4B563C-A512-48D2-99F0-B460379D3ABE}"/>
    <cellStyle name="Comma 2 2 5 2 5 4 4" xfId="22317" xr:uid="{51F70145-4DC0-41AE-B444-56E63E1DD1BC}"/>
    <cellStyle name="Comma 2 2 5 2 5 5" xfId="5505" xr:uid="{00000000-0005-0000-0000-0000DC060000}"/>
    <cellStyle name="Comma 2 2 5 2 5 5 2" xfId="15112" xr:uid="{00000000-0005-0000-0000-0000DD060000}"/>
    <cellStyle name="Comma 2 2 5 2 5 5 2 2" xfId="34326" xr:uid="{D9557962-841F-438A-9F42-CC3A44CD0502}"/>
    <cellStyle name="Comma 2 2 5 2 5 5 3" xfId="24719" xr:uid="{B18D1F78-C2C3-4B95-BDBE-E5A9D5D45144}"/>
    <cellStyle name="Comma 2 2 5 2 5 6" xfId="10308" xr:uid="{00000000-0005-0000-0000-0000DE060000}"/>
    <cellStyle name="Comma 2 2 5 2 5 6 2" xfId="29522" xr:uid="{79D66545-F650-4A50-AACD-3DA4B416C4D5}"/>
    <cellStyle name="Comma 2 2 5 2 5 7" xfId="19915" xr:uid="{57DA137E-A4A5-402E-B31C-3EDA367BBC5C}"/>
    <cellStyle name="Comma 2 2 5 2 6" xfId="898" xr:uid="{00000000-0005-0000-0000-0000DF060000}"/>
    <cellStyle name="Comma 2 2 5 2 6 2" xfId="3303" xr:uid="{00000000-0005-0000-0000-0000E0060000}"/>
    <cellStyle name="Comma 2 2 5 2 6 2 2" xfId="8106" xr:uid="{00000000-0005-0000-0000-0000E1060000}"/>
    <cellStyle name="Comma 2 2 5 2 6 2 2 2" xfId="17713" xr:uid="{00000000-0005-0000-0000-0000E2060000}"/>
    <cellStyle name="Comma 2 2 5 2 6 2 2 2 2" xfId="36927" xr:uid="{1C253F58-B3A0-407E-ABDF-31634179C53B}"/>
    <cellStyle name="Comma 2 2 5 2 6 2 2 3" xfId="27320" xr:uid="{D743423D-F607-4A2C-BCA0-BE2BF03A9A03}"/>
    <cellStyle name="Comma 2 2 5 2 6 2 3" xfId="12910" xr:uid="{00000000-0005-0000-0000-0000E3060000}"/>
    <cellStyle name="Comma 2 2 5 2 6 2 3 2" xfId="32124" xr:uid="{58050CEB-D17A-46F4-89B7-B537DC08CCF4}"/>
    <cellStyle name="Comma 2 2 5 2 6 2 4" xfId="22517" xr:uid="{9A5134C6-F602-4DD0-A18F-568AC8A430FF}"/>
    <cellStyle name="Comma 2 2 5 2 6 3" xfId="5705" xr:uid="{00000000-0005-0000-0000-0000E4060000}"/>
    <cellStyle name="Comma 2 2 5 2 6 3 2" xfId="15312" xr:uid="{00000000-0005-0000-0000-0000E5060000}"/>
    <cellStyle name="Comma 2 2 5 2 6 3 2 2" xfId="34526" xr:uid="{B537BD59-B353-46A7-847F-042E667978C4}"/>
    <cellStyle name="Comma 2 2 5 2 6 3 3" xfId="24919" xr:uid="{9BA5015F-3B9C-4BB2-84AE-9FA2E4BBCA82}"/>
    <cellStyle name="Comma 2 2 5 2 6 4" xfId="10508" xr:uid="{00000000-0005-0000-0000-0000E6060000}"/>
    <cellStyle name="Comma 2 2 5 2 6 4 2" xfId="29722" xr:uid="{F7C61FF6-D41F-4253-B94D-7E368CA2BA89}"/>
    <cellStyle name="Comma 2 2 5 2 6 5" xfId="20115" xr:uid="{D678EA0C-6CD5-4B3E-A2B0-242C9712A737}"/>
    <cellStyle name="Comma 2 2 5 2 7" xfId="1698" xr:uid="{00000000-0005-0000-0000-0000E7060000}"/>
    <cellStyle name="Comma 2 2 5 2 7 2" xfId="4103" xr:uid="{00000000-0005-0000-0000-0000E8060000}"/>
    <cellStyle name="Comma 2 2 5 2 7 2 2" xfId="8906" xr:uid="{00000000-0005-0000-0000-0000E9060000}"/>
    <cellStyle name="Comma 2 2 5 2 7 2 2 2" xfId="18513" xr:uid="{00000000-0005-0000-0000-0000EA060000}"/>
    <cellStyle name="Comma 2 2 5 2 7 2 2 2 2" xfId="37727" xr:uid="{5E339C13-6232-4E24-88F5-57F32C5AA645}"/>
    <cellStyle name="Comma 2 2 5 2 7 2 2 3" xfId="28120" xr:uid="{71744D3C-6145-4623-9D5D-344D5D2430DC}"/>
    <cellStyle name="Comma 2 2 5 2 7 2 3" xfId="13710" xr:uid="{00000000-0005-0000-0000-0000EB060000}"/>
    <cellStyle name="Comma 2 2 5 2 7 2 3 2" xfId="32924" xr:uid="{8FB8F566-9EBE-47B5-A4FC-B8FC86A28C1C}"/>
    <cellStyle name="Comma 2 2 5 2 7 2 4" xfId="23317" xr:uid="{84CF38A8-3781-43B1-9B9E-251BB4FFD378}"/>
    <cellStyle name="Comma 2 2 5 2 7 3" xfId="6505" xr:uid="{00000000-0005-0000-0000-0000EC060000}"/>
    <cellStyle name="Comma 2 2 5 2 7 3 2" xfId="16112" xr:uid="{00000000-0005-0000-0000-0000ED060000}"/>
    <cellStyle name="Comma 2 2 5 2 7 3 2 2" xfId="35326" xr:uid="{B13081D1-C65A-4CD1-8536-FE049C606C73}"/>
    <cellStyle name="Comma 2 2 5 2 7 3 3" xfId="25719" xr:uid="{CA0336D3-8B52-4040-BE83-912C6D4E14BF}"/>
    <cellStyle name="Comma 2 2 5 2 7 4" xfId="11308" xr:uid="{00000000-0005-0000-0000-0000EE060000}"/>
    <cellStyle name="Comma 2 2 5 2 7 4 2" xfId="30522" xr:uid="{E61FDFBA-A8EC-456A-9C87-9CB0438E7466}"/>
    <cellStyle name="Comma 2 2 5 2 7 5" xfId="20915" xr:uid="{97C8BB5D-A46A-4E82-9D68-07CDB37BAD4F}"/>
    <cellStyle name="Comma 2 2 5 2 8" xfId="2503" xr:uid="{00000000-0005-0000-0000-0000EF060000}"/>
    <cellStyle name="Comma 2 2 5 2 8 2" xfId="7306" xr:uid="{00000000-0005-0000-0000-0000F0060000}"/>
    <cellStyle name="Comma 2 2 5 2 8 2 2" xfId="16913" xr:uid="{00000000-0005-0000-0000-0000F1060000}"/>
    <cellStyle name="Comma 2 2 5 2 8 2 2 2" xfId="36127" xr:uid="{EC4B6F60-73AD-4392-9054-9A784F8D0591}"/>
    <cellStyle name="Comma 2 2 5 2 8 2 3" xfId="26520" xr:uid="{388E3D5D-D383-4804-BE43-82046E71AB5C}"/>
    <cellStyle name="Comma 2 2 5 2 8 3" xfId="12110" xr:uid="{00000000-0005-0000-0000-0000F2060000}"/>
    <cellStyle name="Comma 2 2 5 2 8 3 2" xfId="31324" xr:uid="{6F4C0E27-F7F8-4107-876F-00E236C3AC28}"/>
    <cellStyle name="Comma 2 2 5 2 8 4" xfId="21717" xr:uid="{A311C220-22A7-4D35-9208-C37DC738E61C}"/>
    <cellStyle name="Comma 2 2 5 2 9" xfId="4905" xr:uid="{00000000-0005-0000-0000-0000F3060000}"/>
    <cellStyle name="Comma 2 2 5 2 9 2" xfId="14512" xr:uid="{00000000-0005-0000-0000-0000F4060000}"/>
    <cellStyle name="Comma 2 2 5 2 9 2 2" xfId="33726" xr:uid="{4144486B-3FCF-4ADA-9266-E488A4F23473}"/>
    <cellStyle name="Comma 2 2 5 2 9 3" xfId="24119" xr:uid="{6EB36A85-BD9E-4874-AD97-4EB470C134C0}"/>
    <cellStyle name="Comma 2 2 5 3" xfId="147" xr:uid="{00000000-0005-0000-0000-0000F5060000}"/>
    <cellStyle name="Comma 2 2 5 3 10" xfId="19365" xr:uid="{70C1E1C6-D70B-48F5-921B-4F7C379D89C2}"/>
    <cellStyle name="Comma 2 2 5 3 2" xfId="347" xr:uid="{00000000-0005-0000-0000-0000F6060000}"/>
    <cellStyle name="Comma 2 2 5 3 2 2" xfId="1148" xr:uid="{00000000-0005-0000-0000-0000F7060000}"/>
    <cellStyle name="Comma 2 2 5 3 2 2 2" xfId="3553" xr:uid="{00000000-0005-0000-0000-0000F8060000}"/>
    <cellStyle name="Comma 2 2 5 3 2 2 2 2" xfId="8356" xr:uid="{00000000-0005-0000-0000-0000F9060000}"/>
    <cellStyle name="Comma 2 2 5 3 2 2 2 2 2" xfId="17963" xr:uid="{00000000-0005-0000-0000-0000FA060000}"/>
    <cellStyle name="Comma 2 2 5 3 2 2 2 2 2 2" xfId="37177" xr:uid="{BD8B70C6-77DE-4E99-AFD4-49E8FD215C7A}"/>
    <cellStyle name="Comma 2 2 5 3 2 2 2 2 3" xfId="27570" xr:uid="{503F2336-6CB7-456A-A3B7-102BCA42C757}"/>
    <cellStyle name="Comma 2 2 5 3 2 2 2 3" xfId="13160" xr:uid="{00000000-0005-0000-0000-0000FB060000}"/>
    <cellStyle name="Comma 2 2 5 3 2 2 2 3 2" xfId="32374" xr:uid="{E6D946D7-470F-4530-A3A3-5068E7F0CFCE}"/>
    <cellStyle name="Comma 2 2 5 3 2 2 2 4" xfId="22767" xr:uid="{9BB045A4-9AA2-4BA7-86B2-42C0D05CA34D}"/>
    <cellStyle name="Comma 2 2 5 3 2 2 3" xfId="5955" xr:uid="{00000000-0005-0000-0000-0000FC060000}"/>
    <cellStyle name="Comma 2 2 5 3 2 2 3 2" xfId="15562" xr:uid="{00000000-0005-0000-0000-0000FD060000}"/>
    <cellStyle name="Comma 2 2 5 3 2 2 3 2 2" xfId="34776" xr:uid="{89AFE350-3325-494C-AA5E-C93794E427C6}"/>
    <cellStyle name="Comma 2 2 5 3 2 2 3 3" xfId="25169" xr:uid="{122CC925-6331-44B3-8696-6FAF4B1188C2}"/>
    <cellStyle name="Comma 2 2 5 3 2 2 4" xfId="10758" xr:uid="{00000000-0005-0000-0000-0000FE060000}"/>
    <cellStyle name="Comma 2 2 5 3 2 2 4 2" xfId="29972" xr:uid="{F613AAF4-A5FB-48A4-A047-95FAAF2D366D}"/>
    <cellStyle name="Comma 2 2 5 3 2 2 5" xfId="20365" xr:uid="{3F84D515-8310-4B36-97FE-24DAD7E3E942}"/>
    <cellStyle name="Comma 2 2 5 3 2 3" xfId="1948" xr:uid="{00000000-0005-0000-0000-0000FF060000}"/>
    <cellStyle name="Comma 2 2 5 3 2 3 2" xfId="4353" xr:uid="{00000000-0005-0000-0000-000000070000}"/>
    <cellStyle name="Comma 2 2 5 3 2 3 2 2" xfId="9156" xr:uid="{00000000-0005-0000-0000-000001070000}"/>
    <cellStyle name="Comma 2 2 5 3 2 3 2 2 2" xfId="18763" xr:uid="{00000000-0005-0000-0000-000002070000}"/>
    <cellStyle name="Comma 2 2 5 3 2 3 2 2 2 2" xfId="37977" xr:uid="{FC4D06A6-83F9-44FE-96EB-308DB54FFF17}"/>
    <cellStyle name="Comma 2 2 5 3 2 3 2 2 3" xfId="28370" xr:uid="{7FAFEB9F-84B8-44FF-96D5-9C5BD9A8CC8A}"/>
    <cellStyle name="Comma 2 2 5 3 2 3 2 3" xfId="13960" xr:uid="{00000000-0005-0000-0000-000003070000}"/>
    <cellStyle name="Comma 2 2 5 3 2 3 2 3 2" xfId="33174" xr:uid="{00D50042-9542-4E01-A805-7DA954D579F1}"/>
    <cellStyle name="Comma 2 2 5 3 2 3 2 4" xfId="23567" xr:uid="{9EF8F7DE-52C1-4C97-8B4C-879D09F94642}"/>
    <cellStyle name="Comma 2 2 5 3 2 3 3" xfId="6755" xr:uid="{00000000-0005-0000-0000-000004070000}"/>
    <cellStyle name="Comma 2 2 5 3 2 3 3 2" xfId="16362" xr:uid="{00000000-0005-0000-0000-000005070000}"/>
    <cellStyle name="Comma 2 2 5 3 2 3 3 2 2" xfId="35576" xr:uid="{A88C03B2-25A5-4B22-9457-8B504C376CC7}"/>
    <cellStyle name="Comma 2 2 5 3 2 3 3 3" xfId="25969" xr:uid="{DCBAEBAF-B7A4-4D59-BC5D-851ED6DC04ED}"/>
    <cellStyle name="Comma 2 2 5 3 2 3 4" xfId="11558" xr:uid="{00000000-0005-0000-0000-000006070000}"/>
    <cellStyle name="Comma 2 2 5 3 2 3 4 2" xfId="30772" xr:uid="{E1E1D577-B817-488C-9CA1-9A6AC1172522}"/>
    <cellStyle name="Comma 2 2 5 3 2 3 5" xfId="21165" xr:uid="{31D801A2-DFFC-4041-BD6A-63BCF275B21C}"/>
    <cellStyle name="Comma 2 2 5 3 2 4" xfId="2753" xr:uid="{00000000-0005-0000-0000-000007070000}"/>
    <cellStyle name="Comma 2 2 5 3 2 4 2" xfId="7556" xr:uid="{00000000-0005-0000-0000-000008070000}"/>
    <cellStyle name="Comma 2 2 5 3 2 4 2 2" xfId="17163" xr:uid="{00000000-0005-0000-0000-000009070000}"/>
    <cellStyle name="Comma 2 2 5 3 2 4 2 2 2" xfId="36377" xr:uid="{BF155243-1513-408D-A1FA-A66F10DCD73C}"/>
    <cellStyle name="Comma 2 2 5 3 2 4 2 3" xfId="26770" xr:uid="{9ECDA029-2D75-49CC-A854-F4CE7C6ADA54}"/>
    <cellStyle name="Comma 2 2 5 3 2 4 3" xfId="12360" xr:uid="{00000000-0005-0000-0000-00000A070000}"/>
    <cellStyle name="Comma 2 2 5 3 2 4 3 2" xfId="31574" xr:uid="{FA0CA03E-C62D-4713-95AA-8049AE63A294}"/>
    <cellStyle name="Comma 2 2 5 3 2 4 4" xfId="21967" xr:uid="{16CF4425-48A4-4499-AB08-A64B03FF8735}"/>
    <cellStyle name="Comma 2 2 5 3 2 5" xfId="5155" xr:uid="{00000000-0005-0000-0000-00000B070000}"/>
    <cellStyle name="Comma 2 2 5 3 2 5 2" xfId="14762" xr:uid="{00000000-0005-0000-0000-00000C070000}"/>
    <cellStyle name="Comma 2 2 5 3 2 5 2 2" xfId="33976" xr:uid="{D05EE2B6-D195-4A65-8800-308C8A2A88C2}"/>
    <cellStyle name="Comma 2 2 5 3 2 5 3" xfId="24369" xr:uid="{37185175-6490-492A-B41D-3BB09940B739}"/>
    <cellStyle name="Comma 2 2 5 3 2 6" xfId="9958" xr:uid="{00000000-0005-0000-0000-00000D070000}"/>
    <cellStyle name="Comma 2 2 5 3 2 6 2" xfId="29172" xr:uid="{7E54D73A-28CE-44FA-ADC5-340815247740}"/>
    <cellStyle name="Comma 2 2 5 3 2 7" xfId="19565" xr:uid="{A9C97BEB-5393-4FC8-9236-C13BF516461B}"/>
    <cellStyle name="Comma 2 2 5 3 3" xfId="547" xr:uid="{00000000-0005-0000-0000-00000E070000}"/>
    <cellStyle name="Comma 2 2 5 3 3 2" xfId="1348" xr:uid="{00000000-0005-0000-0000-00000F070000}"/>
    <cellStyle name="Comma 2 2 5 3 3 2 2" xfId="3753" xr:uid="{00000000-0005-0000-0000-000010070000}"/>
    <cellStyle name="Comma 2 2 5 3 3 2 2 2" xfId="8556" xr:uid="{00000000-0005-0000-0000-000011070000}"/>
    <cellStyle name="Comma 2 2 5 3 3 2 2 2 2" xfId="18163" xr:uid="{00000000-0005-0000-0000-000012070000}"/>
    <cellStyle name="Comma 2 2 5 3 3 2 2 2 2 2" xfId="37377" xr:uid="{96475C1F-0138-4F68-9F25-779AAA336484}"/>
    <cellStyle name="Comma 2 2 5 3 3 2 2 2 3" xfId="27770" xr:uid="{2841429F-A503-4F9E-B1DA-B08BB6954356}"/>
    <cellStyle name="Comma 2 2 5 3 3 2 2 3" xfId="13360" xr:uid="{00000000-0005-0000-0000-000013070000}"/>
    <cellStyle name="Comma 2 2 5 3 3 2 2 3 2" xfId="32574" xr:uid="{3C124249-FC38-40A6-9EBE-A408F1B21032}"/>
    <cellStyle name="Comma 2 2 5 3 3 2 2 4" xfId="22967" xr:uid="{E9614F4E-0E82-49AC-94E6-331776908BD2}"/>
    <cellStyle name="Comma 2 2 5 3 3 2 3" xfId="6155" xr:uid="{00000000-0005-0000-0000-000014070000}"/>
    <cellStyle name="Comma 2 2 5 3 3 2 3 2" xfId="15762" xr:uid="{00000000-0005-0000-0000-000015070000}"/>
    <cellStyle name="Comma 2 2 5 3 3 2 3 2 2" xfId="34976" xr:uid="{57D1813D-9CF8-42DA-8BF3-EE125B036FCC}"/>
    <cellStyle name="Comma 2 2 5 3 3 2 3 3" xfId="25369" xr:uid="{E4D3B5A8-ABDB-4C43-B5C0-E002B67841BB}"/>
    <cellStyle name="Comma 2 2 5 3 3 2 4" xfId="10958" xr:uid="{00000000-0005-0000-0000-000016070000}"/>
    <cellStyle name="Comma 2 2 5 3 3 2 4 2" xfId="30172" xr:uid="{9F4E2228-AA16-4C7B-B120-BB0D8FA74C39}"/>
    <cellStyle name="Comma 2 2 5 3 3 2 5" xfId="20565" xr:uid="{DBD6B3EA-4182-4A6C-87EF-E7168CC3DC8E}"/>
    <cellStyle name="Comma 2 2 5 3 3 3" xfId="2148" xr:uid="{00000000-0005-0000-0000-000017070000}"/>
    <cellStyle name="Comma 2 2 5 3 3 3 2" xfId="4553" xr:uid="{00000000-0005-0000-0000-000018070000}"/>
    <cellStyle name="Comma 2 2 5 3 3 3 2 2" xfId="9356" xr:uid="{00000000-0005-0000-0000-000019070000}"/>
    <cellStyle name="Comma 2 2 5 3 3 3 2 2 2" xfId="18963" xr:uid="{00000000-0005-0000-0000-00001A070000}"/>
    <cellStyle name="Comma 2 2 5 3 3 3 2 2 2 2" xfId="38177" xr:uid="{6E36A590-BD0D-4001-BECF-03828063008C}"/>
    <cellStyle name="Comma 2 2 5 3 3 3 2 2 3" xfId="28570" xr:uid="{6277FA53-21B9-40F9-95E4-86F58C012950}"/>
    <cellStyle name="Comma 2 2 5 3 3 3 2 3" xfId="14160" xr:uid="{00000000-0005-0000-0000-00001B070000}"/>
    <cellStyle name="Comma 2 2 5 3 3 3 2 3 2" xfId="33374" xr:uid="{3FD6579D-71D2-484E-AA3B-CCAF49DF1461}"/>
    <cellStyle name="Comma 2 2 5 3 3 3 2 4" xfId="23767" xr:uid="{AD89F477-0576-4D4E-A078-D09F7C6485F6}"/>
    <cellStyle name="Comma 2 2 5 3 3 3 3" xfId="6955" xr:uid="{00000000-0005-0000-0000-00001C070000}"/>
    <cellStyle name="Comma 2 2 5 3 3 3 3 2" xfId="16562" xr:uid="{00000000-0005-0000-0000-00001D070000}"/>
    <cellStyle name="Comma 2 2 5 3 3 3 3 2 2" xfId="35776" xr:uid="{3E22B62D-BB89-46ED-9CCD-CCF6BE53FFFD}"/>
    <cellStyle name="Comma 2 2 5 3 3 3 3 3" xfId="26169" xr:uid="{D6305ABE-EBEB-45CF-9D36-1458FEE15BDE}"/>
    <cellStyle name="Comma 2 2 5 3 3 3 4" xfId="11758" xr:uid="{00000000-0005-0000-0000-00001E070000}"/>
    <cellStyle name="Comma 2 2 5 3 3 3 4 2" xfId="30972" xr:uid="{A7C79735-526A-4066-8C95-B3656793DD2B}"/>
    <cellStyle name="Comma 2 2 5 3 3 3 5" xfId="21365" xr:uid="{6A6CB751-5E73-4BC0-8D83-C2026A5CAA7A}"/>
    <cellStyle name="Comma 2 2 5 3 3 4" xfId="2953" xr:uid="{00000000-0005-0000-0000-00001F070000}"/>
    <cellStyle name="Comma 2 2 5 3 3 4 2" xfId="7756" xr:uid="{00000000-0005-0000-0000-000020070000}"/>
    <cellStyle name="Comma 2 2 5 3 3 4 2 2" xfId="17363" xr:uid="{00000000-0005-0000-0000-000021070000}"/>
    <cellStyle name="Comma 2 2 5 3 3 4 2 2 2" xfId="36577" xr:uid="{C2AFC574-B815-4134-BEE9-33F3504B9CB2}"/>
    <cellStyle name="Comma 2 2 5 3 3 4 2 3" xfId="26970" xr:uid="{B84A1C29-D5AE-4BAD-AF46-FB7F4E5CCBDD}"/>
    <cellStyle name="Comma 2 2 5 3 3 4 3" xfId="12560" xr:uid="{00000000-0005-0000-0000-000022070000}"/>
    <cellStyle name="Comma 2 2 5 3 3 4 3 2" xfId="31774" xr:uid="{34026BAE-D26E-4E4B-9B98-9725EE91785F}"/>
    <cellStyle name="Comma 2 2 5 3 3 4 4" xfId="22167" xr:uid="{21545439-D01E-44E9-BE44-F643FB177E94}"/>
    <cellStyle name="Comma 2 2 5 3 3 5" xfId="5355" xr:uid="{00000000-0005-0000-0000-000023070000}"/>
    <cellStyle name="Comma 2 2 5 3 3 5 2" xfId="14962" xr:uid="{00000000-0005-0000-0000-000024070000}"/>
    <cellStyle name="Comma 2 2 5 3 3 5 2 2" xfId="34176" xr:uid="{999ACF9E-D287-4D72-8212-696FBCDE365D}"/>
    <cellStyle name="Comma 2 2 5 3 3 5 3" xfId="24569" xr:uid="{F41D78AA-6F5F-4BD4-A735-8D54129468D4}"/>
    <cellStyle name="Comma 2 2 5 3 3 6" xfId="10158" xr:uid="{00000000-0005-0000-0000-000025070000}"/>
    <cellStyle name="Comma 2 2 5 3 3 6 2" xfId="29372" xr:uid="{93D94F3E-0983-46C1-B9DC-D7EA7F485FBA}"/>
    <cellStyle name="Comma 2 2 5 3 3 7" xfId="19765" xr:uid="{7903D339-6E70-42B8-B5D4-4CC54BEE5150}"/>
    <cellStyle name="Comma 2 2 5 3 4" xfId="747" xr:uid="{00000000-0005-0000-0000-000026070000}"/>
    <cellStyle name="Comma 2 2 5 3 4 2" xfId="1548" xr:uid="{00000000-0005-0000-0000-000027070000}"/>
    <cellStyle name="Comma 2 2 5 3 4 2 2" xfId="3953" xr:uid="{00000000-0005-0000-0000-000028070000}"/>
    <cellStyle name="Comma 2 2 5 3 4 2 2 2" xfId="8756" xr:uid="{00000000-0005-0000-0000-000029070000}"/>
    <cellStyle name="Comma 2 2 5 3 4 2 2 2 2" xfId="18363" xr:uid="{00000000-0005-0000-0000-00002A070000}"/>
    <cellStyle name="Comma 2 2 5 3 4 2 2 2 2 2" xfId="37577" xr:uid="{EC4114B7-FA70-4574-A148-1E708893CAFB}"/>
    <cellStyle name="Comma 2 2 5 3 4 2 2 2 3" xfId="27970" xr:uid="{69D63560-89C9-4727-96E5-0D056EA5699E}"/>
    <cellStyle name="Comma 2 2 5 3 4 2 2 3" xfId="13560" xr:uid="{00000000-0005-0000-0000-00002B070000}"/>
    <cellStyle name="Comma 2 2 5 3 4 2 2 3 2" xfId="32774" xr:uid="{73FCBF95-561A-4EBA-8B67-4A6AE396D8B5}"/>
    <cellStyle name="Comma 2 2 5 3 4 2 2 4" xfId="23167" xr:uid="{412FD6BE-FADC-4E37-BB20-F45A09F81115}"/>
    <cellStyle name="Comma 2 2 5 3 4 2 3" xfId="6355" xr:uid="{00000000-0005-0000-0000-00002C070000}"/>
    <cellStyle name="Comma 2 2 5 3 4 2 3 2" xfId="15962" xr:uid="{00000000-0005-0000-0000-00002D070000}"/>
    <cellStyle name="Comma 2 2 5 3 4 2 3 2 2" xfId="35176" xr:uid="{E83D1A3E-8616-4CF2-A334-5D24910495C0}"/>
    <cellStyle name="Comma 2 2 5 3 4 2 3 3" xfId="25569" xr:uid="{3319EBBC-A67E-497C-80FB-AA5166D5D819}"/>
    <cellStyle name="Comma 2 2 5 3 4 2 4" xfId="11158" xr:uid="{00000000-0005-0000-0000-00002E070000}"/>
    <cellStyle name="Comma 2 2 5 3 4 2 4 2" xfId="30372" xr:uid="{D21ABC65-6631-4B6B-8525-A2B8BC07AE9F}"/>
    <cellStyle name="Comma 2 2 5 3 4 2 5" xfId="20765" xr:uid="{1B174F3C-7605-48EE-9F15-8928AABBE050}"/>
    <cellStyle name="Comma 2 2 5 3 4 3" xfId="2348" xr:uid="{00000000-0005-0000-0000-00002F070000}"/>
    <cellStyle name="Comma 2 2 5 3 4 3 2" xfId="4753" xr:uid="{00000000-0005-0000-0000-000030070000}"/>
    <cellStyle name="Comma 2 2 5 3 4 3 2 2" xfId="9556" xr:uid="{00000000-0005-0000-0000-000031070000}"/>
    <cellStyle name="Comma 2 2 5 3 4 3 2 2 2" xfId="19163" xr:uid="{00000000-0005-0000-0000-000032070000}"/>
    <cellStyle name="Comma 2 2 5 3 4 3 2 2 2 2" xfId="38377" xr:uid="{0327741E-D103-42A2-9ABB-06A6E1016A7A}"/>
    <cellStyle name="Comma 2 2 5 3 4 3 2 2 3" xfId="28770" xr:uid="{B5F92BAA-AC1F-412D-B007-0F2846ED3DA3}"/>
    <cellStyle name="Comma 2 2 5 3 4 3 2 3" xfId="14360" xr:uid="{00000000-0005-0000-0000-000033070000}"/>
    <cellStyle name="Comma 2 2 5 3 4 3 2 3 2" xfId="33574" xr:uid="{21FCB191-2DEF-4602-83C8-983AF3722151}"/>
    <cellStyle name="Comma 2 2 5 3 4 3 2 4" xfId="23967" xr:uid="{23A39E84-ACE6-4803-A541-B8766DEE00CE}"/>
    <cellStyle name="Comma 2 2 5 3 4 3 3" xfId="7155" xr:uid="{00000000-0005-0000-0000-000034070000}"/>
    <cellStyle name="Comma 2 2 5 3 4 3 3 2" xfId="16762" xr:uid="{00000000-0005-0000-0000-000035070000}"/>
    <cellStyle name="Comma 2 2 5 3 4 3 3 2 2" xfId="35976" xr:uid="{54551DFB-42AA-43E7-B13D-DEAE0D66DBA6}"/>
    <cellStyle name="Comma 2 2 5 3 4 3 3 3" xfId="26369" xr:uid="{DE7B8E18-7FB4-41C1-8B70-7AE0A0455973}"/>
    <cellStyle name="Comma 2 2 5 3 4 3 4" xfId="11958" xr:uid="{00000000-0005-0000-0000-000036070000}"/>
    <cellStyle name="Comma 2 2 5 3 4 3 4 2" xfId="31172" xr:uid="{53865A43-8318-4B61-A160-5EF51D6539EB}"/>
    <cellStyle name="Comma 2 2 5 3 4 3 5" xfId="21565" xr:uid="{6F83CF5B-D7AA-46C6-AB26-7CFA26D74652}"/>
    <cellStyle name="Comma 2 2 5 3 4 4" xfId="3153" xr:uid="{00000000-0005-0000-0000-000037070000}"/>
    <cellStyle name="Comma 2 2 5 3 4 4 2" xfId="7956" xr:uid="{00000000-0005-0000-0000-000038070000}"/>
    <cellStyle name="Comma 2 2 5 3 4 4 2 2" xfId="17563" xr:uid="{00000000-0005-0000-0000-000039070000}"/>
    <cellStyle name="Comma 2 2 5 3 4 4 2 2 2" xfId="36777" xr:uid="{34DAF5C0-CDFA-4C20-8192-1E128B5BD4E0}"/>
    <cellStyle name="Comma 2 2 5 3 4 4 2 3" xfId="27170" xr:uid="{22104C77-72E1-408F-AEA1-7E4D6FEDD0C3}"/>
    <cellStyle name="Comma 2 2 5 3 4 4 3" xfId="12760" xr:uid="{00000000-0005-0000-0000-00003A070000}"/>
    <cellStyle name="Comma 2 2 5 3 4 4 3 2" xfId="31974" xr:uid="{97970964-893E-4DB4-A6A3-F7A0AF00B2F5}"/>
    <cellStyle name="Comma 2 2 5 3 4 4 4" xfId="22367" xr:uid="{E9E12CF2-0A8C-4CBE-A2F6-F9502C0B3AA7}"/>
    <cellStyle name="Comma 2 2 5 3 4 5" xfId="5555" xr:uid="{00000000-0005-0000-0000-00003B070000}"/>
    <cellStyle name="Comma 2 2 5 3 4 5 2" xfId="15162" xr:uid="{00000000-0005-0000-0000-00003C070000}"/>
    <cellStyle name="Comma 2 2 5 3 4 5 2 2" xfId="34376" xr:uid="{865E5FF2-19E7-4D82-9ABC-AE1A6AE41A48}"/>
    <cellStyle name="Comma 2 2 5 3 4 5 3" xfId="24769" xr:uid="{27ECE872-3F7F-4C40-88DF-74A51B674C55}"/>
    <cellStyle name="Comma 2 2 5 3 4 6" xfId="10358" xr:uid="{00000000-0005-0000-0000-00003D070000}"/>
    <cellStyle name="Comma 2 2 5 3 4 6 2" xfId="29572" xr:uid="{A0A792F9-495E-426F-BD98-C7946D14888C}"/>
    <cellStyle name="Comma 2 2 5 3 4 7" xfId="19965" xr:uid="{0EB6CD7C-4EF9-4D00-B43E-88DBBE427BE1}"/>
    <cellStyle name="Comma 2 2 5 3 5" xfId="948" xr:uid="{00000000-0005-0000-0000-00003E070000}"/>
    <cellStyle name="Comma 2 2 5 3 5 2" xfId="3353" xr:uid="{00000000-0005-0000-0000-00003F070000}"/>
    <cellStyle name="Comma 2 2 5 3 5 2 2" xfId="8156" xr:uid="{00000000-0005-0000-0000-000040070000}"/>
    <cellStyle name="Comma 2 2 5 3 5 2 2 2" xfId="17763" xr:uid="{00000000-0005-0000-0000-000041070000}"/>
    <cellStyle name="Comma 2 2 5 3 5 2 2 2 2" xfId="36977" xr:uid="{29F5BABC-5D04-4024-BE06-FA7FF27AD400}"/>
    <cellStyle name="Comma 2 2 5 3 5 2 2 3" xfId="27370" xr:uid="{D6766831-1912-4BE8-B51F-62AF87E3040C}"/>
    <cellStyle name="Comma 2 2 5 3 5 2 3" xfId="12960" xr:uid="{00000000-0005-0000-0000-000042070000}"/>
    <cellStyle name="Comma 2 2 5 3 5 2 3 2" xfId="32174" xr:uid="{4D1D1754-F305-4484-A02E-B18F9065953F}"/>
    <cellStyle name="Comma 2 2 5 3 5 2 4" xfId="22567" xr:uid="{769DFA81-90E9-4738-A061-E406BA98F50E}"/>
    <cellStyle name="Comma 2 2 5 3 5 3" xfId="5755" xr:uid="{00000000-0005-0000-0000-000043070000}"/>
    <cellStyle name="Comma 2 2 5 3 5 3 2" xfId="15362" xr:uid="{00000000-0005-0000-0000-000044070000}"/>
    <cellStyle name="Comma 2 2 5 3 5 3 2 2" xfId="34576" xr:uid="{81510361-EE5A-4089-9340-E9185E50505A}"/>
    <cellStyle name="Comma 2 2 5 3 5 3 3" xfId="24969" xr:uid="{86D94B19-31C6-4CDD-9687-D37F21B5AAC2}"/>
    <cellStyle name="Comma 2 2 5 3 5 4" xfId="10558" xr:uid="{00000000-0005-0000-0000-000045070000}"/>
    <cellStyle name="Comma 2 2 5 3 5 4 2" xfId="29772" xr:uid="{91767BC2-8037-4140-8175-1B873538C48A}"/>
    <cellStyle name="Comma 2 2 5 3 5 5" xfId="20165" xr:uid="{87E19D12-A223-47BE-96C4-1A59650F4879}"/>
    <cellStyle name="Comma 2 2 5 3 6" xfId="1748" xr:uid="{00000000-0005-0000-0000-000046070000}"/>
    <cellStyle name="Comma 2 2 5 3 6 2" xfId="4153" xr:uid="{00000000-0005-0000-0000-000047070000}"/>
    <cellStyle name="Comma 2 2 5 3 6 2 2" xfId="8956" xr:uid="{00000000-0005-0000-0000-000048070000}"/>
    <cellStyle name="Comma 2 2 5 3 6 2 2 2" xfId="18563" xr:uid="{00000000-0005-0000-0000-000049070000}"/>
    <cellStyle name="Comma 2 2 5 3 6 2 2 2 2" xfId="37777" xr:uid="{98DEFD05-EC57-4EDC-AF46-E8430762C90C}"/>
    <cellStyle name="Comma 2 2 5 3 6 2 2 3" xfId="28170" xr:uid="{365C3518-CBC4-4DB3-87DA-620BDE804988}"/>
    <cellStyle name="Comma 2 2 5 3 6 2 3" xfId="13760" xr:uid="{00000000-0005-0000-0000-00004A070000}"/>
    <cellStyle name="Comma 2 2 5 3 6 2 3 2" xfId="32974" xr:uid="{C2128536-FB64-4BEA-99F0-DCB590262829}"/>
    <cellStyle name="Comma 2 2 5 3 6 2 4" xfId="23367" xr:uid="{84B263E5-A300-4DFF-96FA-3D80BFA23E63}"/>
    <cellStyle name="Comma 2 2 5 3 6 3" xfId="6555" xr:uid="{00000000-0005-0000-0000-00004B070000}"/>
    <cellStyle name="Comma 2 2 5 3 6 3 2" xfId="16162" xr:uid="{00000000-0005-0000-0000-00004C070000}"/>
    <cellStyle name="Comma 2 2 5 3 6 3 2 2" xfId="35376" xr:uid="{13C2B273-30FC-4F68-A5A9-032669C50F2F}"/>
    <cellStyle name="Comma 2 2 5 3 6 3 3" xfId="25769" xr:uid="{8AB0CCA1-A7AF-4210-8B92-63DF286C1C3A}"/>
    <cellStyle name="Comma 2 2 5 3 6 4" xfId="11358" xr:uid="{00000000-0005-0000-0000-00004D070000}"/>
    <cellStyle name="Comma 2 2 5 3 6 4 2" xfId="30572" xr:uid="{748CB85E-26BD-40C7-A13A-16322BFD7BAA}"/>
    <cellStyle name="Comma 2 2 5 3 6 5" xfId="20965" xr:uid="{EBF1DC6C-3677-474E-BEF2-6EB719BBA4E6}"/>
    <cellStyle name="Comma 2 2 5 3 7" xfId="2553" xr:uid="{00000000-0005-0000-0000-00004E070000}"/>
    <cellStyle name="Comma 2 2 5 3 7 2" xfId="7356" xr:uid="{00000000-0005-0000-0000-00004F070000}"/>
    <cellStyle name="Comma 2 2 5 3 7 2 2" xfId="16963" xr:uid="{00000000-0005-0000-0000-000050070000}"/>
    <cellStyle name="Comma 2 2 5 3 7 2 2 2" xfId="36177" xr:uid="{6E08B929-B55C-4F71-B12E-4D8F684B76A3}"/>
    <cellStyle name="Comma 2 2 5 3 7 2 3" xfId="26570" xr:uid="{87E903BB-264E-462C-9494-E6DE94016F79}"/>
    <cellStyle name="Comma 2 2 5 3 7 3" xfId="12160" xr:uid="{00000000-0005-0000-0000-000051070000}"/>
    <cellStyle name="Comma 2 2 5 3 7 3 2" xfId="31374" xr:uid="{1F475610-5DE8-4B92-B399-284956FECBB3}"/>
    <cellStyle name="Comma 2 2 5 3 7 4" xfId="21767" xr:uid="{A2AB7076-713B-4E21-B75F-BB82F7CE28B5}"/>
    <cellStyle name="Comma 2 2 5 3 8" xfId="4955" xr:uid="{00000000-0005-0000-0000-000052070000}"/>
    <cellStyle name="Comma 2 2 5 3 8 2" xfId="14562" xr:uid="{00000000-0005-0000-0000-000053070000}"/>
    <cellStyle name="Comma 2 2 5 3 8 2 2" xfId="33776" xr:uid="{3CC076EC-DC74-49B8-BA31-1CC406460118}"/>
    <cellStyle name="Comma 2 2 5 3 8 3" xfId="24169" xr:uid="{55BF65A4-DAB3-4F3A-854E-598B2552FB7D}"/>
    <cellStyle name="Comma 2 2 5 3 9" xfId="9758" xr:uid="{00000000-0005-0000-0000-000054070000}"/>
    <cellStyle name="Comma 2 2 5 3 9 2" xfId="28972" xr:uid="{856C53CA-F272-44C6-962A-5134349CA5D0}"/>
    <cellStyle name="Comma 2 2 5 4" xfId="247" xr:uid="{00000000-0005-0000-0000-000055070000}"/>
    <cellStyle name="Comma 2 2 5 4 2" xfId="1048" xr:uid="{00000000-0005-0000-0000-000056070000}"/>
    <cellStyle name="Comma 2 2 5 4 2 2" xfId="3453" xr:uid="{00000000-0005-0000-0000-000057070000}"/>
    <cellStyle name="Comma 2 2 5 4 2 2 2" xfId="8256" xr:uid="{00000000-0005-0000-0000-000058070000}"/>
    <cellStyle name="Comma 2 2 5 4 2 2 2 2" xfId="17863" xr:uid="{00000000-0005-0000-0000-000059070000}"/>
    <cellStyle name="Comma 2 2 5 4 2 2 2 2 2" xfId="37077" xr:uid="{1701DD9F-9E0A-4C61-ADB4-E60CFD7E4B8B}"/>
    <cellStyle name="Comma 2 2 5 4 2 2 2 3" xfId="27470" xr:uid="{84A1026A-0F2E-434C-A5F2-E2BF1FA729F5}"/>
    <cellStyle name="Comma 2 2 5 4 2 2 3" xfId="13060" xr:uid="{00000000-0005-0000-0000-00005A070000}"/>
    <cellStyle name="Comma 2 2 5 4 2 2 3 2" xfId="32274" xr:uid="{B9B2DF5B-A645-440B-864B-2B5C73CF2F95}"/>
    <cellStyle name="Comma 2 2 5 4 2 2 4" xfId="22667" xr:uid="{56993298-14F3-43F7-8A8F-757F2B563AE7}"/>
    <cellStyle name="Comma 2 2 5 4 2 3" xfId="5855" xr:uid="{00000000-0005-0000-0000-00005B070000}"/>
    <cellStyle name="Comma 2 2 5 4 2 3 2" xfId="15462" xr:uid="{00000000-0005-0000-0000-00005C070000}"/>
    <cellStyle name="Comma 2 2 5 4 2 3 2 2" xfId="34676" xr:uid="{946CE043-47EE-4670-8253-5A3D5FBDC7FC}"/>
    <cellStyle name="Comma 2 2 5 4 2 3 3" xfId="25069" xr:uid="{B205E94C-5578-41BC-BE99-901C75DBCDDA}"/>
    <cellStyle name="Comma 2 2 5 4 2 4" xfId="10658" xr:uid="{00000000-0005-0000-0000-00005D070000}"/>
    <cellStyle name="Comma 2 2 5 4 2 4 2" xfId="29872" xr:uid="{44459D5F-BC93-4377-B3B8-416D87878500}"/>
    <cellStyle name="Comma 2 2 5 4 2 5" xfId="20265" xr:uid="{4996DFA6-0D76-465D-B218-044D8A42BCAD}"/>
    <cellStyle name="Comma 2 2 5 4 3" xfId="1848" xr:uid="{00000000-0005-0000-0000-00005E070000}"/>
    <cellStyle name="Comma 2 2 5 4 3 2" xfId="4253" xr:uid="{00000000-0005-0000-0000-00005F070000}"/>
    <cellStyle name="Comma 2 2 5 4 3 2 2" xfId="9056" xr:uid="{00000000-0005-0000-0000-000060070000}"/>
    <cellStyle name="Comma 2 2 5 4 3 2 2 2" xfId="18663" xr:uid="{00000000-0005-0000-0000-000061070000}"/>
    <cellStyle name="Comma 2 2 5 4 3 2 2 2 2" xfId="37877" xr:uid="{CF1D1758-5F13-4DD0-91B0-CA8AEB04A9CD}"/>
    <cellStyle name="Comma 2 2 5 4 3 2 2 3" xfId="28270" xr:uid="{D7B1132D-B44D-4BFB-9A48-C6D2D105B54B}"/>
    <cellStyle name="Comma 2 2 5 4 3 2 3" xfId="13860" xr:uid="{00000000-0005-0000-0000-000062070000}"/>
    <cellStyle name="Comma 2 2 5 4 3 2 3 2" xfId="33074" xr:uid="{1DE01488-670E-40B1-A2D6-45FA2A36D4CC}"/>
    <cellStyle name="Comma 2 2 5 4 3 2 4" xfId="23467" xr:uid="{BA40B8EC-79F9-40D8-8703-1298FA117CDD}"/>
    <cellStyle name="Comma 2 2 5 4 3 3" xfId="6655" xr:uid="{00000000-0005-0000-0000-000063070000}"/>
    <cellStyle name="Comma 2 2 5 4 3 3 2" xfId="16262" xr:uid="{00000000-0005-0000-0000-000064070000}"/>
    <cellStyle name="Comma 2 2 5 4 3 3 2 2" xfId="35476" xr:uid="{CD557BFA-B485-46D1-A78A-FB80BDD40147}"/>
    <cellStyle name="Comma 2 2 5 4 3 3 3" xfId="25869" xr:uid="{FCAAFB64-FC91-4796-834D-56A41C1E4C53}"/>
    <cellStyle name="Comma 2 2 5 4 3 4" xfId="11458" xr:uid="{00000000-0005-0000-0000-000065070000}"/>
    <cellStyle name="Comma 2 2 5 4 3 4 2" xfId="30672" xr:uid="{FEA2881C-2EFA-476C-B193-5ABCD71DD57E}"/>
    <cellStyle name="Comma 2 2 5 4 3 5" xfId="21065" xr:uid="{2549CE95-3B69-460A-AC0E-4C529111B661}"/>
    <cellStyle name="Comma 2 2 5 4 4" xfId="2653" xr:uid="{00000000-0005-0000-0000-000066070000}"/>
    <cellStyle name="Comma 2 2 5 4 4 2" xfId="7456" xr:uid="{00000000-0005-0000-0000-000067070000}"/>
    <cellStyle name="Comma 2 2 5 4 4 2 2" xfId="17063" xr:uid="{00000000-0005-0000-0000-000068070000}"/>
    <cellStyle name="Comma 2 2 5 4 4 2 2 2" xfId="36277" xr:uid="{246A99F1-3349-4834-9D62-0159D2F91791}"/>
    <cellStyle name="Comma 2 2 5 4 4 2 3" xfId="26670" xr:uid="{8DA60A61-1E78-41DF-8A45-AD4445ED76BF}"/>
    <cellStyle name="Comma 2 2 5 4 4 3" xfId="12260" xr:uid="{00000000-0005-0000-0000-000069070000}"/>
    <cellStyle name="Comma 2 2 5 4 4 3 2" xfId="31474" xr:uid="{58D0C965-95F1-458E-BBAA-BEB48DAB6A9B}"/>
    <cellStyle name="Comma 2 2 5 4 4 4" xfId="21867" xr:uid="{1C23B728-CA15-47DF-8A77-3B57DB0DD83B}"/>
    <cellStyle name="Comma 2 2 5 4 5" xfId="5055" xr:uid="{00000000-0005-0000-0000-00006A070000}"/>
    <cellStyle name="Comma 2 2 5 4 5 2" xfId="14662" xr:uid="{00000000-0005-0000-0000-00006B070000}"/>
    <cellStyle name="Comma 2 2 5 4 5 2 2" xfId="33876" xr:uid="{47BC65A5-6D0F-448B-B824-656E0FFE4135}"/>
    <cellStyle name="Comma 2 2 5 4 5 3" xfId="24269" xr:uid="{9120383D-7860-4CF9-8B2C-AF6BF4BE2214}"/>
    <cellStyle name="Comma 2 2 5 4 6" xfId="9858" xr:uid="{00000000-0005-0000-0000-00006C070000}"/>
    <cellStyle name="Comma 2 2 5 4 6 2" xfId="29072" xr:uid="{61356393-D722-4DB3-8285-0DE7D987DA81}"/>
    <cellStyle name="Comma 2 2 5 4 7" xfId="19465" xr:uid="{F8D73D01-CD73-4A06-B0D3-3BCDEB2D8A46}"/>
    <cellStyle name="Comma 2 2 5 5" xfId="447" xr:uid="{00000000-0005-0000-0000-00006D070000}"/>
    <cellStyle name="Comma 2 2 5 5 2" xfId="1248" xr:uid="{00000000-0005-0000-0000-00006E070000}"/>
    <cellStyle name="Comma 2 2 5 5 2 2" xfId="3653" xr:uid="{00000000-0005-0000-0000-00006F070000}"/>
    <cellStyle name="Comma 2 2 5 5 2 2 2" xfId="8456" xr:uid="{00000000-0005-0000-0000-000070070000}"/>
    <cellStyle name="Comma 2 2 5 5 2 2 2 2" xfId="18063" xr:uid="{00000000-0005-0000-0000-000071070000}"/>
    <cellStyle name="Comma 2 2 5 5 2 2 2 2 2" xfId="37277" xr:uid="{DDF5BDCB-2CEC-4C6C-ADD3-2DC7BD8D7C40}"/>
    <cellStyle name="Comma 2 2 5 5 2 2 2 3" xfId="27670" xr:uid="{595524B9-72EE-45C8-99FC-1FF7BC746C15}"/>
    <cellStyle name="Comma 2 2 5 5 2 2 3" xfId="13260" xr:uid="{00000000-0005-0000-0000-000072070000}"/>
    <cellStyle name="Comma 2 2 5 5 2 2 3 2" xfId="32474" xr:uid="{6F58F50E-5006-440B-8E49-82928CF336EF}"/>
    <cellStyle name="Comma 2 2 5 5 2 2 4" xfId="22867" xr:uid="{A8371E45-7479-4EEF-8193-3F52408BDE89}"/>
    <cellStyle name="Comma 2 2 5 5 2 3" xfId="6055" xr:uid="{00000000-0005-0000-0000-000073070000}"/>
    <cellStyle name="Comma 2 2 5 5 2 3 2" xfId="15662" xr:uid="{00000000-0005-0000-0000-000074070000}"/>
    <cellStyle name="Comma 2 2 5 5 2 3 2 2" xfId="34876" xr:uid="{C6DC384B-EA61-4DE9-854B-0FAA46B872C6}"/>
    <cellStyle name="Comma 2 2 5 5 2 3 3" xfId="25269" xr:uid="{52F2B669-96A8-42CD-976D-DB71B4E1C49F}"/>
    <cellStyle name="Comma 2 2 5 5 2 4" xfId="10858" xr:uid="{00000000-0005-0000-0000-000075070000}"/>
    <cellStyle name="Comma 2 2 5 5 2 4 2" xfId="30072" xr:uid="{00F68724-3FE1-43F0-A1B4-B309D6DFDA29}"/>
    <cellStyle name="Comma 2 2 5 5 2 5" xfId="20465" xr:uid="{84721D40-832F-4C5E-B4AE-661BA96CF341}"/>
    <cellStyle name="Comma 2 2 5 5 3" xfId="2048" xr:uid="{00000000-0005-0000-0000-000076070000}"/>
    <cellStyle name="Comma 2 2 5 5 3 2" xfId="4453" xr:uid="{00000000-0005-0000-0000-000077070000}"/>
    <cellStyle name="Comma 2 2 5 5 3 2 2" xfId="9256" xr:uid="{00000000-0005-0000-0000-000078070000}"/>
    <cellStyle name="Comma 2 2 5 5 3 2 2 2" xfId="18863" xr:uid="{00000000-0005-0000-0000-000079070000}"/>
    <cellStyle name="Comma 2 2 5 5 3 2 2 2 2" xfId="38077" xr:uid="{409280CB-47A2-4698-B2FD-234DA30CD8B2}"/>
    <cellStyle name="Comma 2 2 5 5 3 2 2 3" xfId="28470" xr:uid="{66367802-8E01-4857-915C-D9DC637B1AAC}"/>
    <cellStyle name="Comma 2 2 5 5 3 2 3" xfId="14060" xr:uid="{00000000-0005-0000-0000-00007A070000}"/>
    <cellStyle name="Comma 2 2 5 5 3 2 3 2" xfId="33274" xr:uid="{8571E1FE-A3E2-4F2F-9AD8-2296176E3926}"/>
    <cellStyle name="Comma 2 2 5 5 3 2 4" xfId="23667" xr:uid="{94B0C8FE-0D15-41DB-B6C5-E6D0E3AED178}"/>
    <cellStyle name="Comma 2 2 5 5 3 3" xfId="6855" xr:uid="{00000000-0005-0000-0000-00007B070000}"/>
    <cellStyle name="Comma 2 2 5 5 3 3 2" xfId="16462" xr:uid="{00000000-0005-0000-0000-00007C070000}"/>
    <cellStyle name="Comma 2 2 5 5 3 3 2 2" xfId="35676" xr:uid="{FBD5CD3C-8AF9-4CE6-B0F7-F475EBF3AC8A}"/>
    <cellStyle name="Comma 2 2 5 5 3 3 3" xfId="26069" xr:uid="{A51CDA78-B6E9-40FB-8EB2-D19FA0193217}"/>
    <cellStyle name="Comma 2 2 5 5 3 4" xfId="11658" xr:uid="{00000000-0005-0000-0000-00007D070000}"/>
    <cellStyle name="Comma 2 2 5 5 3 4 2" xfId="30872" xr:uid="{60BEC366-D6AD-4F31-9992-00C30537E050}"/>
    <cellStyle name="Comma 2 2 5 5 3 5" xfId="21265" xr:uid="{719B2BD6-F7C6-4829-BC5F-6EB54F431AB6}"/>
    <cellStyle name="Comma 2 2 5 5 4" xfId="2853" xr:uid="{00000000-0005-0000-0000-00007E070000}"/>
    <cellStyle name="Comma 2 2 5 5 4 2" xfId="7656" xr:uid="{00000000-0005-0000-0000-00007F070000}"/>
    <cellStyle name="Comma 2 2 5 5 4 2 2" xfId="17263" xr:uid="{00000000-0005-0000-0000-000080070000}"/>
    <cellStyle name="Comma 2 2 5 5 4 2 2 2" xfId="36477" xr:uid="{51F29DF3-36C9-456E-A287-D2CAC561AF0C}"/>
    <cellStyle name="Comma 2 2 5 5 4 2 3" xfId="26870" xr:uid="{C964126E-9E79-4BAE-A889-56BA32D8CAAD}"/>
    <cellStyle name="Comma 2 2 5 5 4 3" xfId="12460" xr:uid="{00000000-0005-0000-0000-000081070000}"/>
    <cellStyle name="Comma 2 2 5 5 4 3 2" xfId="31674" xr:uid="{6A907765-D164-421E-9709-F764B2E19392}"/>
    <cellStyle name="Comma 2 2 5 5 4 4" xfId="22067" xr:uid="{3D9610CA-84DC-4867-8C64-38FD24F5424E}"/>
    <cellStyle name="Comma 2 2 5 5 5" xfId="5255" xr:uid="{00000000-0005-0000-0000-000082070000}"/>
    <cellStyle name="Comma 2 2 5 5 5 2" xfId="14862" xr:uid="{00000000-0005-0000-0000-000083070000}"/>
    <cellStyle name="Comma 2 2 5 5 5 2 2" xfId="34076" xr:uid="{91C76D65-A2EC-45BF-A9F4-33587D7BDDBF}"/>
    <cellStyle name="Comma 2 2 5 5 5 3" xfId="24469" xr:uid="{85F08ABD-B2B3-42B3-8574-C43BAF31625A}"/>
    <cellStyle name="Comma 2 2 5 5 6" xfId="10058" xr:uid="{00000000-0005-0000-0000-000084070000}"/>
    <cellStyle name="Comma 2 2 5 5 6 2" xfId="29272" xr:uid="{B75F9EC1-12E2-4B93-8D6C-B2C4885309B0}"/>
    <cellStyle name="Comma 2 2 5 5 7" xfId="19665" xr:uid="{52F179E4-1912-4453-BBF7-313DBF592CF3}"/>
    <cellStyle name="Comma 2 2 5 6" xfId="647" xr:uid="{00000000-0005-0000-0000-000085070000}"/>
    <cellStyle name="Comma 2 2 5 6 2" xfId="1448" xr:uid="{00000000-0005-0000-0000-000086070000}"/>
    <cellStyle name="Comma 2 2 5 6 2 2" xfId="3853" xr:uid="{00000000-0005-0000-0000-000087070000}"/>
    <cellStyle name="Comma 2 2 5 6 2 2 2" xfId="8656" xr:uid="{00000000-0005-0000-0000-000088070000}"/>
    <cellStyle name="Comma 2 2 5 6 2 2 2 2" xfId="18263" xr:uid="{00000000-0005-0000-0000-000089070000}"/>
    <cellStyle name="Comma 2 2 5 6 2 2 2 2 2" xfId="37477" xr:uid="{73EC5573-ADF7-45F2-8AFD-DF950431F8B3}"/>
    <cellStyle name="Comma 2 2 5 6 2 2 2 3" xfId="27870" xr:uid="{88D8C1B7-F82F-4432-8DAE-CA80880307DA}"/>
    <cellStyle name="Comma 2 2 5 6 2 2 3" xfId="13460" xr:uid="{00000000-0005-0000-0000-00008A070000}"/>
    <cellStyle name="Comma 2 2 5 6 2 2 3 2" xfId="32674" xr:uid="{1DF07561-1AF8-41EE-889A-7CA7772E2DBC}"/>
    <cellStyle name="Comma 2 2 5 6 2 2 4" xfId="23067" xr:uid="{0AC66C74-792C-4A06-9891-A7A78F0B18CA}"/>
    <cellStyle name="Comma 2 2 5 6 2 3" xfId="6255" xr:uid="{00000000-0005-0000-0000-00008B070000}"/>
    <cellStyle name="Comma 2 2 5 6 2 3 2" xfId="15862" xr:uid="{00000000-0005-0000-0000-00008C070000}"/>
    <cellStyle name="Comma 2 2 5 6 2 3 2 2" xfId="35076" xr:uid="{EEAD6659-9DBB-4293-B672-221816CF7BAF}"/>
    <cellStyle name="Comma 2 2 5 6 2 3 3" xfId="25469" xr:uid="{051E61A7-266B-4E1D-92DE-5EF382F6DB3A}"/>
    <cellStyle name="Comma 2 2 5 6 2 4" xfId="11058" xr:uid="{00000000-0005-0000-0000-00008D070000}"/>
    <cellStyle name="Comma 2 2 5 6 2 4 2" xfId="30272" xr:uid="{22A353D5-7F65-4889-9B0B-72453CDDC453}"/>
    <cellStyle name="Comma 2 2 5 6 2 5" xfId="20665" xr:uid="{A1933F0D-47DC-4FA9-A9D4-EFB163232B88}"/>
    <cellStyle name="Comma 2 2 5 6 3" xfId="2248" xr:uid="{00000000-0005-0000-0000-00008E070000}"/>
    <cellStyle name="Comma 2 2 5 6 3 2" xfId="4653" xr:uid="{00000000-0005-0000-0000-00008F070000}"/>
    <cellStyle name="Comma 2 2 5 6 3 2 2" xfId="9456" xr:uid="{00000000-0005-0000-0000-000090070000}"/>
    <cellStyle name="Comma 2 2 5 6 3 2 2 2" xfId="19063" xr:uid="{00000000-0005-0000-0000-000091070000}"/>
    <cellStyle name="Comma 2 2 5 6 3 2 2 2 2" xfId="38277" xr:uid="{75657C08-373B-4804-8F19-841F7E3BCC8B}"/>
    <cellStyle name="Comma 2 2 5 6 3 2 2 3" xfId="28670" xr:uid="{86B15017-2D5A-4C16-A6CC-12692EEE8792}"/>
    <cellStyle name="Comma 2 2 5 6 3 2 3" xfId="14260" xr:uid="{00000000-0005-0000-0000-000092070000}"/>
    <cellStyle name="Comma 2 2 5 6 3 2 3 2" xfId="33474" xr:uid="{76C598F5-AF21-4C22-8C9E-9D7B22A8DC73}"/>
    <cellStyle name="Comma 2 2 5 6 3 2 4" xfId="23867" xr:uid="{24D31B3C-32C8-4FF3-9FB4-CD71557BF917}"/>
    <cellStyle name="Comma 2 2 5 6 3 3" xfId="7055" xr:uid="{00000000-0005-0000-0000-000093070000}"/>
    <cellStyle name="Comma 2 2 5 6 3 3 2" xfId="16662" xr:uid="{00000000-0005-0000-0000-000094070000}"/>
    <cellStyle name="Comma 2 2 5 6 3 3 2 2" xfId="35876" xr:uid="{6EDD44AA-6E12-4660-943B-E647068DE383}"/>
    <cellStyle name="Comma 2 2 5 6 3 3 3" xfId="26269" xr:uid="{AECED69B-9543-47C7-8BAF-AEE33DB3E6C5}"/>
    <cellStyle name="Comma 2 2 5 6 3 4" xfId="11858" xr:uid="{00000000-0005-0000-0000-000095070000}"/>
    <cellStyle name="Comma 2 2 5 6 3 4 2" xfId="31072" xr:uid="{FD286C7B-7AE4-4576-B703-62F3273F49B4}"/>
    <cellStyle name="Comma 2 2 5 6 3 5" xfId="21465" xr:uid="{EA8CFC18-C835-43C8-ADB9-BE0404AA1825}"/>
    <cellStyle name="Comma 2 2 5 6 4" xfId="3053" xr:uid="{00000000-0005-0000-0000-000096070000}"/>
    <cellStyle name="Comma 2 2 5 6 4 2" xfId="7856" xr:uid="{00000000-0005-0000-0000-000097070000}"/>
    <cellStyle name="Comma 2 2 5 6 4 2 2" xfId="17463" xr:uid="{00000000-0005-0000-0000-000098070000}"/>
    <cellStyle name="Comma 2 2 5 6 4 2 2 2" xfId="36677" xr:uid="{2268435D-8B52-41A4-ADDF-8257613E6BDC}"/>
    <cellStyle name="Comma 2 2 5 6 4 2 3" xfId="27070" xr:uid="{CA8FADC6-79BB-49ED-BDEA-0577649AB755}"/>
    <cellStyle name="Comma 2 2 5 6 4 3" xfId="12660" xr:uid="{00000000-0005-0000-0000-000099070000}"/>
    <cellStyle name="Comma 2 2 5 6 4 3 2" xfId="31874" xr:uid="{6BAC78DB-50B9-4791-ACD5-894795B17164}"/>
    <cellStyle name="Comma 2 2 5 6 4 4" xfId="22267" xr:uid="{5B383C50-AF95-426D-B15B-13F013FFFEF9}"/>
    <cellStyle name="Comma 2 2 5 6 5" xfId="5455" xr:uid="{00000000-0005-0000-0000-00009A070000}"/>
    <cellStyle name="Comma 2 2 5 6 5 2" xfId="15062" xr:uid="{00000000-0005-0000-0000-00009B070000}"/>
    <cellStyle name="Comma 2 2 5 6 5 2 2" xfId="34276" xr:uid="{683B9466-33C4-49C6-826D-14DB8B84135A}"/>
    <cellStyle name="Comma 2 2 5 6 5 3" xfId="24669" xr:uid="{EBFBFAB1-AD1C-45A8-821A-B4D1EAEF95B9}"/>
    <cellStyle name="Comma 2 2 5 6 6" xfId="10258" xr:uid="{00000000-0005-0000-0000-00009C070000}"/>
    <cellStyle name="Comma 2 2 5 6 6 2" xfId="29472" xr:uid="{F7FCD124-7176-4CB2-8E40-CB9D0E7A43A1}"/>
    <cellStyle name="Comma 2 2 5 6 7" xfId="19865" xr:uid="{96F5B4F9-28B9-4FC0-A04B-6E1A44B17133}"/>
    <cellStyle name="Comma 2 2 5 7" xfId="848" xr:uid="{00000000-0005-0000-0000-00009D070000}"/>
    <cellStyle name="Comma 2 2 5 7 2" xfId="3253" xr:uid="{00000000-0005-0000-0000-00009E070000}"/>
    <cellStyle name="Comma 2 2 5 7 2 2" xfId="8056" xr:uid="{00000000-0005-0000-0000-00009F070000}"/>
    <cellStyle name="Comma 2 2 5 7 2 2 2" xfId="17663" xr:uid="{00000000-0005-0000-0000-0000A0070000}"/>
    <cellStyle name="Comma 2 2 5 7 2 2 2 2" xfId="36877" xr:uid="{A50E793C-24BF-42A4-81F8-9EA6C3E0FF55}"/>
    <cellStyle name="Comma 2 2 5 7 2 2 3" xfId="27270" xr:uid="{72C63BD1-8FA8-4FBE-B7D2-4B5826EC226D}"/>
    <cellStyle name="Comma 2 2 5 7 2 3" xfId="12860" xr:uid="{00000000-0005-0000-0000-0000A1070000}"/>
    <cellStyle name="Comma 2 2 5 7 2 3 2" xfId="32074" xr:uid="{4BF3A734-A711-4977-8107-53B625B09B22}"/>
    <cellStyle name="Comma 2 2 5 7 2 4" xfId="22467" xr:uid="{689E566A-0B29-481A-AE2F-96C864B2C2D6}"/>
    <cellStyle name="Comma 2 2 5 7 3" xfId="5655" xr:uid="{00000000-0005-0000-0000-0000A2070000}"/>
    <cellStyle name="Comma 2 2 5 7 3 2" xfId="15262" xr:uid="{00000000-0005-0000-0000-0000A3070000}"/>
    <cellStyle name="Comma 2 2 5 7 3 2 2" xfId="34476" xr:uid="{1FFD3830-9AE7-48D7-B6D1-F6F7CA84AED8}"/>
    <cellStyle name="Comma 2 2 5 7 3 3" xfId="24869" xr:uid="{707500FE-CD23-491D-8203-25CEC03125E8}"/>
    <cellStyle name="Comma 2 2 5 7 4" xfId="10458" xr:uid="{00000000-0005-0000-0000-0000A4070000}"/>
    <cellStyle name="Comma 2 2 5 7 4 2" xfId="29672" xr:uid="{380BE0ED-2125-455E-B0EE-5C86C9089025}"/>
    <cellStyle name="Comma 2 2 5 7 5" xfId="20065" xr:uid="{58A25233-C6D9-4E25-9794-EFA38E444297}"/>
    <cellStyle name="Comma 2 2 5 8" xfId="1648" xr:uid="{00000000-0005-0000-0000-0000A5070000}"/>
    <cellStyle name="Comma 2 2 5 8 2" xfId="4053" xr:uid="{00000000-0005-0000-0000-0000A6070000}"/>
    <cellStyle name="Comma 2 2 5 8 2 2" xfId="8856" xr:uid="{00000000-0005-0000-0000-0000A7070000}"/>
    <cellStyle name="Comma 2 2 5 8 2 2 2" xfId="18463" xr:uid="{00000000-0005-0000-0000-0000A8070000}"/>
    <cellStyle name="Comma 2 2 5 8 2 2 2 2" xfId="37677" xr:uid="{DEE11CE5-891A-48F4-B904-5BFE7F331CF3}"/>
    <cellStyle name="Comma 2 2 5 8 2 2 3" xfId="28070" xr:uid="{90F3233D-0672-4C69-BE51-2EDB9A1C590B}"/>
    <cellStyle name="Comma 2 2 5 8 2 3" xfId="13660" xr:uid="{00000000-0005-0000-0000-0000A9070000}"/>
    <cellStyle name="Comma 2 2 5 8 2 3 2" xfId="32874" xr:uid="{19BB920D-CC4A-4E77-BD46-E9E6549C37A1}"/>
    <cellStyle name="Comma 2 2 5 8 2 4" xfId="23267" xr:uid="{86BEDE06-9F39-4196-970C-75C8E8C310D9}"/>
    <cellStyle name="Comma 2 2 5 8 3" xfId="6455" xr:uid="{00000000-0005-0000-0000-0000AA070000}"/>
    <cellStyle name="Comma 2 2 5 8 3 2" xfId="16062" xr:uid="{00000000-0005-0000-0000-0000AB070000}"/>
    <cellStyle name="Comma 2 2 5 8 3 2 2" xfId="35276" xr:uid="{21313E17-CA21-471A-ABCE-6854ACDBBF1F}"/>
    <cellStyle name="Comma 2 2 5 8 3 3" xfId="25669" xr:uid="{9C572C08-BAA4-4478-8A54-17BF752314BB}"/>
    <cellStyle name="Comma 2 2 5 8 4" xfId="11258" xr:uid="{00000000-0005-0000-0000-0000AC070000}"/>
    <cellStyle name="Comma 2 2 5 8 4 2" xfId="30472" xr:uid="{820299AA-35B3-4F33-9155-E12DCB7701EC}"/>
    <cellStyle name="Comma 2 2 5 8 5" xfId="20865" xr:uid="{032FD48C-7BA0-47F2-874D-76A6DFF0793F}"/>
    <cellStyle name="Comma 2 2 5 9" xfId="2453" xr:uid="{00000000-0005-0000-0000-0000AD070000}"/>
    <cellStyle name="Comma 2 2 5 9 2" xfId="7256" xr:uid="{00000000-0005-0000-0000-0000AE070000}"/>
    <cellStyle name="Comma 2 2 5 9 2 2" xfId="16863" xr:uid="{00000000-0005-0000-0000-0000AF070000}"/>
    <cellStyle name="Comma 2 2 5 9 2 2 2" xfId="36077" xr:uid="{05A6A4F2-290E-4AAD-A069-11D7E09726BA}"/>
    <cellStyle name="Comma 2 2 5 9 2 3" xfId="26470" xr:uid="{17DCDC32-6092-4EA4-9E4B-66DD582D2421}"/>
    <cellStyle name="Comma 2 2 5 9 3" xfId="12060" xr:uid="{00000000-0005-0000-0000-0000B0070000}"/>
    <cellStyle name="Comma 2 2 5 9 3 2" xfId="31274" xr:uid="{8FC2729C-9EFA-4BD4-8690-66C12A6EB0A8}"/>
    <cellStyle name="Comma 2 2 5 9 4" xfId="21667" xr:uid="{AA9F5167-C49C-4950-BFA2-D63832C33B72}"/>
    <cellStyle name="Comma 2 2 6" xfId="57" xr:uid="{00000000-0005-0000-0000-0000B1070000}"/>
    <cellStyle name="Comma 2 2 6 10" xfId="9668" xr:uid="{00000000-0005-0000-0000-0000B2070000}"/>
    <cellStyle name="Comma 2 2 6 10 2" xfId="28882" xr:uid="{5F5115E1-8AB9-44C4-B7D1-C12A75B356D2}"/>
    <cellStyle name="Comma 2 2 6 11" xfId="19275" xr:uid="{E71B8FBF-4AF4-41FA-9DDB-93710830DE2E}"/>
    <cellStyle name="Comma 2 2 6 2" xfId="157" xr:uid="{00000000-0005-0000-0000-0000B3070000}"/>
    <cellStyle name="Comma 2 2 6 2 10" xfId="19375" xr:uid="{90DDB3F1-CF82-421B-8B12-8B407E47D9C9}"/>
    <cellStyle name="Comma 2 2 6 2 2" xfId="357" xr:uid="{00000000-0005-0000-0000-0000B4070000}"/>
    <cellStyle name="Comma 2 2 6 2 2 2" xfId="1158" xr:uid="{00000000-0005-0000-0000-0000B5070000}"/>
    <cellStyle name="Comma 2 2 6 2 2 2 2" xfId="3563" xr:uid="{00000000-0005-0000-0000-0000B6070000}"/>
    <cellStyle name="Comma 2 2 6 2 2 2 2 2" xfId="8366" xr:uid="{00000000-0005-0000-0000-0000B7070000}"/>
    <cellStyle name="Comma 2 2 6 2 2 2 2 2 2" xfId="17973" xr:uid="{00000000-0005-0000-0000-0000B8070000}"/>
    <cellStyle name="Comma 2 2 6 2 2 2 2 2 2 2" xfId="37187" xr:uid="{4D181DE3-4B26-455F-9FC6-769F098D536C}"/>
    <cellStyle name="Comma 2 2 6 2 2 2 2 2 3" xfId="27580" xr:uid="{B09473C9-CA27-4986-B771-769C5011D4D1}"/>
    <cellStyle name="Comma 2 2 6 2 2 2 2 3" xfId="13170" xr:uid="{00000000-0005-0000-0000-0000B9070000}"/>
    <cellStyle name="Comma 2 2 6 2 2 2 2 3 2" xfId="32384" xr:uid="{4C05759D-2DFD-4378-B688-E1E2EA5F58D2}"/>
    <cellStyle name="Comma 2 2 6 2 2 2 2 4" xfId="22777" xr:uid="{C1AEE019-7F6B-45F6-9F91-8E890BC8CF1F}"/>
    <cellStyle name="Comma 2 2 6 2 2 2 3" xfId="5965" xr:uid="{00000000-0005-0000-0000-0000BA070000}"/>
    <cellStyle name="Comma 2 2 6 2 2 2 3 2" xfId="15572" xr:uid="{00000000-0005-0000-0000-0000BB070000}"/>
    <cellStyle name="Comma 2 2 6 2 2 2 3 2 2" xfId="34786" xr:uid="{655713E1-3F03-44B1-9192-C1CD2A262890}"/>
    <cellStyle name="Comma 2 2 6 2 2 2 3 3" xfId="25179" xr:uid="{2CF6A8B5-CE9A-4C45-86C7-A28F76EE97AF}"/>
    <cellStyle name="Comma 2 2 6 2 2 2 4" xfId="10768" xr:uid="{00000000-0005-0000-0000-0000BC070000}"/>
    <cellStyle name="Comma 2 2 6 2 2 2 4 2" xfId="29982" xr:uid="{84F4F7CB-039A-46B3-BED5-17A2162ACA8A}"/>
    <cellStyle name="Comma 2 2 6 2 2 2 5" xfId="20375" xr:uid="{2BD1E7BD-244F-4858-B23E-C71813291C12}"/>
    <cellStyle name="Comma 2 2 6 2 2 3" xfId="1958" xr:uid="{00000000-0005-0000-0000-0000BD070000}"/>
    <cellStyle name="Comma 2 2 6 2 2 3 2" xfId="4363" xr:uid="{00000000-0005-0000-0000-0000BE070000}"/>
    <cellStyle name="Comma 2 2 6 2 2 3 2 2" xfId="9166" xr:uid="{00000000-0005-0000-0000-0000BF070000}"/>
    <cellStyle name="Comma 2 2 6 2 2 3 2 2 2" xfId="18773" xr:uid="{00000000-0005-0000-0000-0000C0070000}"/>
    <cellStyle name="Comma 2 2 6 2 2 3 2 2 2 2" xfId="37987" xr:uid="{0988136F-CE4A-4911-B997-4FDF579D7E58}"/>
    <cellStyle name="Comma 2 2 6 2 2 3 2 2 3" xfId="28380" xr:uid="{13C2592A-52F4-4888-BE86-A5F2D656E9D7}"/>
    <cellStyle name="Comma 2 2 6 2 2 3 2 3" xfId="13970" xr:uid="{00000000-0005-0000-0000-0000C1070000}"/>
    <cellStyle name="Comma 2 2 6 2 2 3 2 3 2" xfId="33184" xr:uid="{EDA4B5F3-7C06-4E74-AA33-3ECD30E42B30}"/>
    <cellStyle name="Comma 2 2 6 2 2 3 2 4" xfId="23577" xr:uid="{B5D6475E-C334-4A65-B625-1A4354828F4E}"/>
    <cellStyle name="Comma 2 2 6 2 2 3 3" xfId="6765" xr:uid="{00000000-0005-0000-0000-0000C2070000}"/>
    <cellStyle name="Comma 2 2 6 2 2 3 3 2" xfId="16372" xr:uid="{00000000-0005-0000-0000-0000C3070000}"/>
    <cellStyle name="Comma 2 2 6 2 2 3 3 2 2" xfId="35586" xr:uid="{E9149171-5BFB-448C-89FF-8CC63226C472}"/>
    <cellStyle name="Comma 2 2 6 2 2 3 3 3" xfId="25979" xr:uid="{333701C2-283A-465E-8681-51B4E585E323}"/>
    <cellStyle name="Comma 2 2 6 2 2 3 4" xfId="11568" xr:uid="{00000000-0005-0000-0000-0000C4070000}"/>
    <cellStyle name="Comma 2 2 6 2 2 3 4 2" xfId="30782" xr:uid="{E8005F18-DD37-4938-AA75-8584650C643E}"/>
    <cellStyle name="Comma 2 2 6 2 2 3 5" xfId="21175" xr:uid="{3F900D3B-44CD-4249-AB58-C549056A93C9}"/>
    <cellStyle name="Comma 2 2 6 2 2 4" xfId="2763" xr:uid="{00000000-0005-0000-0000-0000C5070000}"/>
    <cellStyle name="Comma 2 2 6 2 2 4 2" xfId="7566" xr:uid="{00000000-0005-0000-0000-0000C6070000}"/>
    <cellStyle name="Comma 2 2 6 2 2 4 2 2" xfId="17173" xr:uid="{00000000-0005-0000-0000-0000C7070000}"/>
    <cellStyle name="Comma 2 2 6 2 2 4 2 2 2" xfId="36387" xr:uid="{C84A5CAC-7431-402D-81B8-E72E8A4EDB1B}"/>
    <cellStyle name="Comma 2 2 6 2 2 4 2 3" xfId="26780" xr:uid="{89D2136B-DC95-4939-804C-9890A7C93C14}"/>
    <cellStyle name="Comma 2 2 6 2 2 4 3" xfId="12370" xr:uid="{00000000-0005-0000-0000-0000C8070000}"/>
    <cellStyle name="Comma 2 2 6 2 2 4 3 2" xfId="31584" xr:uid="{2654362D-7E50-4958-B285-857995BC10A4}"/>
    <cellStyle name="Comma 2 2 6 2 2 4 4" xfId="21977" xr:uid="{A4FD43A4-FB76-4214-96E5-6CB97C309BA1}"/>
    <cellStyle name="Comma 2 2 6 2 2 5" xfId="5165" xr:uid="{00000000-0005-0000-0000-0000C9070000}"/>
    <cellStyle name="Comma 2 2 6 2 2 5 2" xfId="14772" xr:uid="{00000000-0005-0000-0000-0000CA070000}"/>
    <cellStyle name="Comma 2 2 6 2 2 5 2 2" xfId="33986" xr:uid="{94994C86-F71E-4C9E-8F9E-842DA0522859}"/>
    <cellStyle name="Comma 2 2 6 2 2 5 3" xfId="24379" xr:uid="{8DC2015E-0C52-4D97-ACCD-776FFFC3CF75}"/>
    <cellStyle name="Comma 2 2 6 2 2 6" xfId="9968" xr:uid="{00000000-0005-0000-0000-0000CB070000}"/>
    <cellStyle name="Comma 2 2 6 2 2 6 2" xfId="29182" xr:uid="{762F87D7-54C4-4A2E-A457-116AAC49B898}"/>
    <cellStyle name="Comma 2 2 6 2 2 7" xfId="19575" xr:uid="{1BC28A64-EED0-4918-9B35-8818B81F0FFA}"/>
    <cellStyle name="Comma 2 2 6 2 3" xfId="557" xr:uid="{00000000-0005-0000-0000-0000CC070000}"/>
    <cellStyle name="Comma 2 2 6 2 3 2" xfId="1358" xr:uid="{00000000-0005-0000-0000-0000CD070000}"/>
    <cellStyle name="Comma 2 2 6 2 3 2 2" xfId="3763" xr:uid="{00000000-0005-0000-0000-0000CE070000}"/>
    <cellStyle name="Comma 2 2 6 2 3 2 2 2" xfId="8566" xr:uid="{00000000-0005-0000-0000-0000CF070000}"/>
    <cellStyle name="Comma 2 2 6 2 3 2 2 2 2" xfId="18173" xr:uid="{00000000-0005-0000-0000-0000D0070000}"/>
    <cellStyle name="Comma 2 2 6 2 3 2 2 2 2 2" xfId="37387" xr:uid="{69094DB2-29D5-41CE-A557-C9F5776F9AA2}"/>
    <cellStyle name="Comma 2 2 6 2 3 2 2 2 3" xfId="27780" xr:uid="{5BDB6A48-15B6-4D98-8454-54AC26465695}"/>
    <cellStyle name="Comma 2 2 6 2 3 2 2 3" xfId="13370" xr:uid="{00000000-0005-0000-0000-0000D1070000}"/>
    <cellStyle name="Comma 2 2 6 2 3 2 2 3 2" xfId="32584" xr:uid="{AB807612-A3C9-49D1-8B4E-0815A1A6BA7C}"/>
    <cellStyle name="Comma 2 2 6 2 3 2 2 4" xfId="22977" xr:uid="{C5783D47-BDDC-4140-848B-D64FF001976F}"/>
    <cellStyle name="Comma 2 2 6 2 3 2 3" xfId="6165" xr:uid="{00000000-0005-0000-0000-0000D2070000}"/>
    <cellStyle name="Comma 2 2 6 2 3 2 3 2" xfId="15772" xr:uid="{00000000-0005-0000-0000-0000D3070000}"/>
    <cellStyle name="Comma 2 2 6 2 3 2 3 2 2" xfId="34986" xr:uid="{7A43F882-81E6-46A9-ADFA-A41186EB1F42}"/>
    <cellStyle name="Comma 2 2 6 2 3 2 3 3" xfId="25379" xr:uid="{FF234065-7CCE-4B1F-A6B3-280F4946A3A7}"/>
    <cellStyle name="Comma 2 2 6 2 3 2 4" xfId="10968" xr:uid="{00000000-0005-0000-0000-0000D4070000}"/>
    <cellStyle name="Comma 2 2 6 2 3 2 4 2" xfId="30182" xr:uid="{78AF7647-EE0E-4012-8DC2-EC31CE8DCEED}"/>
    <cellStyle name="Comma 2 2 6 2 3 2 5" xfId="20575" xr:uid="{6A4D58A6-F401-4FF3-B348-02E4850F2478}"/>
    <cellStyle name="Comma 2 2 6 2 3 3" xfId="2158" xr:uid="{00000000-0005-0000-0000-0000D5070000}"/>
    <cellStyle name="Comma 2 2 6 2 3 3 2" xfId="4563" xr:uid="{00000000-0005-0000-0000-0000D6070000}"/>
    <cellStyle name="Comma 2 2 6 2 3 3 2 2" xfId="9366" xr:uid="{00000000-0005-0000-0000-0000D7070000}"/>
    <cellStyle name="Comma 2 2 6 2 3 3 2 2 2" xfId="18973" xr:uid="{00000000-0005-0000-0000-0000D8070000}"/>
    <cellStyle name="Comma 2 2 6 2 3 3 2 2 2 2" xfId="38187" xr:uid="{54466962-C485-44FA-BC27-5CEFE181BFF5}"/>
    <cellStyle name="Comma 2 2 6 2 3 3 2 2 3" xfId="28580" xr:uid="{C8F8A50C-8F4C-4586-B359-75AE1FE9E986}"/>
    <cellStyle name="Comma 2 2 6 2 3 3 2 3" xfId="14170" xr:uid="{00000000-0005-0000-0000-0000D9070000}"/>
    <cellStyle name="Comma 2 2 6 2 3 3 2 3 2" xfId="33384" xr:uid="{8FA77357-8CB1-483A-ADAF-FF351BA0579A}"/>
    <cellStyle name="Comma 2 2 6 2 3 3 2 4" xfId="23777" xr:uid="{0D193E94-7874-4CEF-9265-A3183BC6FED8}"/>
    <cellStyle name="Comma 2 2 6 2 3 3 3" xfId="6965" xr:uid="{00000000-0005-0000-0000-0000DA070000}"/>
    <cellStyle name="Comma 2 2 6 2 3 3 3 2" xfId="16572" xr:uid="{00000000-0005-0000-0000-0000DB070000}"/>
    <cellStyle name="Comma 2 2 6 2 3 3 3 2 2" xfId="35786" xr:uid="{7AC6B201-7D32-447F-A353-C3C12AB81C68}"/>
    <cellStyle name="Comma 2 2 6 2 3 3 3 3" xfId="26179" xr:uid="{F8464F17-4FDA-46CC-AEB1-97305E556B4B}"/>
    <cellStyle name="Comma 2 2 6 2 3 3 4" xfId="11768" xr:uid="{00000000-0005-0000-0000-0000DC070000}"/>
    <cellStyle name="Comma 2 2 6 2 3 3 4 2" xfId="30982" xr:uid="{82171AD0-776F-4294-A266-024BD1DDCD42}"/>
    <cellStyle name="Comma 2 2 6 2 3 3 5" xfId="21375" xr:uid="{A9AC7A17-61A5-4FA9-B74F-51CECD3D002D}"/>
    <cellStyle name="Comma 2 2 6 2 3 4" xfId="2963" xr:uid="{00000000-0005-0000-0000-0000DD070000}"/>
    <cellStyle name="Comma 2 2 6 2 3 4 2" xfId="7766" xr:uid="{00000000-0005-0000-0000-0000DE070000}"/>
    <cellStyle name="Comma 2 2 6 2 3 4 2 2" xfId="17373" xr:uid="{00000000-0005-0000-0000-0000DF070000}"/>
    <cellStyle name="Comma 2 2 6 2 3 4 2 2 2" xfId="36587" xr:uid="{C37FAAD7-5E09-40D6-8A01-41ECB7E3B837}"/>
    <cellStyle name="Comma 2 2 6 2 3 4 2 3" xfId="26980" xr:uid="{3A26FA0B-E977-41B7-8677-AC8DC443BAE4}"/>
    <cellStyle name="Comma 2 2 6 2 3 4 3" xfId="12570" xr:uid="{00000000-0005-0000-0000-0000E0070000}"/>
    <cellStyle name="Comma 2 2 6 2 3 4 3 2" xfId="31784" xr:uid="{F819C402-6608-4BBB-8621-9EB9107513CA}"/>
    <cellStyle name="Comma 2 2 6 2 3 4 4" xfId="22177" xr:uid="{BB889D3F-3445-4F46-8D5B-6B1E119F9E78}"/>
    <cellStyle name="Comma 2 2 6 2 3 5" xfId="5365" xr:uid="{00000000-0005-0000-0000-0000E1070000}"/>
    <cellStyle name="Comma 2 2 6 2 3 5 2" xfId="14972" xr:uid="{00000000-0005-0000-0000-0000E2070000}"/>
    <cellStyle name="Comma 2 2 6 2 3 5 2 2" xfId="34186" xr:uid="{71FF802B-71E4-483B-A947-8C6E3364D8A4}"/>
    <cellStyle name="Comma 2 2 6 2 3 5 3" xfId="24579" xr:uid="{350B5BC7-10B0-44D8-9253-4E14FBBAC617}"/>
    <cellStyle name="Comma 2 2 6 2 3 6" xfId="10168" xr:uid="{00000000-0005-0000-0000-0000E3070000}"/>
    <cellStyle name="Comma 2 2 6 2 3 6 2" xfId="29382" xr:uid="{5ADA383B-5498-459A-BD2F-73068711FF6E}"/>
    <cellStyle name="Comma 2 2 6 2 3 7" xfId="19775" xr:uid="{3DC5A522-C1AF-4E76-91DB-F53E42530787}"/>
    <cellStyle name="Comma 2 2 6 2 4" xfId="757" xr:uid="{00000000-0005-0000-0000-0000E4070000}"/>
    <cellStyle name="Comma 2 2 6 2 4 2" xfId="1558" xr:uid="{00000000-0005-0000-0000-0000E5070000}"/>
    <cellStyle name="Comma 2 2 6 2 4 2 2" xfId="3963" xr:uid="{00000000-0005-0000-0000-0000E6070000}"/>
    <cellStyle name="Comma 2 2 6 2 4 2 2 2" xfId="8766" xr:uid="{00000000-0005-0000-0000-0000E7070000}"/>
    <cellStyle name="Comma 2 2 6 2 4 2 2 2 2" xfId="18373" xr:uid="{00000000-0005-0000-0000-0000E8070000}"/>
    <cellStyle name="Comma 2 2 6 2 4 2 2 2 2 2" xfId="37587" xr:uid="{5684B036-A490-48C6-B02B-59E3447A3DB9}"/>
    <cellStyle name="Comma 2 2 6 2 4 2 2 2 3" xfId="27980" xr:uid="{70187382-DB81-4C0E-9B42-8F3F966B0E83}"/>
    <cellStyle name="Comma 2 2 6 2 4 2 2 3" xfId="13570" xr:uid="{00000000-0005-0000-0000-0000E9070000}"/>
    <cellStyle name="Comma 2 2 6 2 4 2 2 3 2" xfId="32784" xr:uid="{474881A4-898E-4E95-A17A-795B15AC0D6F}"/>
    <cellStyle name="Comma 2 2 6 2 4 2 2 4" xfId="23177" xr:uid="{BC1105B0-DCF6-48EA-9B6B-A4B95DD7A16E}"/>
    <cellStyle name="Comma 2 2 6 2 4 2 3" xfId="6365" xr:uid="{00000000-0005-0000-0000-0000EA070000}"/>
    <cellStyle name="Comma 2 2 6 2 4 2 3 2" xfId="15972" xr:uid="{00000000-0005-0000-0000-0000EB070000}"/>
    <cellStyle name="Comma 2 2 6 2 4 2 3 2 2" xfId="35186" xr:uid="{01D7D4A6-AC70-43F0-ADD1-A13AE006DABA}"/>
    <cellStyle name="Comma 2 2 6 2 4 2 3 3" xfId="25579" xr:uid="{0D5B1854-EA07-492D-9BEB-3BCDFE49F2FA}"/>
    <cellStyle name="Comma 2 2 6 2 4 2 4" xfId="11168" xr:uid="{00000000-0005-0000-0000-0000EC070000}"/>
    <cellStyle name="Comma 2 2 6 2 4 2 4 2" xfId="30382" xr:uid="{28A566E5-32CC-4089-9403-00A176A281A5}"/>
    <cellStyle name="Comma 2 2 6 2 4 2 5" xfId="20775" xr:uid="{054F56D1-55F0-4292-BC8C-C82219A84B0E}"/>
    <cellStyle name="Comma 2 2 6 2 4 3" xfId="2358" xr:uid="{00000000-0005-0000-0000-0000ED070000}"/>
    <cellStyle name="Comma 2 2 6 2 4 3 2" xfId="4763" xr:uid="{00000000-0005-0000-0000-0000EE070000}"/>
    <cellStyle name="Comma 2 2 6 2 4 3 2 2" xfId="9566" xr:uid="{00000000-0005-0000-0000-0000EF070000}"/>
    <cellStyle name="Comma 2 2 6 2 4 3 2 2 2" xfId="19173" xr:uid="{00000000-0005-0000-0000-0000F0070000}"/>
    <cellStyle name="Comma 2 2 6 2 4 3 2 2 2 2" xfId="38387" xr:uid="{896DB17B-E708-4242-8D8E-8405897A1DC6}"/>
    <cellStyle name="Comma 2 2 6 2 4 3 2 2 3" xfId="28780" xr:uid="{649324FF-929C-4A8D-91A2-3297CB69DEA7}"/>
    <cellStyle name="Comma 2 2 6 2 4 3 2 3" xfId="14370" xr:uid="{00000000-0005-0000-0000-0000F1070000}"/>
    <cellStyle name="Comma 2 2 6 2 4 3 2 3 2" xfId="33584" xr:uid="{0A90EFDF-7016-47CA-8604-E8DAA66564A5}"/>
    <cellStyle name="Comma 2 2 6 2 4 3 2 4" xfId="23977" xr:uid="{9317D973-0196-4227-B4B9-6CC4AB212F93}"/>
    <cellStyle name="Comma 2 2 6 2 4 3 3" xfId="7165" xr:uid="{00000000-0005-0000-0000-0000F2070000}"/>
    <cellStyle name="Comma 2 2 6 2 4 3 3 2" xfId="16772" xr:uid="{00000000-0005-0000-0000-0000F3070000}"/>
    <cellStyle name="Comma 2 2 6 2 4 3 3 2 2" xfId="35986" xr:uid="{9BAE28F7-53FF-48D8-991E-14F94EFB8798}"/>
    <cellStyle name="Comma 2 2 6 2 4 3 3 3" xfId="26379" xr:uid="{755B8D96-CCD6-48EC-A287-483AC3242100}"/>
    <cellStyle name="Comma 2 2 6 2 4 3 4" xfId="11968" xr:uid="{00000000-0005-0000-0000-0000F4070000}"/>
    <cellStyle name="Comma 2 2 6 2 4 3 4 2" xfId="31182" xr:uid="{53717056-3726-4878-A784-D2525EFBD4E1}"/>
    <cellStyle name="Comma 2 2 6 2 4 3 5" xfId="21575" xr:uid="{53AFE866-D4F7-4BF9-B57E-96F79E82FFAF}"/>
    <cellStyle name="Comma 2 2 6 2 4 4" xfId="3163" xr:uid="{00000000-0005-0000-0000-0000F5070000}"/>
    <cellStyle name="Comma 2 2 6 2 4 4 2" xfId="7966" xr:uid="{00000000-0005-0000-0000-0000F6070000}"/>
    <cellStyle name="Comma 2 2 6 2 4 4 2 2" xfId="17573" xr:uid="{00000000-0005-0000-0000-0000F7070000}"/>
    <cellStyle name="Comma 2 2 6 2 4 4 2 2 2" xfId="36787" xr:uid="{60CA1039-5894-4B91-8755-5DAD190B3A5F}"/>
    <cellStyle name="Comma 2 2 6 2 4 4 2 3" xfId="27180" xr:uid="{0B82C563-0428-4A7B-ACDC-0F3D0E308667}"/>
    <cellStyle name="Comma 2 2 6 2 4 4 3" xfId="12770" xr:uid="{00000000-0005-0000-0000-0000F8070000}"/>
    <cellStyle name="Comma 2 2 6 2 4 4 3 2" xfId="31984" xr:uid="{8889F0E2-CBD6-43C6-B7DB-01FB1F3B7B60}"/>
    <cellStyle name="Comma 2 2 6 2 4 4 4" xfId="22377" xr:uid="{37A7B97F-9341-4F72-98E7-0DF2D1BDCCB3}"/>
    <cellStyle name="Comma 2 2 6 2 4 5" xfId="5565" xr:uid="{00000000-0005-0000-0000-0000F9070000}"/>
    <cellStyle name="Comma 2 2 6 2 4 5 2" xfId="15172" xr:uid="{00000000-0005-0000-0000-0000FA070000}"/>
    <cellStyle name="Comma 2 2 6 2 4 5 2 2" xfId="34386" xr:uid="{8C8E8C67-21E0-452A-8004-A9E961979D74}"/>
    <cellStyle name="Comma 2 2 6 2 4 5 3" xfId="24779" xr:uid="{DDC27799-65DA-41A8-A6A8-44804CF831BA}"/>
    <cellStyle name="Comma 2 2 6 2 4 6" xfId="10368" xr:uid="{00000000-0005-0000-0000-0000FB070000}"/>
    <cellStyle name="Comma 2 2 6 2 4 6 2" xfId="29582" xr:uid="{0ED2AFCF-0CDF-4137-BBFB-5CB604E5A198}"/>
    <cellStyle name="Comma 2 2 6 2 4 7" xfId="19975" xr:uid="{A598F2FC-AA85-4C82-8C19-35F3D4F96A47}"/>
    <cellStyle name="Comma 2 2 6 2 5" xfId="958" xr:uid="{00000000-0005-0000-0000-0000FC070000}"/>
    <cellStyle name="Comma 2 2 6 2 5 2" xfId="3363" xr:uid="{00000000-0005-0000-0000-0000FD070000}"/>
    <cellStyle name="Comma 2 2 6 2 5 2 2" xfId="8166" xr:uid="{00000000-0005-0000-0000-0000FE070000}"/>
    <cellStyle name="Comma 2 2 6 2 5 2 2 2" xfId="17773" xr:uid="{00000000-0005-0000-0000-0000FF070000}"/>
    <cellStyle name="Comma 2 2 6 2 5 2 2 2 2" xfId="36987" xr:uid="{9B6793E4-345E-4B7D-9E3B-A5BAF3AF9018}"/>
    <cellStyle name="Comma 2 2 6 2 5 2 2 3" xfId="27380" xr:uid="{94EDD977-1208-499F-819F-B956F39C326A}"/>
    <cellStyle name="Comma 2 2 6 2 5 2 3" xfId="12970" xr:uid="{00000000-0005-0000-0000-000000080000}"/>
    <cellStyle name="Comma 2 2 6 2 5 2 3 2" xfId="32184" xr:uid="{DD3596C1-58BF-432E-9AD9-A2621FD7066A}"/>
    <cellStyle name="Comma 2 2 6 2 5 2 4" xfId="22577" xr:uid="{AE018E26-41E9-4AE3-B383-A7A5F696D0C8}"/>
    <cellStyle name="Comma 2 2 6 2 5 3" xfId="5765" xr:uid="{00000000-0005-0000-0000-000001080000}"/>
    <cellStyle name="Comma 2 2 6 2 5 3 2" xfId="15372" xr:uid="{00000000-0005-0000-0000-000002080000}"/>
    <cellStyle name="Comma 2 2 6 2 5 3 2 2" xfId="34586" xr:uid="{8546CAEE-FCE3-4BC0-A456-6EA9D7304022}"/>
    <cellStyle name="Comma 2 2 6 2 5 3 3" xfId="24979" xr:uid="{A2859573-A4FB-404B-8E6D-11AEE6EDAE76}"/>
    <cellStyle name="Comma 2 2 6 2 5 4" xfId="10568" xr:uid="{00000000-0005-0000-0000-000003080000}"/>
    <cellStyle name="Comma 2 2 6 2 5 4 2" xfId="29782" xr:uid="{DCD87C25-A84B-458C-8BEA-5A6C3E800C32}"/>
    <cellStyle name="Comma 2 2 6 2 5 5" xfId="20175" xr:uid="{7FDCC056-0021-465C-9E40-B78416959366}"/>
    <cellStyle name="Comma 2 2 6 2 6" xfId="1758" xr:uid="{00000000-0005-0000-0000-000004080000}"/>
    <cellStyle name="Comma 2 2 6 2 6 2" xfId="4163" xr:uid="{00000000-0005-0000-0000-000005080000}"/>
    <cellStyle name="Comma 2 2 6 2 6 2 2" xfId="8966" xr:uid="{00000000-0005-0000-0000-000006080000}"/>
    <cellStyle name="Comma 2 2 6 2 6 2 2 2" xfId="18573" xr:uid="{00000000-0005-0000-0000-000007080000}"/>
    <cellStyle name="Comma 2 2 6 2 6 2 2 2 2" xfId="37787" xr:uid="{EABBD2C5-6CEB-4EA6-A525-EF47F8350476}"/>
    <cellStyle name="Comma 2 2 6 2 6 2 2 3" xfId="28180" xr:uid="{8C2D9B57-03AA-4511-B10F-01B50AAA75D7}"/>
    <cellStyle name="Comma 2 2 6 2 6 2 3" xfId="13770" xr:uid="{00000000-0005-0000-0000-000008080000}"/>
    <cellStyle name="Comma 2 2 6 2 6 2 3 2" xfId="32984" xr:uid="{E58D0C0D-8B2B-4955-B97A-A55517974E1F}"/>
    <cellStyle name="Comma 2 2 6 2 6 2 4" xfId="23377" xr:uid="{45164818-5A96-4069-8CAF-7400E4BA298B}"/>
    <cellStyle name="Comma 2 2 6 2 6 3" xfId="6565" xr:uid="{00000000-0005-0000-0000-000009080000}"/>
    <cellStyle name="Comma 2 2 6 2 6 3 2" xfId="16172" xr:uid="{00000000-0005-0000-0000-00000A080000}"/>
    <cellStyle name="Comma 2 2 6 2 6 3 2 2" xfId="35386" xr:uid="{51FE63CF-FB2D-4767-A8AF-D0BB063EF2DF}"/>
    <cellStyle name="Comma 2 2 6 2 6 3 3" xfId="25779" xr:uid="{4E85D2A2-8DAD-436E-8082-3AA2C08A0932}"/>
    <cellStyle name="Comma 2 2 6 2 6 4" xfId="11368" xr:uid="{00000000-0005-0000-0000-00000B080000}"/>
    <cellStyle name="Comma 2 2 6 2 6 4 2" xfId="30582" xr:uid="{BD40CE16-7343-48CF-A328-511092CB8E92}"/>
    <cellStyle name="Comma 2 2 6 2 6 5" xfId="20975" xr:uid="{A6B37D50-ADA0-4BCD-82F9-C8452494C2D6}"/>
    <cellStyle name="Comma 2 2 6 2 7" xfId="2563" xr:uid="{00000000-0005-0000-0000-00000C080000}"/>
    <cellStyle name="Comma 2 2 6 2 7 2" xfId="7366" xr:uid="{00000000-0005-0000-0000-00000D080000}"/>
    <cellStyle name="Comma 2 2 6 2 7 2 2" xfId="16973" xr:uid="{00000000-0005-0000-0000-00000E080000}"/>
    <cellStyle name="Comma 2 2 6 2 7 2 2 2" xfId="36187" xr:uid="{1211490C-501F-49CB-B09A-2B7E1F3413EC}"/>
    <cellStyle name="Comma 2 2 6 2 7 2 3" xfId="26580" xr:uid="{B042B7A6-D621-44E7-A95A-38F12D55FDA5}"/>
    <cellStyle name="Comma 2 2 6 2 7 3" xfId="12170" xr:uid="{00000000-0005-0000-0000-00000F080000}"/>
    <cellStyle name="Comma 2 2 6 2 7 3 2" xfId="31384" xr:uid="{95C42F55-DF40-4298-B8BD-FADA60D446BF}"/>
    <cellStyle name="Comma 2 2 6 2 7 4" xfId="21777" xr:uid="{BFF24F8E-F3B1-44C8-AF17-E54A26023904}"/>
    <cellStyle name="Comma 2 2 6 2 8" xfId="4965" xr:uid="{00000000-0005-0000-0000-000010080000}"/>
    <cellStyle name="Comma 2 2 6 2 8 2" xfId="14572" xr:uid="{00000000-0005-0000-0000-000011080000}"/>
    <cellStyle name="Comma 2 2 6 2 8 2 2" xfId="33786" xr:uid="{6FEB7C4F-50CB-4DEF-8EF5-845C374968AA}"/>
    <cellStyle name="Comma 2 2 6 2 8 3" xfId="24179" xr:uid="{A2C0C55B-FD62-41D0-9DB6-16E4B4B39455}"/>
    <cellStyle name="Comma 2 2 6 2 9" xfId="9768" xr:uid="{00000000-0005-0000-0000-000012080000}"/>
    <cellStyle name="Comma 2 2 6 2 9 2" xfId="28982" xr:uid="{C6998581-7E58-448A-945D-4693CBA0260D}"/>
    <cellStyle name="Comma 2 2 6 3" xfId="257" xr:uid="{00000000-0005-0000-0000-000013080000}"/>
    <cellStyle name="Comma 2 2 6 3 2" xfId="1058" xr:uid="{00000000-0005-0000-0000-000014080000}"/>
    <cellStyle name="Comma 2 2 6 3 2 2" xfId="3463" xr:uid="{00000000-0005-0000-0000-000015080000}"/>
    <cellStyle name="Comma 2 2 6 3 2 2 2" xfId="8266" xr:uid="{00000000-0005-0000-0000-000016080000}"/>
    <cellStyle name="Comma 2 2 6 3 2 2 2 2" xfId="17873" xr:uid="{00000000-0005-0000-0000-000017080000}"/>
    <cellStyle name="Comma 2 2 6 3 2 2 2 2 2" xfId="37087" xr:uid="{ECBBBA0C-4237-449E-B205-B4C74E136341}"/>
    <cellStyle name="Comma 2 2 6 3 2 2 2 3" xfId="27480" xr:uid="{543A5C38-5528-4A10-AC9B-9C592E01DDD9}"/>
    <cellStyle name="Comma 2 2 6 3 2 2 3" xfId="13070" xr:uid="{00000000-0005-0000-0000-000018080000}"/>
    <cellStyle name="Comma 2 2 6 3 2 2 3 2" xfId="32284" xr:uid="{F94DF9E3-2911-4AE9-B5CA-85785D88E072}"/>
    <cellStyle name="Comma 2 2 6 3 2 2 4" xfId="22677" xr:uid="{7E30A1D1-255D-4A1A-82FF-6FE1AA2146D1}"/>
    <cellStyle name="Comma 2 2 6 3 2 3" xfId="5865" xr:uid="{00000000-0005-0000-0000-000019080000}"/>
    <cellStyle name="Comma 2 2 6 3 2 3 2" xfId="15472" xr:uid="{00000000-0005-0000-0000-00001A080000}"/>
    <cellStyle name="Comma 2 2 6 3 2 3 2 2" xfId="34686" xr:uid="{989E5C3E-210E-491F-8765-B4CD34BC0487}"/>
    <cellStyle name="Comma 2 2 6 3 2 3 3" xfId="25079" xr:uid="{6F7BEF4D-9954-4D87-AA08-E0CDCE34D238}"/>
    <cellStyle name="Comma 2 2 6 3 2 4" xfId="10668" xr:uid="{00000000-0005-0000-0000-00001B080000}"/>
    <cellStyle name="Comma 2 2 6 3 2 4 2" xfId="29882" xr:uid="{6B19E69F-BB5B-435E-96A6-76E1FDC3734F}"/>
    <cellStyle name="Comma 2 2 6 3 2 5" xfId="20275" xr:uid="{4D7AD4EB-6725-480D-A469-B83410D882C3}"/>
    <cellStyle name="Comma 2 2 6 3 3" xfId="1858" xr:uid="{00000000-0005-0000-0000-00001C080000}"/>
    <cellStyle name="Comma 2 2 6 3 3 2" xfId="4263" xr:uid="{00000000-0005-0000-0000-00001D080000}"/>
    <cellStyle name="Comma 2 2 6 3 3 2 2" xfId="9066" xr:uid="{00000000-0005-0000-0000-00001E080000}"/>
    <cellStyle name="Comma 2 2 6 3 3 2 2 2" xfId="18673" xr:uid="{00000000-0005-0000-0000-00001F080000}"/>
    <cellStyle name="Comma 2 2 6 3 3 2 2 2 2" xfId="37887" xr:uid="{901FCEEC-3DD6-4A09-AF70-FD726428E7F8}"/>
    <cellStyle name="Comma 2 2 6 3 3 2 2 3" xfId="28280" xr:uid="{619D2EFE-662F-4033-B295-5B25A4A62F2F}"/>
    <cellStyle name="Comma 2 2 6 3 3 2 3" xfId="13870" xr:uid="{00000000-0005-0000-0000-000020080000}"/>
    <cellStyle name="Comma 2 2 6 3 3 2 3 2" xfId="33084" xr:uid="{A85DCE72-4700-45B2-9594-9E9D2E8041A9}"/>
    <cellStyle name="Comma 2 2 6 3 3 2 4" xfId="23477" xr:uid="{1BB2E1AE-5A01-4C8E-9DEB-02908DF1B632}"/>
    <cellStyle name="Comma 2 2 6 3 3 3" xfId="6665" xr:uid="{00000000-0005-0000-0000-000021080000}"/>
    <cellStyle name="Comma 2 2 6 3 3 3 2" xfId="16272" xr:uid="{00000000-0005-0000-0000-000022080000}"/>
    <cellStyle name="Comma 2 2 6 3 3 3 2 2" xfId="35486" xr:uid="{E4465FAE-C40A-43B9-9603-CFA2330E581B}"/>
    <cellStyle name="Comma 2 2 6 3 3 3 3" xfId="25879" xr:uid="{5811ACDE-0AF6-498C-93A6-73CCAF4C6093}"/>
    <cellStyle name="Comma 2 2 6 3 3 4" xfId="11468" xr:uid="{00000000-0005-0000-0000-000023080000}"/>
    <cellStyle name="Comma 2 2 6 3 3 4 2" xfId="30682" xr:uid="{29E15E59-1FC9-42D3-B420-A8713FB4CBB3}"/>
    <cellStyle name="Comma 2 2 6 3 3 5" xfId="21075" xr:uid="{7346D50E-DD7E-490E-812D-FF5BDF8B77A7}"/>
    <cellStyle name="Comma 2 2 6 3 4" xfId="2663" xr:uid="{00000000-0005-0000-0000-000024080000}"/>
    <cellStyle name="Comma 2 2 6 3 4 2" xfId="7466" xr:uid="{00000000-0005-0000-0000-000025080000}"/>
    <cellStyle name="Comma 2 2 6 3 4 2 2" xfId="17073" xr:uid="{00000000-0005-0000-0000-000026080000}"/>
    <cellStyle name="Comma 2 2 6 3 4 2 2 2" xfId="36287" xr:uid="{D32E6E54-BEC9-4319-B889-F90F56BF2DC7}"/>
    <cellStyle name="Comma 2 2 6 3 4 2 3" xfId="26680" xr:uid="{884E5F97-2111-4E51-AE03-C57BDC26719A}"/>
    <cellStyle name="Comma 2 2 6 3 4 3" xfId="12270" xr:uid="{00000000-0005-0000-0000-000027080000}"/>
    <cellStyle name="Comma 2 2 6 3 4 3 2" xfId="31484" xr:uid="{2560B1DE-B484-451F-9871-A3C34DAFD784}"/>
    <cellStyle name="Comma 2 2 6 3 4 4" xfId="21877" xr:uid="{A7E91F50-8030-49CC-BE36-3E8681D6B3B8}"/>
    <cellStyle name="Comma 2 2 6 3 5" xfId="5065" xr:uid="{00000000-0005-0000-0000-000028080000}"/>
    <cellStyle name="Comma 2 2 6 3 5 2" xfId="14672" xr:uid="{00000000-0005-0000-0000-000029080000}"/>
    <cellStyle name="Comma 2 2 6 3 5 2 2" xfId="33886" xr:uid="{5243044B-FBDB-49B7-80EB-06BDF6D11226}"/>
    <cellStyle name="Comma 2 2 6 3 5 3" xfId="24279" xr:uid="{244C1094-A39D-48BB-BF66-B777FED2D4AE}"/>
    <cellStyle name="Comma 2 2 6 3 6" xfId="9868" xr:uid="{00000000-0005-0000-0000-00002A080000}"/>
    <cellStyle name="Comma 2 2 6 3 6 2" xfId="29082" xr:uid="{E3371916-E1A6-408E-87DA-AF2500F98D4B}"/>
    <cellStyle name="Comma 2 2 6 3 7" xfId="19475" xr:uid="{0B957012-1512-436D-A022-13B4597CD6FC}"/>
    <cellStyle name="Comma 2 2 6 4" xfId="457" xr:uid="{00000000-0005-0000-0000-00002B080000}"/>
    <cellStyle name="Comma 2 2 6 4 2" xfId="1258" xr:uid="{00000000-0005-0000-0000-00002C080000}"/>
    <cellStyle name="Comma 2 2 6 4 2 2" xfId="3663" xr:uid="{00000000-0005-0000-0000-00002D080000}"/>
    <cellStyle name="Comma 2 2 6 4 2 2 2" xfId="8466" xr:uid="{00000000-0005-0000-0000-00002E080000}"/>
    <cellStyle name="Comma 2 2 6 4 2 2 2 2" xfId="18073" xr:uid="{00000000-0005-0000-0000-00002F080000}"/>
    <cellStyle name="Comma 2 2 6 4 2 2 2 2 2" xfId="37287" xr:uid="{3A045093-9791-4EBB-A6E0-5E2A6DABD163}"/>
    <cellStyle name="Comma 2 2 6 4 2 2 2 3" xfId="27680" xr:uid="{9FEFAB35-6271-40E4-95BA-A00D5F5D12F9}"/>
    <cellStyle name="Comma 2 2 6 4 2 2 3" xfId="13270" xr:uid="{00000000-0005-0000-0000-000030080000}"/>
    <cellStyle name="Comma 2 2 6 4 2 2 3 2" xfId="32484" xr:uid="{A59DAF98-E7D8-4526-8DBD-0FC9D8101051}"/>
    <cellStyle name="Comma 2 2 6 4 2 2 4" xfId="22877" xr:uid="{49572149-AA0E-45CE-B009-50953B1F1CEE}"/>
    <cellStyle name="Comma 2 2 6 4 2 3" xfId="6065" xr:uid="{00000000-0005-0000-0000-000031080000}"/>
    <cellStyle name="Comma 2 2 6 4 2 3 2" xfId="15672" xr:uid="{00000000-0005-0000-0000-000032080000}"/>
    <cellStyle name="Comma 2 2 6 4 2 3 2 2" xfId="34886" xr:uid="{21A0C140-5CA2-4B64-A02B-B61DEBECF92B}"/>
    <cellStyle name="Comma 2 2 6 4 2 3 3" xfId="25279" xr:uid="{7ECC82C0-6A9C-4D59-9F07-E8E614E46A31}"/>
    <cellStyle name="Comma 2 2 6 4 2 4" xfId="10868" xr:uid="{00000000-0005-0000-0000-000033080000}"/>
    <cellStyle name="Comma 2 2 6 4 2 4 2" xfId="30082" xr:uid="{78254EBC-66AF-4922-BE5B-27B7A4EBB221}"/>
    <cellStyle name="Comma 2 2 6 4 2 5" xfId="20475" xr:uid="{8C6FDC78-E9A2-4794-BCA0-26FCB3CC601F}"/>
    <cellStyle name="Comma 2 2 6 4 3" xfId="2058" xr:uid="{00000000-0005-0000-0000-000034080000}"/>
    <cellStyle name="Comma 2 2 6 4 3 2" xfId="4463" xr:uid="{00000000-0005-0000-0000-000035080000}"/>
    <cellStyle name="Comma 2 2 6 4 3 2 2" xfId="9266" xr:uid="{00000000-0005-0000-0000-000036080000}"/>
    <cellStyle name="Comma 2 2 6 4 3 2 2 2" xfId="18873" xr:uid="{00000000-0005-0000-0000-000037080000}"/>
    <cellStyle name="Comma 2 2 6 4 3 2 2 2 2" xfId="38087" xr:uid="{B90EBC60-0A31-4F66-8476-613C5EF19A0E}"/>
    <cellStyle name="Comma 2 2 6 4 3 2 2 3" xfId="28480" xr:uid="{269FDE4A-7A27-48BC-98E5-DF66ADBC5227}"/>
    <cellStyle name="Comma 2 2 6 4 3 2 3" xfId="14070" xr:uid="{00000000-0005-0000-0000-000038080000}"/>
    <cellStyle name="Comma 2 2 6 4 3 2 3 2" xfId="33284" xr:uid="{138E8C5C-897A-4318-93F8-CA33B91F003B}"/>
    <cellStyle name="Comma 2 2 6 4 3 2 4" xfId="23677" xr:uid="{870A5331-08C8-4117-BBDD-06BAD63DA53A}"/>
    <cellStyle name="Comma 2 2 6 4 3 3" xfId="6865" xr:uid="{00000000-0005-0000-0000-000039080000}"/>
    <cellStyle name="Comma 2 2 6 4 3 3 2" xfId="16472" xr:uid="{00000000-0005-0000-0000-00003A080000}"/>
    <cellStyle name="Comma 2 2 6 4 3 3 2 2" xfId="35686" xr:uid="{429E82B8-28CF-4595-BDAF-3E22281FCEE1}"/>
    <cellStyle name="Comma 2 2 6 4 3 3 3" xfId="26079" xr:uid="{F6C6C368-B1A8-469F-BDDC-3E6E200ED4F4}"/>
    <cellStyle name="Comma 2 2 6 4 3 4" xfId="11668" xr:uid="{00000000-0005-0000-0000-00003B080000}"/>
    <cellStyle name="Comma 2 2 6 4 3 4 2" xfId="30882" xr:uid="{2ED73C63-7E01-45B0-A97C-9D28E60C0CB5}"/>
    <cellStyle name="Comma 2 2 6 4 3 5" xfId="21275" xr:uid="{A649A5F3-D9B3-4468-924C-C3B28FA4FFB1}"/>
    <cellStyle name="Comma 2 2 6 4 4" xfId="2863" xr:uid="{00000000-0005-0000-0000-00003C080000}"/>
    <cellStyle name="Comma 2 2 6 4 4 2" xfId="7666" xr:uid="{00000000-0005-0000-0000-00003D080000}"/>
    <cellStyle name="Comma 2 2 6 4 4 2 2" xfId="17273" xr:uid="{00000000-0005-0000-0000-00003E080000}"/>
    <cellStyle name="Comma 2 2 6 4 4 2 2 2" xfId="36487" xr:uid="{E4ED40C9-3D18-45F4-8990-C346ACEFCECD}"/>
    <cellStyle name="Comma 2 2 6 4 4 2 3" xfId="26880" xr:uid="{684D9B80-898C-45B1-8F5C-8A1C9C80BCC9}"/>
    <cellStyle name="Comma 2 2 6 4 4 3" xfId="12470" xr:uid="{00000000-0005-0000-0000-00003F080000}"/>
    <cellStyle name="Comma 2 2 6 4 4 3 2" xfId="31684" xr:uid="{C838F8E1-FE25-49C9-9CD5-95FA12521A24}"/>
    <cellStyle name="Comma 2 2 6 4 4 4" xfId="22077" xr:uid="{F7F69A0A-5DE3-47EB-B379-1A1DC7CBF70F}"/>
    <cellStyle name="Comma 2 2 6 4 5" xfId="5265" xr:uid="{00000000-0005-0000-0000-000040080000}"/>
    <cellStyle name="Comma 2 2 6 4 5 2" xfId="14872" xr:uid="{00000000-0005-0000-0000-000041080000}"/>
    <cellStyle name="Comma 2 2 6 4 5 2 2" xfId="34086" xr:uid="{E570B594-B647-4F7F-AEA8-224C9C4B3E25}"/>
    <cellStyle name="Comma 2 2 6 4 5 3" xfId="24479" xr:uid="{7ED941CF-9275-48D9-A740-76FE7625233D}"/>
    <cellStyle name="Comma 2 2 6 4 6" xfId="10068" xr:uid="{00000000-0005-0000-0000-000042080000}"/>
    <cellStyle name="Comma 2 2 6 4 6 2" xfId="29282" xr:uid="{9F3C90AF-5615-463E-9737-FFD22C491610}"/>
    <cellStyle name="Comma 2 2 6 4 7" xfId="19675" xr:uid="{2252DA88-0189-4185-8C61-A907F2B04CA9}"/>
    <cellStyle name="Comma 2 2 6 5" xfId="657" xr:uid="{00000000-0005-0000-0000-000043080000}"/>
    <cellStyle name="Comma 2 2 6 5 2" xfId="1458" xr:uid="{00000000-0005-0000-0000-000044080000}"/>
    <cellStyle name="Comma 2 2 6 5 2 2" xfId="3863" xr:uid="{00000000-0005-0000-0000-000045080000}"/>
    <cellStyle name="Comma 2 2 6 5 2 2 2" xfId="8666" xr:uid="{00000000-0005-0000-0000-000046080000}"/>
    <cellStyle name="Comma 2 2 6 5 2 2 2 2" xfId="18273" xr:uid="{00000000-0005-0000-0000-000047080000}"/>
    <cellStyle name="Comma 2 2 6 5 2 2 2 2 2" xfId="37487" xr:uid="{FED79ECD-A11A-4606-85A0-7D8D628907F4}"/>
    <cellStyle name="Comma 2 2 6 5 2 2 2 3" xfId="27880" xr:uid="{B0BFA48A-A858-42BC-95A9-C96141F23FED}"/>
    <cellStyle name="Comma 2 2 6 5 2 2 3" xfId="13470" xr:uid="{00000000-0005-0000-0000-000048080000}"/>
    <cellStyle name="Comma 2 2 6 5 2 2 3 2" xfId="32684" xr:uid="{8A88E727-4D96-4AF1-8EDD-180DA36CFDF6}"/>
    <cellStyle name="Comma 2 2 6 5 2 2 4" xfId="23077" xr:uid="{8BD2CE39-93C8-4E69-AEC1-91F467BD6F74}"/>
    <cellStyle name="Comma 2 2 6 5 2 3" xfId="6265" xr:uid="{00000000-0005-0000-0000-000049080000}"/>
    <cellStyle name="Comma 2 2 6 5 2 3 2" xfId="15872" xr:uid="{00000000-0005-0000-0000-00004A080000}"/>
    <cellStyle name="Comma 2 2 6 5 2 3 2 2" xfId="35086" xr:uid="{B15B8C92-E54A-4C72-B315-5777738B8EA7}"/>
    <cellStyle name="Comma 2 2 6 5 2 3 3" xfId="25479" xr:uid="{BCBF94B5-B876-43F4-89EC-8D1E7C09FCD0}"/>
    <cellStyle name="Comma 2 2 6 5 2 4" xfId="11068" xr:uid="{00000000-0005-0000-0000-00004B080000}"/>
    <cellStyle name="Comma 2 2 6 5 2 4 2" xfId="30282" xr:uid="{463167AA-455C-40F5-98B9-0E95726A9118}"/>
    <cellStyle name="Comma 2 2 6 5 2 5" xfId="20675" xr:uid="{9DE26B88-F381-4BEA-A231-916B0D94B594}"/>
    <cellStyle name="Comma 2 2 6 5 3" xfId="2258" xr:uid="{00000000-0005-0000-0000-00004C080000}"/>
    <cellStyle name="Comma 2 2 6 5 3 2" xfId="4663" xr:uid="{00000000-0005-0000-0000-00004D080000}"/>
    <cellStyle name="Comma 2 2 6 5 3 2 2" xfId="9466" xr:uid="{00000000-0005-0000-0000-00004E080000}"/>
    <cellStyle name="Comma 2 2 6 5 3 2 2 2" xfId="19073" xr:uid="{00000000-0005-0000-0000-00004F080000}"/>
    <cellStyle name="Comma 2 2 6 5 3 2 2 2 2" xfId="38287" xr:uid="{259C39F7-2E0D-4A0C-AA58-9D889ACBDB02}"/>
    <cellStyle name="Comma 2 2 6 5 3 2 2 3" xfId="28680" xr:uid="{C7E973EC-58B8-4B3D-A39E-EDDCDE0FBF88}"/>
    <cellStyle name="Comma 2 2 6 5 3 2 3" xfId="14270" xr:uid="{00000000-0005-0000-0000-000050080000}"/>
    <cellStyle name="Comma 2 2 6 5 3 2 3 2" xfId="33484" xr:uid="{15675EBF-2B58-4CAE-962B-45014DE5ED6E}"/>
    <cellStyle name="Comma 2 2 6 5 3 2 4" xfId="23877" xr:uid="{2ED7B3F8-14A3-44A7-AEEB-438C46EA5C53}"/>
    <cellStyle name="Comma 2 2 6 5 3 3" xfId="7065" xr:uid="{00000000-0005-0000-0000-000051080000}"/>
    <cellStyle name="Comma 2 2 6 5 3 3 2" xfId="16672" xr:uid="{00000000-0005-0000-0000-000052080000}"/>
    <cellStyle name="Comma 2 2 6 5 3 3 2 2" xfId="35886" xr:uid="{F4A81EF3-60F9-4AA0-946E-237085DBC8CC}"/>
    <cellStyle name="Comma 2 2 6 5 3 3 3" xfId="26279" xr:uid="{AF9DCF27-8DD7-4AA6-A55E-1755401A3D32}"/>
    <cellStyle name="Comma 2 2 6 5 3 4" xfId="11868" xr:uid="{00000000-0005-0000-0000-000053080000}"/>
    <cellStyle name="Comma 2 2 6 5 3 4 2" xfId="31082" xr:uid="{2840C960-E6C6-4ED9-97D2-951A04E67250}"/>
    <cellStyle name="Comma 2 2 6 5 3 5" xfId="21475" xr:uid="{8BE6FC28-CEEC-4077-B482-103DF02BCB8C}"/>
    <cellStyle name="Comma 2 2 6 5 4" xfId="3063" xr:uid="{00000000-0005-0000-0000-000054080000}"/>
    <cellStyle name="Comma 2 2 6 5 4 2" xfId="7866" xr:uid="{00000000-0005-0000-0000-000055080000}"/>
    <cellStyle name="Comma 2 2 6 5 4 2 2" xfId="17473" xr:uid="{00000000-0005-0000-0000-000056080000}"/>
    <cellStyle name="Comma 2 2 6 5 4 2 2 2" xfId="36687" xr:uid="{E1537724-396F-4F3A-9869-0AEB75875735}"/>
    <cellStyle name="Comma 2 2 6 5 4 2 3" xfId="27080" xr:uid="{16779421-24CE-466E-89FE-D1B899A2BA34}"/>
    <cellStyle name="Comma 2 2 6 5 4 3" xfId="12670" xr:uid="{00000000-0005-0000-0000-000057080000}"/>
    <cellStyle name="Comma 2 2 6 5 4 3 2" xfId="31884" xr:uid="{9FCBA1FA-DEFA-47D0-8DEF-0459407315E5}"/>
    <cellStyle name="Comma 2 2 6 5 4 4" xfId="22277" xr:uid="{5AB07DF4-1C11-40A1-8532-0FEAECB9C06D}"/>
    <cellStyle name="Comma 2 2 6 5 5" xfId="5465" xr:uid="{00000000-0005-0000-0000-000058080000}"/>
    <cellStyle name="Comma 2 2 6 5 5 2" xfId="15072" xr:uid="{00000000-0005-0000-0000-000059080000}"/>
    <cellStyle name="Comma 2 2 6 5 5 2 2" xfId="34286" xr:uid="{4253EA75-1238-41B9-9E0E-8A0A4C51A771}"/>
    <cellStyle name="Comma 2 2 6 5 5 3" xfId="24679" xr:uid="{C10E38C7-3397-4C0B-A5AC-DB89F05BC82E}"/>
    <cellStyle name="Comma 2 2 6 5 6" xfId="10268" xr:uid="{00000000-0005-0000-0000-00005A080000}"/>
    <cellStyle name="Comma 2 2 6 5 6 2" xfId="29482" xr:uid="{CB1827C4-0D32-440D-8ABF-0D75D8798540}"/>
    <cellStyle name="Comma 2 2 6 5 7" xfId="19875" xr:uid="{D18117CF-0338-42AC-9EB5-E94D75865A46}"/>
    <cellStyle name="Comma 2 2 6 6" xfId="858" xr:uid="{00000000-0005-0000-0000-00005B080000}"/>
    <cellStyle name="Comma 2 2 6 6 2" xfId="3263" xr:uid="{00000000-0005-0000-0000-00005C080000}"/>
    <cellStyle name="Comma 2 2 6 6 2 2" xfId="8066" xr:uid="{00000000-0005-0000-0000-00005D080000}"/>
    <cellStyle name="Comma 2 2 6 6 2 2 2" xfId="17673" xr:uid="{00000000-0005-0000-0000-00005E080000}"/>
    <cellStyle name="Comma 2 2 6 6 2 2 2 2" xfId="36887" xr:uid="{5E18D721-4F16-49BF-A749-DB09409C9D57}"/>
    <cellStyle name="Comma 2 2 6 6 2 2 3" xfId="27280" xr:uid="{1A17EF49-A6BF-4A53-AC65-8CF218E2C874}"/>
    <cellStyle name="Comma 2 2 6 6 2 3" xfId="12870" xr:uid="{00000000-0005-0000-0000-00005F080000}"/>
    <cellStyle name="Comma 2 2 6 6 2 3 2" xfId="32084" xr:uid="{F5002C95-A102-43D5-897C-95921C33C4E0}"/>
    <cellStyle name="Comma 2 2 6 6 2 4" xfId="22477" xr:uid="{BD58559A-73D6-4F3A-A8D0-0DC2470D78CF}"/>
    <cellStyle name="Comma 2 2 6 6 3" xfId="5665" xr:uid="{00000000-0005-0000-0000-000060080000}"/>
    <cellStyle name="Comma 2 2 6 6 3 2" xfId="15272" xr:uid="{00000000-0005-0000-0000-000061080000}"/>
    <cellStyle name="Comma 2 2 6 6 3 2 2" xfId="34486" xr:uid="{565D6BA0-2053-42DC-8A5A-4B260DCCEB74}"/>
    <cellStyle name="Comma 2 2 6 6 3 3" xfId="24879" xr:uid="{927DDDF6-09E3-4993-B69F-140A2A03ECEC}"/>
    <cellStyle name="Comma 2 2 6 6 4" xfId="10468" xr:uid="{00000000-0005-0000-0000-000062080000}"/>
    <cellStyle name="Comma 2 2 6 6 4 2" xfId="29682" xr:uid="{AA0D87D3-6D9F-416E-80CA-5D2A527C6257}"/>
    <cellStyle name="Comma 2 2 6 6 5" xfId="20075" xr:uid="{80F4AF5C-1288-4560-8F82-B84148F57769}"/>
    <cellStyle name="Comma 2 2 6 7" xfId="1658" xr:uid="{00000000-0005-0000-0000-000063080000}"/>
    <cellStyle name="Comma 2 2 6 7 2" xfId="4063" xr:uid="{00000000-0005-0000-0000-000064080000}"/>
    <cellStyle name="Comma 2 2 6 7 2 2" xfId="8866" xr:uid="{00000000-0005-0000-0000-000065080000}"/>
    <cellStyle name="Comma 2 2 6 7 2 2 2" xfId="18473" xr:uid="{00000000-0005-0000-0000-000066080000}"/>
    <cellStyle name="Comma 2 2 6 7 2 2 2 2" xfId="37687" xr:uid="{DC24A277-5950-4D28-8F9D-87454C8F37E8}"/>
    <cellStyle name="Comma 2 2 6 7 2 2 3" xfId="28080" xr:uid="{1A201D38-C241-426B-A089-D17F1E60689B}"/>
    <cellStyle name="Comma 2 2 6 7 2 3" xfId="13670" xr:uid="{00000000-0005-0000-0000-000067080000}"/>
    <cellStyle name="Comma 2 2 6 7 2 3 2" xfId="32884" xr:uid="{42EA4D9D-1DB3-44CA-B2F1-E9CDF01FE471}"/>
    <cellStyle name="Comma 2 2 6 7 2 4" xfId="23277" xr:uid="{5F94FE4B-1FD2-4F48-959C-0B34262A96F7}"/>
    <cellStyle name="Comma 2 2 6 7 3" xfId="6465" xr:uid="{00000000-0005-0000-0000-000068080000}"/>
    <cellStyle name="Comma 2 2 6 7 3 2" xfId="16072" xr:uid="{00000000-0005-0000-0000-000069080000}"/>
    <cellStyle name="Comma 2 2 6 7 3 2 2" xfId="35286" xr:uid="{ECE489BC-FE95-4184-8549-F5433FA63449}"/>
    <cellStyle name="Comma 2 2 6 7 3 3" xfId="25679" xr:uid="{24C429E6-9D36-4024-8E65-F6D3ADCAF085}"/>
    <cellStyle name="Comma 2 2 6 7 4" xfId="11268" xr:uid="{00000000-0005-0000-0000-00006A080000}"/>
    <cellStyle name="Comma 2 2 6 7 4 2" xfId="30482" xr:uid="{74C97AC8-4CE3-4A93-A8DA-7C98E0AA252D}"/>
    <cellStyle name="Comma 2 2 6 7 5" xfId="20875" xr:uid="{0991B86F-FC74-49F4-ACAC-CF628D82B93A}"/>
    <cellStyle name="Comma 2 2 6 8" xfId="2463" xr:uid="{00000000-0005-0000-0000-00006B080000}"/>
    <cellStyle name="Comma 2 2 6 8 2" xfId="7266" xr:uid="{00000000-0005-0000-0000-00006C080000}"/>
    <cellStyle name="Comma 2 2 6 8 2 2" xfId="16873" xr:uid="{00000000-0005-0000-0000-00006D080000}"/>
    <cellStyle name="Comma 2 2 6 8 2 2 2" xfId="36087" xr:uid="{109AD70C-BFD7-4CF7-93F5-2D1249F0D868}"/>
    <cellStyle name="Comma 2 2 6 8 2 3" xfId="26480" xr:uid="{AA30E124-AB56-4CF2-AA4A-ECCF1E6E2C95}"/>
    <cellStyle name="Comma 2 2 6 8 3" xfId="12070" xr:uid="{00000000-0005-0000-0000-00006E080000}"/>
    <cellStyle name="Comma 2 2 6 8 3 2" xfId="31284" xr:uid="{FE8E355D-E6C8-4768-BAC1-B6CFCF8444DF}"/>
    <cellStyle name="Comma 2 2 6 8 4" xfId="21677" xr:uid="{13A59C1E-EF3F-4A65-831F-7645783A8185}"/>
    <cellStyle name="Comma 2 2 6 9" xfId="4865" xr:uid="{00000000-0005-0000-0000-00006F080000}"/>
    <cellStyle name="Comma 2 2 6 9 2" xfId="14472" xr:uid="{00000000-0005-0000-0000-000070080000}"/>
    <cellStyle name="Comma 2 2 6 9 2 2" xfId="33686" xr:uid="{0B8CB805-4CFF-4B28-8C4C-3B709D6B37C0}"/>
    <cellStyle name="Comma 2 2 6 9 3" xfId="24079" xr:uid="{48506BDD-391D-4043-B236-41BA53E1F083}"/>
    <cellStyle name="Comma 2 2 7" xfId="107" xr:uid="{00000000-0005-0000-0000-000071080000}"/>
    <cellStyle name="Comma 2 2 7 10" xfId="19325" xr:uid="{3FF66F34-17AC-4516-A8CC-C06E2A6D41DF}"/>
    <cellStyle name="Comma 2 2 7 2" xfId="307" xr:uid="{00000000-0005-0000-0000-000072080000}"/>
    <cellStyle name="Comma 2 2 7 2 2" xfId="1108" xr:uid="{00000000-0005-0000-0000-000073080000}"/>
    <cellStyle name="Comma 2 2 7 2 2 2" xfId="3513" xr:uid="{00000000-0005-0000-0000-000074080000}"/>
    <cellStyle name="Comma 2 2 7 2 2 2 2" xfId="8316" xr:uid="{00000000-0005-0000-0000-000075080000}"/>
    <cellStyle name="Comma 2 2 7 2 2 2 2 2" xfId="17923" xr:uid="{00000000-0005-0000-0000-000076080000}"/>
    <cellStyle name="Comma 2 2 7 2 2 2 2 2 2" xfId="37137" xr:uid="{DFF4A956-F150-4BA8-96A7-7E7CD0CC240D}"/>
    <cellStyle name="Comma 2 2 7 2 2 2 2 3" xfId="27530" xr:uid="{D7602FF8-A85C-4483-9CE9-972266ED5D88}"/>
    <cellStyle name="Comma 2 2 7 2 2 2 3" xfId="13120" xr:uid="{00000000-0005-0000-0000-000077080000}"/>
    <cellStyle name="Comma 2 2 7 2 2 2 3 2" xfId="32334" xr:uid="{AAB3280F-D73A-4D30-B80A-6A283404EEC8}"/>
    <cellStyle name="Comma 2 2 7 2 2 2 4" xfId="22727" xr:uid="{A2D54750-873A-4E93-8CF0-61FE966E2C26}"/>
    <cellStyle name="Comma 2 2 7 2 2 3" xfId="5915" xr:uid="{00000000-0005-0000-0000-000078080000}"/>
    <cellStyle name="Comma 2 2 7 2 2 3 2" xfId="15522" xr:uid="{00000000-0005-0000-0000-000079080000}"/>
    <cellStyle name="Comma 2 2 7 2 2 3 2 2" xfId="34736" xr:uid="{92766104-599A-49F1-966F-DD4B8C72FEC4}"/>
    <cellStyle name="Comma 2 2 7 2 2 3 3" xfId="25129" xr:uid="{83458194-0FFD-469A-AD3B-393D219E0281}"/>
    <cellStyle name="Comma 2 2 7 2 2 4" xfId="10718" xr:uid="{00000000-0005-0000-0000-00007A080000}"/>
    <cellStyle name="Comma 2 2 7 2 2 4 2" xfId="29932" xr:uid="{78922B5E-FB64-4DAC-9132-0AB4D304B93E}"/>
    <cellStyle name="Comma 2 2 7 2 2 5" xfId="20325" xr:uid="{ACFF11CF-E297-48A4-ACDC-0299ACF69236}"/>
    <cellStyle name="Comma 2 2 7 2 3" xfId="1908" xr:uid="{00000000-0005-0000-0000-00007B080000}"/>
    <cellStyle name="Comma 2 2 7 2 3 2" xfId="4313" xr:uid="{00000000-0005-0000-0000-00007C080000}"/>
    <cellStyle name="Comma 2 2 7 2 3 2 2" xfId="9116" xr:uid="{00000000-0005-0000-0000-00007D080000}"/>
    <cellStyle name="Comma 2 2 7 2 3 2 2 2" xfId="18723" xr:uid="{00000000-0005-0000-0000-00007E080000}"/>
    <cellStyle name="Comma 2 2 7 2 3 2 2 2 2" xfId="37937" xr:uid="{016FE0BC-69D5-4109-BF04-95689FAB0102}"/>
    <cellStyle name="Comma 2 2 7 2 3 2 2 3" xfId="28330" xr:uid="{8EF6F381-2752-40D1-A1AD-975523C6D434}"/>
    <cellStyle name="Comma 2 2 7 2 3 2 3" xfId="13920" xr:uid="{00000000-0005-0000-0000-00007F080000}"/>
    <cellStyle name="Comma 2 2 7 2 3 2 3 2" xfId="33134" xr:uid="{2632CA03-1C42-4AED-A1D2-C06D88E555D3}"/>
    <cellStyle name="Comma 2 2 7 2 3 2 4" xfId="23527" xr:uid="{1EFF3886-674B-4CBF-A491-9FE7EB76DD4D}"/>
    <cellStyle name="Comma 2 2 7 2 3 3" xfId="6715" xr:uid="{00000000-0005-0000-0000-000080080000}"/>
    <cellStyle name="Comma 2 2 7 2 3 3 2" xfId="16322" xr:uid="{00000000-0005-0000-0000-000081080000}"/>
    <cellStyle name="Comma 2 2 7 2 3 3 2 2" xfId="35536" xr:uid="{5F8F7D59-1A45-4D55-A18E-50CBE6C3A033}"/>
    <cellStyle name="Comma 2 2 7 2 3 3 3" xfId="25929" xr:uid="{5EECE4AD-86DB-4D78-84B1-03FF6DDC5C5C}"/>
    <cellStyle name="Comma 2 2 7 2 3 4" xfId="11518" xr:uid="{00000000-0005-0000-0000-000082080000}"/>
    <cellStyle name="Comma 2 2 7 2 3 4 2" xfId="30732" xr:uid="{1C6E5C69-59C0-4818-A497-7D50D3F0E640}"/>
    <cellStyle name="Comma 2 2 7 2 3 5" xfId="21125" xr:uid="{F67B3EA7-7E47-4ED4-BBBA-3AEF638728BB}"/>
    <cellStyle name="Comma 2 2 7 2 4" xfId="2713" xr:uid="{00000000-0005-0000-0000-000083080000}"/>
    <cellStyle name="Comma 2 2 7 2 4 2" xfId="7516" xr:uid="{00000000-0005-0000-0000-000084080000}"/>
    <cellStyle name="Comma 2 2 7 2 4 2 2" xfId="17123" xr:uid="{00000000-0005-0000-0000-000085080000}"/>
    <cellStyle name="Comma 2 2 7 2 4 2 2 2" xfId="36337" xr:uid="{CB7F326C-AC2E-487E-9C43-404A144F5578}"/>
    <cellStyle name="Comma 2 2 7 2 4 2 3" xfId="26730" xr:uid="{27846120-75A4-4B04-B1C3-AC675F754259}"/>
    <cellStyle name="Comma 2 2 7 2 4 3" xfId="12320" xr:uid="{00000000-0005-0000-0000-000086080000}"/>
    <cellStyle name="Comma 2 2 7 2 4 3 2" xfId="31534" xr:uid="{E6424B59-9C63-4B64-83DE-33E257C58EFA}"/>
    <cellStyle name="Comma 2 2 7 2 4 4" xfId="21927" xr:uid="{1A88AE8F-04C1-437E-BDBE-DB9CBC4C5858}"/>
    <cellStyle name="Comma 2 2 7 2 5" xfId="5115" xr:uid="{00000000-0005-0000-0000-000087080000}"/>
    <cellStyle name="Comma 2 2 7 2 5 2" xfId="14722" xr:uid="{00000000-0005-0000-0000-000088080000}"/>
    <cellStyle name="Comma 2 2 7 2 5 2 2" xfId="33936" xr:uid="{9FC350F2-6F10-42B5-AAB1-9E446BEEF4B8}"/>
    <cellStyle name="Comma 2 2 7 2 5 3" xfId="24329" xr:uid="{305DDFD8-86E0-4E0E-AF37-0AD209F4DC26}"/>
    <cellStyle name="Comma 2 2 7 2 6" xfId="9918" xr:uid="{00000000-0005-0000-0000-000089080000}"/>
    <cellStyle name="Comma 2 2 7 2 6 2" xfId="29132" xr:uid="{4BB912D0-E4B9-408D-A94F-4C8CFF72BE83}"/>
    <cellStyle name="Comma 2 2 7 2 7" xfId="19525" xr:uid="{62D65928-67D6-49E6-8F2F-6E2B7D71D60C}"/>
    <cellStyle name="Comma 2 2 7 3" xfId="507" xr:uid="{00000000-0005-0000-0000-00008A080000}"/>
    <cellStyle name="Comma 2 2 7 3 2" xfId="1308" xr:uid="{00000000-0005-0000-0000-00008B080000}"/>
    <cellStyle name="Comma 2 2 7 3 2 2" xfId="3713" xr:uid="{00000000-0005-0000-0000-00008C080000}"/>
    <cellStyle name="Comma 2 2 7 3 2 2 2" xfId="8516" xr:uid="{00000000-0005-0000-0000-00008D080000}"/>
    <cellStyle name="Comma 2 2 7 3 2 2 2 2" xfId="18123" xr:uid="{00000000-0005-0000-0000-00008E080000}"/>
    <cellStyle name="Comma 2 2 7 3 2 2 2 2 2" xfId="37337" xr:uid="{43F63551-1505-4D62-A0D8-AC6FB4086557}"/>
    <cellStyle name="Comma 2 2 7 3 2 2 2 3" xfId="27730" xr:uid="{1B2C7F3E-5F93-43FB-BAEF-3955781ECF53}"/>
    <cellStyle name="Comma 2 2 7 3 2 2 3" xfId="13320" xr:uid="{00000000-0005-0000-0000-00008F080000}"/>
    <cellStyle name="Comma 2 2 7 3 2 2 3 2" xfId="32534" xr:uid="{827BDA8A-13F5-4E99-B868-F3A28276CA07}"/>
    <cellStyle name="Comma 2 2 7 3 2 2 4" xfId="22927" xr:uid="{7F0AFB94-CD1E-4286-9F4D-DDB5CF6F68EC}"/>
    <cellStyle name="Comma 2 2 7 3 2 3" xfId="6115" xr:uid="{00000000-0005-0000-0000-000090080000}"/>
    <cellStyle name="Comma 2 2 7 3 2 3 2" xfId="15722" xr:uid="{00000000-0005-0000-0000-000091080000}"/>
    <cellStyle name="Comma 2 2 7 3 2 3 2 2" xfId="34936" xr:uid="{16503D08-14B6-480D-B023-7172BE4B177F}"/>
    <cellStyle name="Comma 2 2 7 3 2 3 3" xfId="25329" xr:uid="{6368CBFC-3E56-472F-B9EA-AD6434E86D0B}"/>
    <cellStyle name="Comma 2 2 7 3 2 4" xfId="10918" xr:uid="{00000000-0005-0000-0000-000092080000}"/>
    <cellStyle name="Comma 2 2 7 3 2 4 2" xfId="30132" xr:uid="{2C71AE40-74F3-48DD-8860-00EDD1FD49E4}"/>
    <cellStyle name="Comma 2 2 7 3 2 5" xfId="20525" xr:uid="{9CE2B10B-AAFB-429B-A837-82D929065BCA}"/>
    <cellStyle name="Comma 2 2 7 3 3" xfId="2108" xr:uid="{00000000-0005-0000-0000-000093080000}"/>
    <cellStyle name="Comma 2 2 7 3 3 2" xfId="4513" xr:uid="{00000000-0005-0000-0000-000094080000}"/>
    <cellStyle name="Comma 2 2 7 3 3 2 2" xfId="9316" xr:uid="{00000000-0005-0000-0000-000095080000}"/>
    <cellStyle name="Comma 2 2 7 3 3 2 2 2" xfId="18923" xr:uid="{00000000-0005-0000-0000-000096080000}"/>
    <cellStyle name="Comma 2 2 7 3 3 2 2 2 2" xfId="38137" xr:uid="{6EC7D754-1441-4353-B1D1-42035444464B}"/>
    <cellStyle name="Comma 2 2 7 3 3 2 2 3" xfId="28530" xr:uid="{E9E7CB65-D19C-4B4A-9DF8-D7DA25C27B33}"/>
    <cellStyle name="Comma 2 2 7 3 3 2 3" xfId="14120" xr:uid="{00000000-0005-0000-0000-000097080000}"/>
    <cellStyle name="Comma 2 2 7 3 3 2 3 2" xfId="33334" xr:uid="{2682173D-62C3-4DD3-B1FC-A2B3FD2F87E7}"/>
    <cellStyle name="Comma 2 2 7 3 3 2 4" xfId="23727" xr:uid="{94612022-C192-46D2-ACC5-A3FEE723BE15}"/>
    <cellStyle name="Comma 2 2 7 3 3 3" xfId="6915" xr:uid="{00000000-0005-0000-0000-000098080000}"/>
    <cellStyle name="Comma 2 2 7 3 3 3 2" xfId="16522" xr:uid="{00000000-0005-0000-0000-000099080000}"/>
    <cellStyle name="Comma 2 2 7 3 3 3 2 2" xfId="35736" xr:uid="{DE7D9B57-20DF-452F-8786-3730CB433D52}"/>
    <cellStyle name="Comma 2 2 7 3 3 3 3" xfId="26129" xr:uid="{33331F72-B8E9-4661-9445-42E9E219CC74}"/>
    <cellStyle name="Comma 2 2 7 3 3 4" xfId="11718" xr:uid="{00000000-0005-0000-0000-00009A080000}"/>
    <cellStyle name="Comma 2 2 7 3 3 4 2" xfId="30932" xr:uid="{8F0D788B-2BE3-483D-BD36-33281A9DA52A}"/>
    <cellStyle name="Comma 2 2 7 3 3 5" xfId="21325" xr:uid="{560EF275-B46E-4111-9B1C-BCC519022D9A}"/>
    <cellStyle name="Comma 2 2 7 3 4" xfId="2913" xr:uid="{00000000-0005-0000-0000-00009B080000}"/>
    <cellStyle name="Comma 2 2 7 3 4 2" xfId="7716" xr:uid="{00000000-0005-0000-0000-00009C080000}"/>
    <cellStyle name="Comma 2 2 7 3 4 2 2" xfId="17323" xr:uid="{00000000-0005-0000-0000-00009D080000}"/>
    <cellStyle name="Comma 2 2 7 3 4 2 2 2" xfId="36537" xr:uid="{41AA30E8-672A-4597-94FF-000EE6D9A90D}"/>
    <cellStyle name="Comma 2 2 7 3 4 2 3" xfId="26930" xr:uid="{9030157B-DBCE-4364-8516-1A3D02C2B22B}"/>
    <cellStyle name="Comma 2 2 7 3 4 3" xfId="12520" xr:uid="{00000000-0005-0000-0000-00009E080000}"/>
    <cellStyle name="Comma 2 2 7 3 4 3 2" xfId="31734" xr:uid="{A7A677D3-7E53-499D-A475-6671BC0F5E49}"/>
    <cellStyle name="Comma 2 2 7 3 4 4" xfId="22127" xr:uid="{08EE89BC-117C-41BF-8148-8EC6F830A3BC}"/>
    <cellStyle name="Comma 2 2 7 3 5" xfId="5315" xr:uid="{00000000-0005-0000-0000-00009F080000}"/>
    <cellStyle name="Comma 2 2 7 3 5 2" xfId="14922" xr:uid="{00000000-0005-0000-0000-0000A0080000}"/>
    <cellStyle name="Comma 2 2 7 3 5 2 2" xfId="34136" xr:uid="{EC60B81B-9F0E-4975-A1C6-E427AB4459D5}"/>
    <cellStyle name="Comma 2 2 7 3 5 3" xfId="24529" xr:uid="{C8666A3E-63E6-4958-AE36-64A48744BE24}"/>
    <cellStyle name="Comma 2 2 7 3 6" xfId="10118" xr:uid="{00000000-0005-0000-0000-0000A1080000}"/>
    <cellStyle name="Comma 2 2 7 3 6 2" xfId="29332" xr:uid="{79C2715F-EF98-46EB-9100-99189D87795B}"/>
    <cellStyle name="Comma 2 2 7 3 7" xfId="19725" xr:uid="{C845F283-2069-4139-95BA-E0C48A921679}"/>
    <cellStyle name="Comma 2 2 7 4" xfId="707" xr:uid="{00000000-0005-0000-0000-0000A2080000}"/>
    <cellStyle name="Comma 2 2 7 4 2" xfId="1508" xr:uid="{00000000-0005-0000-0000-0000A3080000}"/>
    <cellStyle name="Comma 2 2 7 4 2 2" xfId="3913" xr:uid="{00000000-0005-0000-0000-0000A4080000}"/>
    <cellStyle name="Comma 2 2 7 4 2 2 2" xfId="8716" xr:uid="{00000000-0005-0000-0000-0000A5080000}"/>
    <cellStyle name="Comma 2 2 7 4 2 2 2 2" xfId="18323" xr:uid="{00000000-0005-0000-0000-0000A6080000}"/>
    <cellStyle name="Comma 2 2 7 4 2 2 2 2 2" xfId="37537" xr:uid="{3366C4A5-397C-42FB-91DA-E70E524604C7}"/>
    <cellStyle name="Comma 2 2 7 4 2 2 2 3" xfId="27930" xr:uid="{77EC2B9C-3CC8-4841-8C9F-F3E226F89486}"/>
    <cellStyle name="Comma 2 2 7 4 2 2 3" xfId="13520" xr:uid="{00000000-0005-0000-0000-0000A7080000}"/>
    <cellStyle name="Comma 2 2 7 4 2 2 3 2" xfId="32734" xr:uid="{C5EFF900-FEF6-4C72-A644-326B5BDF6163}"/>
    <cellStyle name="Comma 2 2 7 4 2 2 4" xfId="23127" xr:uid="{12286F7B-F1FC-4E80-854A-05D8F642EA0B}"/>
    <cellStyle name="Comma 2 2 7 4 2 3" xfId="6315" xr:uid="{00000000-0005-0000-0000-0000A8080000}"/>
    <cellStyle name="Comma 2 2 7 4 2 3 2" xfId="15922" xr:uid="{00000000-0005-0000-0000-0000A9080000}"/>
    <cellStyle name="Comma 2 2 7 4 2 3 2 2" xfId="35136" xr:uid="{57872318-B5BA-456D-95C0-624FED41BD27}"/>
    <cellStyle name="Comma 2 2 7 4 2 3 3" xfId="25529" xr:uid="{89286255-F2FD-4C27-AEFD-BB47EBAD5007}"/>
    <cellStyle name="Comma 2 2 7 4 2 4" xfId="11118" xr:uid="{00000000-0005-0000-0000-0000AA080000}"/>
    <cellStyle name="Comma 2 2 7 4 2 4 2" xfId="30332" xr:uid="{834B208D-36E7-484D-A377-578DDA4FFE03}"/>
    <cellStyle name="Comma 2 2 7 4 2 5" xfId="20725" xr:uid="{9236D4DB-3ED2-4B97-B909-0769C0A7AB20}"/>
    <cellStyle name="Comma 2 2 7 4 3" xfId="2308" xr:uid="{00000000-0005-0000-0000-0000AB080000}"/>
    <cellStyle name="Comma 2 2 7 4 3 2" xfId="4713" xr:uid="{00000000-0005-0000-0000-0000AC080000}"/>
    <cellStyle name="Comma 2 2 7 4 3 2 2" xfId="9516" xr:uid="{00000000-0005-0000-0000-0000AD080000}"/>
    <cellStyle name="Comma 2 2 7 4 3 2 2 2" xfId="19123" xr:uid="{00000000-0005-0000-0000-0000AE080000}"/>
    <cellStyle name="Comma 2 2 7 4 3 2 2 2 2" xfId="38337" xr:uid="{EBCCAC95-D527-400E-BA14-483D59032807}"/>
    <cellStyle name="Comma 2 2 7 4 3 2 2 3" xfId="28730" xr:uid="{5BAF436B-7AF0-4CFE-A63B-49D100FA3E17}"/>
    <cellStyle name="Comma 2 2 7 4 3 2 3" xfId="14320" xr:uid="{00000000-0005-0000-0000-0000AF080000}"/>
    <cellStyle name="Comma 2 2 7 4 3 2 3 2" xfId="33534" xr:uid="{1D197AF8-CAFC-4387-B3A6-6CFD89018A26}"/>
    <cellStyle name="Comma 2 2 7 4 3 2 4" xfId="23927" xr:uid="{0194612D-CE60-42B6-A04E-0A86C7AB96AD}"/>
    <cellStyle name="Comma 2 2 7 4 3 3" xfId="7115" xr:uid="{00000000-0005-0000-0000-0000B0080000}"/>
    <cellStyle name="Comma 2 2 7 4 3 3 2" xfId="16722" xr:uid="{00000000-0005-0000-0000-0000B1080000}"/>
    <cellStyle name="Comma 2 2 7 4 3 3 2 2" xfId="35936" xr:uid="{FCF6FC84-1B23-4A5A-972D-A47B587E0FE5}"/>
    <cellStyle name="Comma 2 2 7 4 3 3 3" xfId="26329" xr:uid="{1E73FF54-C817-4742-997F-C6A7F5A57A18}"/>
    <cellStyle name="Comma 2 2 7 4 3 4" xfId="11918" xr:uid="{00000000-0005-0000-0000-0000B2080000}"/>
    <cellStyle name="Comma 2 2 7 4 3 4 2" xfId="31132" xr:uid="{A5B28A06-EDF5-4FB9-B079-9917DBBB6D85}"/>
    <cellStyle name="Comma 2 2 7 4 3 5" xfId="21525" xr:uid="{F2669F9F-6E34-46D0-949E-A87111BF87B4}"/>
    <cellStyle name="Comma 2 2 7 4 4" xfId="3113" xr:uid="{00000000-0005-0000-0000-0000B3080000}"/>
    <cellStyle name="Comma 2 2 7 4 4 2" xfId="7916" xr:uid="{00000000-0005-0000-0000-0000B4080000}"/>
    <cellStyle name="Comma 2 2 7 4 4 2 2" xfId="17523" xr:uid="{00000000-0005-0000-0000-0000B5080000}"/>
    <cellStyle name="Comma 2 2 7 4 4 2 2 2" xfId="36737" xr:uid="{548D054A-325F-415E-98A8-BE3CAAD3A3B0}"/>
    <cellStyle name="Comma 2 2 7 4 4 2 3" xfId="27130" xr:uid="{4317025B-70AD-41D4-B5C8-44E97EA17ED1}"/>
    <cellStyle name="Comma 2 2 7 4 4 3" xfId="12720" xr:uid="{00000000-0005-0000-0000-0000B6080000}"/>
    <cellStyle name="Comma 2 2 7 4 4 3 2" xfId="31934" xr:uid="{E84647BB-C0F6-4ECF-8601-5B80CC938643}"/>
    <cellStyle name="Comma 2 2 7 4 4 4" xfId="22327" xr:uid="{4B5BFE04-5713-453C-A204-8A1267F57D2C}"/>
    <cellStyle name="Comma 2 2 7 4 5" xfId="5515" xr:uid="{00000000-0005-0000-0000-0000B7080000}"/>
    <cellStyle name="Comma 2 2 7 4 5 2" xfId="15122" xr:uid="{00000000-0005-0000-0000-0000B8080000}"/>
    <cellStyle name="Comma 2 2 7 4 5 2 2" xfId="34336" xr:uid="{4A4DB98F-6714-4A1D-B969-5D4F92617FF1}"/>
    <cellStyle name="Comma 2 2 7 4 5 3" xfId="24729" xr:uid="{08BAF5EE-BCC7-4809-A443-2914B759887F}"/>
    <cellStyle name="Comma 2 2 7 4 6" xfId="10318" xr:uid="{00000000-0005-0000-0000-0000B9080000}"/>
    <cellStyle name="Comma 2 2 7 4 6 2" xfId="29532" xr:uid="{183E1A95-CDE4-4DD7-BF03-F95A09DE9E22}"/>
    <cellStyle name="Comma 2 2 7 4 7" xfId="19925" xr:uid="{3D0BCF58-3449-478B-BF66-56386F69C181}"/>
    <cellStyle name="Comma 2 2 7 5" xfId="908" xr:uid="{00000000-0005-0000-0000-0000BA080000}"/>
    <cellStyle name="Comma 2 2 7 5 2" xfId="3313" xr:uid="{00000000-0005-0000-0000-0000BB080000}"/>
    <cellStyle name="Comma 2 2 7 5 2 2" xfId="8116" xr:uid="{00000000-0005-0000-0000-0000BC080000}"/>
    <cellStyle name="Comma 2 2 7 5 2 2 2" xfId="17723" xr:uid="{00000000-0005-0000-0000-0000BD080000}"/>
    <cellStyle name="Comma 2 2 7 5 2 2 2 2" xfId="36937" xr:uid="{94CED79F-F5F9-422E-B7F5-C7BC67CC2015}"/>
    <cellStyle name="Comma 2 2 7 5 2 2 3" xfId="27330" xr:uid="{0339939C-4058-4191-B7BD-216F091E6090}"/>
    <cellStyle name="Comma 2 2 7 5 2 3" xfId="12920" xr:uid="{00000000-0005-0000-0000-0000BE080000}"/>
    <cellStyle name="Comma 2 2 7 5 2 3 2" xfId="32134" xr:uid="{D95526A4-68BE-407A-92AC-9B786706D531}"/>
    <cellStyle name="Comma 2 2 7 5 2 4" xfId="22527" xr:uid="{732B396E-A2B6-46E2-801D-A2045FAF8A40}"/>
    <cellStyle name="Comma 2 2 7 5 3" xfId="5715" xr:uid="{00000000-0005-0000-0000-0000BF080000}"/>
    <cellStyle name="Comma 2 2 7 5 3 2" xfId="15322" xr:uid="{00000000-0005-0000-0000-0000C0080000}"/>
    <cellStyle name="Comma 2 2 7 5 3 2 2" xfId="34536" xr:uid="{A0CE000C-E10C-4471-AAD2-B64277D30A7D}"/>
    <cellStyle name="Comma 2 2 7 5 3 3" xfId="24929" xr:uid="{1B88ABD9-D261-4AFF-9A30-52ED7D718640}"/>
    <cellStyle name="Comma 2 2 7 5 4" xfId="10518" xr:uid="{00000000-0005-0000-0000-0000C1080000}"/>
    <cellStyle name="Comma 2 2 7 5 4 2" xfId="29732" xr:uid="{777786B3-4582-41D0-BECC-E54DDA28D473}"/>
    <cellStyle name="Comma 2 2 7 5 5" xfId="20125" xr:uid="{4EE89ECF-A1F7-4946-8B32-04C66EB0C0B4}"/>
    <cellStyle name="Comma 2 2 7 6" xfId="1708" xr:uid="{00000000-0005-0000-0000-0000C2080000}"/>
    <cellStyle name="Comma 2 2 7 6 2" xfId="4113" xr:uid="{00000000-0005-0000-0000-0000C3080000}"/>
    <cellStyle name="Comma 2 2 7 6 2 2" xfId="8916" xr:uid="{00000000-0005-0000-0000-0000C4080000}"/>
    <cellStyle name="Comma 2 2 7 6 2 2 2" xfId="18523" xr:uid="{00000000-0005-0000-0000-0000C5080000}"/>
    <cellStyle name="Comma 2 2 7 6 2 2 2 2" xfId="37737" xr:uid="{B88105A6-FEEE-4BBC-94EC-6E05F649EE8A}"/>
    <cellStyle name="Comma 2 2 7 6 2 2 3" xfId="28130" xr:uid="{AFBA567D-F002-4D65-876C-8C9CD3D51ACC}"/>
    <cellStyle name="Comma 2 2 7 6 2 3" xfId="13720" xr:uid="{00000000-0005-0000-0000-0000C6080000}"/>
    <cellStyle name="Comma 2 2 7 6 2 3 2" xfId="32934" xr:uid="{ABC4E732-83B8-4386-9E5D-816A875A5761}"/>
    <cellStyle name="Comma 2 2 7 6 2 4" xfId="23327" xr:uid="{D057CEB2-F266-48E7-A7B6-07232CDCFB15}"/>
    <cellStyle name="Comma 2 2 7 6 3" xfId="6515" xr:uid="{00000000-0005-0000-0000-0000C7080000}"/>
    <cellStyle name="Comma 2 2 7 6 3 2" xfId="16122" xr:uid="{00000000-0005-0000-0000-0000C8080000}"/>
    <cellStyle name="Comma 2 2 7 6 3 2 2" xfId="35336" xr:uid="{967FC348-08F0-4B0C-8DDF-4396454231F7}"/>
    <cellStyle name="Comma 2 2 7 6 3 3" xfId="25729" xr:uid="{CB9E9471-CAEB-41B9-9FC8-89AD86FCCFE6}"/>
    <cellStyle name="Comma 2 2 7 6 4" xfId="11318" xr:uid="{00000000-0005-0000-0000-0000C9080000}"/>
    <cellStyle name="Comma 2 2 7 6 4 2" xfId="30532" xr:uid="{2B9E6A35-F825-42E6-9CF6-657EBD8DDD3B}"/>
    <cellStyle name="Comma 2 2 7 6 5" xfId="20925" xr:uid="{6951A4E8-5256-4C53-A96D-1F0CA72FA617}"/>
    <cellStyle name="Comma 2 2 7 7" xfId="2513" xr:uid="{00000000-0005-0000-0000-0000CA080000}"/>
    <cellStyle name="Comma 2 2 7 7 2" xfId="7316" xr:uid="{00000000-0005-0000-0000-0000CB080000}"/>
    <cellStyle name="Comma 2 2 7 7 2 2" xfId="16923" xr:uid="{00000000-0005-0000-0000-0000CC080000}"/>
    <cellStyle name="Comma 2 2 7 7 2 2 2" xfId="36137" xr:uid="{7B9BFDB5-C4E7-4777-BE46-1CC586FA7154}"/>
    <cellStyle name="Comma 2 2 7 7 2 3" xfId="26530" xr:uid="{8C8A139A-7321-4FFC-9FE0-0F7FB72C9A4D}"/>
    <cellStyle name="Comma 2 2 7 7 3" xfId="12120" xr:uid="{00000000-0005-0000-0000-0000CD080000}"/>
    <cellStyle name="Comma 2 2 7 7 3 2" xfId="31334" xr:uid="{D10AF108-5A4A-4E2A-8560-89791DDB7C61}"/>
    <cellStyle name="Comma 2 2 7 7 4" xfId="21727" xr:uid="{768C79B7-E628-44BE-B535-7CC7E2711381}"/>
    <cellStyle name="Comma 2 2 7 8" xfId="4915" xr:uid="{00000000-0005-0000-0000-0000CE080000}"/>
    <cellStyle name="Comma 2 2 7 8 2" xfId="14522" xr:uid="{00000000-0005-0000-0000-0000CF080000}"/>
    <cellStyle name="Comma 2 2 7 8 2 2" xfId="33736" xr:uid="{28E44B14-3D44-4BD5-8286-F0061AD43686}"/>
    <cellStyle name="Comma 2 2 7 8 3" xfId="24129" xr:uid="{9CD709E8-C764-4D5B-AC39-A622E2C434F0}"/>
    <cellStyle name="Comma 2 2 7 9" xfId="9718" xr:uid="{00000000-0005-0000-0000-0000D0080000}"/>
    <cellStyle name="Comma 2 2 7 9 2" xfId="28932" xr:uid="{74DD421F-26D3-4496-8E8E-7AD242B4749A}"/>
    <cellStyle name="Comma 2 2 8" xfId="207" xr:uid="{00000000-0005-0000-0000-0000D1080000}"/>
    <cellStyle name="Comma 2 2 8 2" xfId="1008" xr:uid="{00000000-0005-0000-0000-0000D2080000}"/>
    <cellStyle name="Comma 2 2 8 2 2" xfId="3413" xr:uid="{00000000-0005-0000-0000-0000D3080000}"/>
    <cellStyle name="Comma 2 2 8 2 2 2" xfId="8216" xr:uid="{00000000-0005-0000-0000-0000D4080000}"/>
    <cellStyle name="Comma 2 2 8 2 2 2 2" xfId="17823" xr:uid="{00000000-0005-0000-0000-0000D5080000}"/>
    <cellStyle name="Comma 2 2 8 2 2 2 2 2" xfId="37037" xr:uid="{6960C362-4906-43D3-8BF4-5ABABDF76782}"/>
    <cellStyle name="Comma 2 2 8 2 2 2 3" xfId="27430" xr:uid="{F43968C5-B922-4227-A51D-CE0B9CC9FE6E}"/>
    <cellStyle name="Comma 2 2 8 2 2 3" xfId="13020" xr:uid="{00000000-0005-0000-0000-0000D6080000}"/>
    <cellStyle name="Comma 2 2 8 2 2 3 2" xfId="32234" xr:uid="{52B61080-D36E-4C50-B60B-999736055AA4}"/>
    <cellStyle name="Comma 2 2 8 2 2 4" xfId="22627" xr:uid="{EB8FE71E-A2F5-4846-BBB4-5A9617F4D460}"/>
    <cellStyle name="Comma 2 2 8 2 3" xfId="5815" xr:uid="{00000000-0005-0000-0000-0000D7080000}"/>
    <cellStyle name="Comma 2 2 8 2 3 2" xfId="15422" xr:uid="{00000000-0005-0000-0000-0000D8080000}"/>
    <cellStyle name="Comma 2 2 8 2 3 2 2" xfId="34636" xr:uid="{FBCADD9A-1C1B-4981-B8CA-BE281DD005CE}"/>
    <cellStyle name="Comma 2 2 8 2 3 3" xfId="25029" xr:uid="{CC1AE0A0-E2D3-40BC-A628-6BD853C96CF0}"/>
    <cellStyle name="Comma 2 2 8 2 4" xfId="10618" xr:uid="{00000000-0005-0000-0000-0000D9080000}"/>
    <cellStyle name="Comma 2 2 8 2 4 2" xfId="29832" xr:uid="{F538666F-02EA-4A7B-B0E4-EDC46F556E4F}"/>
    <cellStyle name="Comma 2 2 8 2 5" xfId="20225" xr:uid="{F83DFADE-B014-4DD9-BE34-7CB37CE9725F}"/>
    <cellStyle name="Comma 2 2 8 3" xfId="1808" xr:uid="{00000000-0005-0000-0000-0000DA080000}"/>
    <cellStyle name="Comma 2 2 8 3 2" xfId="4213" xr:uid="{00000000-0005-0000-0000-0000DB080000}"/>
    <cellStyle name="Comma 2 2 8 3 2 2" xfId="9016" xr:uid="{00000000-0005-0000-0000-0000DC080000}"/>
    <cellStyle name="Comma 2 2 8 3 2 2 2" xfId="18623" xr:uid="{00000000-0005-0000-0000-0000DD080000}"/>
    <cellStyle name="Comma 2 2 8 3 2 2 2 2" xfId="37837" xr:uid="{C467E38E-1CA2-44FB-AC6D-015B279B92A1}"/>
    <cellStyle name="Comma 2 2 8 3 2 2 3" xfId="28230" xr:uid="{317E3867-A755-4853-9BE9-CC75278E61DB}"/>
    <cellStyle name="Comma 2 2 8 3 2 3" xfId="13820" xr:uid="{00000000-0005-0000-0000-0000DE080000}"/>
    <cellStyle name="Comma 2 2 8 3 2 3 2" xfId="33034" xr:uid="{EEA3BBCF-0AE2-42D2-901A-93B124802203}"/>
    <cellStyle name="Comma 2 2 8 3 2 4" xfId="23427" xr:uid="{27356E08-A346-4BC3-B68A-F5B3821603E9}"/>
    <cellStyle name="Comma 2 2 8 3 3" xfId="6615" xr:uid="{00000000-0005-0000-0000-0000DF080000}"/>
    <cellStyle name="Comma 2 2 8 3 3 2" xfId="16222" xr:uid="{00000000-0005-0000-0000-0000E0080000}"/>
    <cellStyle name="Comma 2 2 8 3 3 2 2" xfId="35436" xr:uid="{5614BB25-1F6D-4BD3-998B-13C58766CD6C}"/>
    <cellStyle name="Comma 2 2 8 3 3 3" xfId="25829" xr:uid="{F0C4B0C9-9A47-440B-BBE9-FED000AA6295}"/>
    <cellStyle name="Comma 2 2 8 3 4" xfId="11418" xr:uid="{00000000-0005-0000-0000-0000E1080000}"/>
    <cellStyle name="Comma 2 2 8 3 4 2" xfId="30632" xr:uid="{4BEF5BDA-06B8-4CA6-96A0-D4DCF3EB86ED}"/>
    <cellStyle name="Comma 2 2 8 3 5" xfId="21025" xr:uid="{9468D918-A857-4346-93EB-B6FE24081AE1}"/>
    <cellStyle name="Comma 2 2 8 4" xfId="2613" xr:uid="{00000000-0005-0000-0000-0000E2080000}"/>
    <cellStyle name="Comma 2 2 8 4 2" xfId="7416" xr:uid="{00000000-0005-0000-0000-0000E3080000}"/>
    <cellStyle name="Comma 2 2 8 4 2 2" xfId="17023" xr:uid="{00000000-0005-0000-0000-0000E4080000}"/>
    <cellStyle name="Comma 2 2 8 4 2 2 2" xfId="36237" xr:uid="{2484CBAA-76DB-4F5C-97D4-7B7D5D968693}"/>
    <cellStyle name="Comma 2 2 8 4 2 3" xfId="26630" xr:uid="{6BBA271E-5CBE-45FE-AAA1-4169EE20DBCF}"/>
    <cellStyle name="Comma 2 2 8 4 3" xfId="12220" xr:uid="{00000000-0005-0000-0000-0000E5080000}"/>
    <cellStyle name="Comma 2 2 8 4 3 2" xfId="31434" xr:uid="{F1E6890C-9172-4D8F-BE2F-4C2992BCC651}"/>
    <cellStyle name="Comma 2 2 8 4 4" xfId="21827" xr:uid="{D592D591-96B1-4077-9650-119EBCEE0023}"/>
    <cellStyle name="Comma 2 2 8 5" xfId="5015" xr:uid="{00000000-0005-0000-0000-0000E6080000}"/>
    <cellStyle name="Comma 2 2 8 5 2" xfId="14622" xr:uid="{00000000-0005-0000-0000-0000E7080000}"/>
    <cellStyle name="Comma 2 2 8 5 2 2" xfId="33836" xr:uid="{E51C579E-21EF-47C4-8075-799647667E33}"/>
    <cellStyle name="Comma 2 2 8 5 3" xfId="24229" xr:uid="{88178F62-A5C0-47AE-94CB-1E608EE0CB5B}"/>
    <cellStyle name="Comma 2 2 8 6" xfId="9818" xr:uid="{00000000-0005-0000-0000-0000E8080000}"/>
    <cellStyle name="Comma 2 2 8 6 2" xfId="29032" xr:uid="{6D48BE6B-4A72-421E-BEAA-0BC4B5DE5F83}"/>
    <cellStyle name="Comma 2 2 8 7" xfId="19425" xr:uid="{61543278-BE11-4C7B-9B83-5FBCF9F5CF0D}"/>
    <cellStyle name="Comma 2 2 9" xfId="407" xr:uid="{00000000-0005-0000-0000-0000E9080000}"/>
    <cellStyle name="Comma 2 2 9 2" xfId="1208" xr:uid="{00000000-0005-0000-0000-0000EA080000}"/>
    <cellStyle name="Comma 2 2 9 2 2" xfId="3613" xr:uid="{00000000-0005-0000-0000-0000EB080000}"/>
    <cellStyle name="Comma 2 2 9 2 2 2" xfId="8416" xr:uid="{00000000-0005-0000-0000-0000EC080000}"/>
    <cellStyle name="Comma 2 2 9 2 2 2 2" xfId="18023" xr:uid="{00000000-0005-0000-0000-0000ED080000}"/>
    <cellStyle name="Comma 2 2 9 2 2 2 2 2" xfId="37237" xr:uid="{62179B9E-34A7-4A3E-B2E2-60D70DD5C04C}"/>
    <cellStyle name="Comma 2 2 9 2 2 2 3" xfId="27630" xr:uid="{E934C705-D1EE-4A59-8590-FBAD8755E103}"/>
    <cellStyle name="Comma 2 2 9 2 2 3" xfId="13220" xr:uid="{00000000-0005-0000-0000-0000EE080000}"/>
    <cellStyle name="Comma 2 2 9 2 2 3 2" xfId="32434" xr:uid="{6359D91C-BD69-4AE2-8800-0FC445227BC8}"/>
    <cellStyle name="Comma 2 2 9 2 2 4" xfId="22827" xr:uid="{D3FC4BC9-C61E-42F1-981F-D0152CFCB7BF}"/>
    <cellStyle name="Comma 2 2 9 2 3" xfId="6015" xr:uid="{00000000-0005-0000-0000-0000EF080000}"/>
    <cellStyle name="Comma 2 2 9 2 3 2" xfId="15622" xr:uid="{00000000-0005-0000-0000-0000F0080000}"/>
    <cellStyle name="Comma 2 2 9 2 3 2 2" xfId="34836" xr:uid="{6BFF2776-D02C-46EC-B8CB-44F105C425B3}"/>
    <cellStyle name="Comma 2 2 9 2 3 3" xfId="25229" xr:uid="{A20C4DF7-BE39-4E49-9366-C33FE555D086}"/>
    <cellStyle name="Comma 2 2 9 2 4" xfId="10818" xr:uid="{00000000-0005-0000-0000-0000F1080000}"/>
    <cellStyle name="Comma 2 2 9 2 4 2" xfId="30032" xr:uid="{E6F8FC06-6B7F-476D-B82F-0C6332B38981}"/>
    <cellStyle name="Comma 2 2 9 2 5" xfId="20425" xr:uid="{ECBE733B-9C25-4CB4-80CC-78A07000D0C5}"/>
    <cellStyle name="Comma 2 2 9 3" xfId="2008" xr:uid="{00000000-0005-0000-0000-0000F2080000}"/>
    <cellStyle name="Comma 2 2 9 3 2" xfId="4413" xr:uid="{00000000-0005-0000-0000-0000F3080000}"/>
    <cellStyle name="Comma 2 2 9 3 2 2" xfId="9216" xr:uid="{00000000-0005-0000-0000-0000F4080000}"/>
    <cellStyle name="Comma 2 2 9 3 2 2 2" xfId="18823" xr:uid="{00000000-0005-0000-0000-0000F5080000}"/>
    <cellStyle name="Comma 2 2 9 3 2 2 2 2" xfId="38037" xr:uid="{6AACCDC1-4278-4702-8F8C-C94611DCC563}"/>
    <cellStyle name="Comma 2 2 9 3 2 2 3" xfId="28430" xr:uid="{5E4D105A-EC1A-4DDC-A99D-A615AA675A47}"/>
    <cellStyle name="Comma 2 2 9 3 2 3" xfId="14020" xr:uid="{00000000-0005-0000-0000-0000F6080000}"/>
    <cellStyle name="Comma 2 2 9 3 2 3 2" xfId="33234" xr:uid="{8B799E05-E29E-4443-8E4D-4F70C2A28381}"/>
    <cellStyle name="Comma 2 2 9 3 2 4" xfId="23627" xr:uid="{C4194D75-5E2D-459F-B5B8-1EE6EF282234}"/>
    <cellStyle name="Comma 2 2 9 3 3" xfId="6815" xr:uid="{00000000-0005-0000-0000-0000F7080000}"/>
    <cellStyle name="Comma 2 2 9 3 3 2" xfId="16422" xr:uid="{00000000-0005-0000-0000-0000F8080000}"/>
    <cellStyle name="Comma 2 2 9 3 3 2 2" xfId="35636" xr:uid="{6C4552BA-A8FC-47C2-B025-CEA6D453D314}"/>
    <cellStyle name="Comma 2 2 9 3 3 3" xfId="26029" xr:uid="{1435E079-1703-491F-B42F-D11A687B25CC}"/>
    <cellStyle name="Comma 2 2 9 3 4" xfId="11618" xr:uid="{00000000-0005-0000-0000-0000F9080000}"/>
    <cellStyle name="Comma 2 2 9 3 4 2" xfId="30832" xr:uid="{EC7D0A38-E373-4E1C-8942-7CA1DF60A51A}"/>
    <cellStyle name="Comma 2 2 9 3 5" xfId="21225" xr:uid="{392D5A7B-79FA-498E-AE65-468ADA763590}"/>
    <cellStyle name="Comma 2 2 9 4" xfId="2813" xr:uid="{00000000-0005-0000-0000-0000FA080000}"/>
    <cellStyle name="Comma 2 2 9 4 2" xfId="7616" xr:uid="{00000000-0005-0000-0000-0000FB080000}"/>
    <cellStyle name="Comma 2 2 9 4 2 2" xfId="17223" xr:uid="{00000000-0005-0000-0000-0000FC080000}"/>
    <cellStyle name="Comma 2 2 9 4 2 2 2" xfId="36437" xr:uid="{DB398CD9-7D48-431D-948C-698253A0A2FB}"/>
    <cellStyle name="Comma 2 2 9 4 2 3" xfId="26830" xr:uid="{BE59F55A-CBC9-4458-8A80-A0E4DD38A4B1}"/>
    <cellStyle name="Comma 2 2 9 4 3" xfId="12420" xr:uid="{00000000-0005-0000-0000-0000FD080000}"/>
    <cellStyle name="Comma 2 2 9 4 3 2" xfId="31634" xr:uid="{205C8D14-E346-4CA3-BFDC-020E36CBF544}"/>
    <cellStyle name="Comma 2 2 9 4 4" xfId="22027" xr:uid="{FFF0F431-2E07-4283-84BB-C8255BDCF982}"/>
    <cellStyle name="Comma 2 2 9 5" xfId="5215" xr:uid="{00000000-0005-0000-0000-0000FE080000}"/>
    <cellStyle name="Comma 2 2 9 5 2" xfId="14822" xr:uid="{00000000-0005-0000-0000-0000FF080000}"/>
    <cellStyle name="Comma 2 2 9 5 2 2" xfId="34036" xr:uid="{30FAAF5D-4E0A-40E8-A2F0-8B9B87E1B92E}"/>
    <cellStyle name="Comma 2 2 9 5 3" xfId="24429" xr:uid="{1DD74A79-4AD7-44FC-AEDC-3FE133A4C126}"/>
    <cellStyle name="Comma 2 2 9 6" xfId="10018" xr:uid="{00000000-0005-0000-0000-000000090000}"/>
    <cellStyle name="Comma 2 2 9 6 2" xfId="29232" xr:uid="{A5C76FB9-70BF-4576-BB25-72D27FE0D559}"/>
    <cellStyle name="Comma 2 2 9 7" xfId="19625" xr:uid="{2BDA4112-9093-4DB4-822C-A54E17D424E4}"/>
    <cellStyle name="Comma 2 20" xfId="19223" xr:uid="{70EC50C5-122E-4B54-B911-033766BAD48C}"/>
    <cellStyle name="Comma 2 3" xfId="8" xr:uid="{00000000-0005-0000-0000-000001090000}"/>
    <cellStyle name="Comma 2 3 10" xfId="609" xr:uid="{00000000-0005-0000-0000-000002090000}"/>
    <cellStyle name="Comma 2 3 10 2" xfId="1410" xr:uid="{00000000-0005-0000-0000-000003090000}"/>
    <cellStyle name="Comma 2 3 10 2 2" xfId="3815" xr:uid="{00000000-0005-0000-0000-000004090000}"/>
    <cellStyle name="Comma 2 3 10 2 2 2" xfId="8618" xr:uid="{00000000-0005-0000-0000-000005090000}"/>
    <cellStyle name="Comma 2 3 10 2 2 2 2" xfId="18225" xr:uid="{00000000-0005-0000-0000-000006090000}"/>
    <cellStyle name="Comma 2 3 10 2 2 2 2 2" xfId="37439" xr:uid="{EE3D5B3D-D40E-4280-87FB-B3D9DAFF9570}"/>
    <cellStyle name="Comma 2 3 10 2 2 2 3" xfId="27832" xr:uid="{C05E5B6D-79F4-4887-BAAD-C624F7A2D48C}"/>
    <cellStyle name="Comma 2 3 10 2 2 3" xfId="13422" xr:uid="{00000000-0005-0000-0000-000007090000}"/>
    <cellStyle name="Comma 2 3 10 2 2 3 2" xfId="32636" xr:uid="{5C953D5A-1D0C-46E8-9D50-E65AF4878A1B}"/>
    <cellStyle name="Comma 2 3 10 2 2 4" xfId="23029" xr:uid="{AB4EF194-56CE-4A1F-99B3-C02DF83946F6}"/>
    <cellStyle name="Comma 2 3 10 2 3" xfId="6217" xr:uid="{00000000-0005-0000-0000-000008090000}"/>
    <cellStyle name="Comma 2 3 10 2 3 2" xfId="15824" xr:uid="{00000000-0005-0000-0000-000009090000}"/>
    <cellStyle name="Comma 2 3 10 2 3 2 2" xfId="35038" xr:uid="{523C57EE-7FB0-4119-8132-5E750583E2DD}"/>
    <cellStyle name="Comma 2 3 10 2 3 3" xfId="25431" xr:uid="{F6C13356-E37E-4707-AED2-8E15456440C7}"/>
    <cellStyle name="Comma 2 3 10 2 4" xfId="11020" xr:uid="{00000000-0005-0000-0000-00000A090000}"/>
    <cellStyle name="Comma 2 3 10 2 4 2" xfId="30234" xr:uid="{0B1F6C88-D338-49ED-B472-E9C8D31D4B35}"/>
    <cellStyle name="Comma 2 3 10 2 5" xfId="20627" xr:uid="{144B9D6F-44CB-4B62-B7D1-D845A4A256EE}"/>
    <cellStyle name="Comma 2 3 10 3" xfId="2210" xr:uid="{00000000-0005-0000-0000-00000B090000}"/>
    <cellStyle name="Comma 2 3 10 3 2" xfId="4615" xr:uid="{00000000-0005-0000-0000-00000C090000}"/>
    <cellStyle name="Comma 2 3 10 3 2 2" xfId="9418" xr:uid="{00000000-0005-0000-0000-00000D090000}"/>
    <cellStyle name="Comma 2 3 10 3 2 2 2" xfId="19025" xr:uid="{00000000-0005-0000-0000-00000E090000}"/>
    <cellStyle name="Comma 2 3 10 3 2 2 2 2" xfId="38239" xr:uid="{5499E05B-82D6-4A17-94A6-547BF0B7D386}"/>
    <cellStyle name="Comma 2 3 10 3 2 2 3" xfId="28632" xr:uid="{BE218FB1-98F1-4E1A-9A02-ABE9B991CFF4}"/>
    <cellStyle name="Comma 2 3 10 3 2 3" xfId="14222" xr:uid="{00000000-0005-0000-0000-00000F090000}"/>
    <cellStyle name="Comma 2 3 10 3 2 3 2" xfId="33436" xr:uid="{14BCF505-D3A4-40E6-8C2A-65A470B87C61}"/>
    <cellStyle name="Comma 2 3 10 3 2 4" xfId="23829" xr:uid="{F3C6D786-4DEE-4881-86DB-FB452D1EBA8E}"/>
    <cellStyle name="Comma 2 3 10 3 3" xfId="7017" xr:uid="{00000000-0005-0000-0000-000010090000}"/>
    <cellStyle name="Comma 2 3 10 3 3 2" xfId="16624" xr:uid="{00000000-0005-0000-0000-000011090000}"/>
    <cellStyle name="Comma 2 3 10 3 3 2 2" xfId="35838" xr:uid="{9228D848-E061-43AA-A771-1A3D33C5301E}"/>
    <cellStyle name="Comma 2 3 10 3 3 3" xfId="26231" xr:uid="{23BACB36-F79C-433D-9C20-A627177D4697}"/>
    <cellStyle name="Comma 2 3 10 3 4" xfId="11820" xr:uid="{00000000-0005-0000-0000-000012090000}"/>
    <cellStyle name="Comma 2 3 10 3 4 2" xfId="31034" xr:uid="{866D36DB-911D-4232-8CBD-7C0ED3332BF3}"/>
    <cellStyle name="Comma 2 3 10 3 5" xfId="21427" xr:uid="{F42F61E3-C495-44A6-9063-4E598AE956F3}"/>
    <cellStyle name="Comma 2 3 10 4" xfId="3015" xr:uid="{00000000-0005-0000-0000-000013090000}"/>
    <cellStyle name="Comma 2 3 10 4 2" xfId="7818" xr:uid="{00000000-0005-0000-0000-000014090000}"/>
    <cellStyle name="Comma 2 3 10 4 2 2" xfId="17425" xr:uid="{00000000-0005-0000-0000-000015090000}"/>
    <cellStyle name="Comma 2 3 10 4 2 2 2" xfId="36639" xr:uid="{3A8B3007-2175-4691-A92A-F35571341096}"/>
    <cellStyle name="Comma 2 3 10 4 2 3" xfId="27032" xr:uid="{B4BCEE91-8DBC-47E1-87F4-702EB9ADE207}"/>
    <cellStyle name="Comma 2 3 10 4 3" xfId="12622" xr:uid="{00000000-0005-0000-0000-000016090000}"/>
    <cellStyle name="Comma 2 3 10 4 3 2" xfId="31836" xr:uid="{163C1694-A2BD-4AE1-AE26-5C521BB9FA94}"/>
    <cellStyle name="Comma 2 3 10 4 4" xfId="22229" xr:uid="{277B742F-8B70-46F8-B394-B86285D882FB}"/>
    <cellStyle name="Comma 2 3 10 5" xfId="5417" xr:uid="{00000000-0005-0000-0000-000017090000}"/>
    <cellStyle name="Comma 2 3 10 5 2" xfId="15024" xr:uid="{00000000-0005-0000-0000-000018090000}"/>
    <cellStyle name="Comma 2 3 10 5 2 2" xfId="34238" xr:uid="{0224B008-4174-416D-B7D0-45CC9725DA38}"/>
    <cellStyle name="Comma 2 3 10 5 3" xfId="24631" xr:uid="{18C82B70-4070-4D0E-A069-67D2C6DF557A}"/>
    <cellStyle name="Comma 2 3 10 6" xfId="10220" xr:uid="{00000000-0005-0000-0000-000019090000}"/>
    <cellStyle name="Comma 2 3 10 6 2" xfId="29434" xr:uid="{E7F1E131-4320-4A6F-AB39-68141592754E}"/>
    <cellStyle name="Comma 2 3 10 7" xfId="19827" xr:uid="{B9FE0951-7F4C-4CEC-B084-36DECAD56515}"/>
    <cellStyle name="Comma 2 3 11" xfId="810" xr:uid="{00000000-0005-0000-0000-00001A090000}"/>
    <cellStyle name="Comma 2 3 11 2" xfId="3215" xr:uid="{00000000-0005-0000-0000-00001B090000}"/>
    <cellStyle name="Comma 2 3 11 2 2" xfId="8018" xr:uid="{00000000-0005-0000-0000-00001C090000}"/>
    <cellStyle name="Comma 2 3 11 2 2 2" xfId="17625" xr:uid="{00000000-0005-0000-0000-00001D090000}"/>
    <cellStyle name="Comma 2 3 11 2 2 2 2" xfId="36839" xr:uid="{E304A417-D750-4D35-8DEE-16EA1A2DBBB5}"/>
    <cellStyle name="Comma 2 3 11 2 2 3" xfId="27232" xr:uid="{6EFE064D-C595-45FC-B71C-67554747838D}"/>
    <cellStyle name="Comma 2 3 11 2 3" xfId="12822" xr:uid="{00000000-0005-0000-0000-00001E090000}"/>
    <cellStyle name="Comma 2 3 11 2 3 2" xfId="32036" xr:uid="{44BD9638-90A1-4B21-A329-00FFDCBF4FAD}"/>
    <cellStyle name="Comma 2 3 11 2 4" xfId="22429" xr:uid="{F6A7C990-D943-4DF2-ABF5-7C4A85D83717}"/>
    <cellStyle name="Comma 2 3 11 3" xfId="5617" xr:uid="{00000000-0005-0000-0000-00001F090000}"/>
    <cellStyle name="Comma 2 3 11 3 2" xfId="15224" xr:uid="{00000000-0005-0000-0000-000020090000}"/>
    <cellStyle name="Comma 2 3 11 3 2 2" xfId="34438" xr:uid="{7A62A889-D8DC-4C8B-92C3-0B5E751C150E}"/>
    <cellStyle name="Comma 2 3 11 3 3" xfId="24831" xr:uid="{8537ADB7-AEFA-49FE-ADB6-BB0DE4881BD7}"/>
    <cellStyle name="Comma 2 3 11 4" xfId="10420" xr:uid="{00000000-0005-0000-0000-000021090000}"/>
    <cellStyle name="Comma 2 3 11 4 2" xfId="29634" xr:uid="{F19E550F-2106-4E46-B0D3-B9C6CEAC0F24}"/>
    <cellStyle name="Comma 2 3 11 5" xfId="20027" xr:uid="{8CA70748-9003-4D90-B679-8199511C15A9}"/>
    <cellStyle name="Comma 2 3 12" xfId="1610" xr:uid="{00000000-0005-0000-0000-000022090000}"/>
    <cellStyle name="Comma 2 3 12 2" xfId="4015" xr:uid="{00000000-0005-0000-0000-000023090000}"/>
    <cellStyle name="Comma 2 3 12 2 2" xfId="8818" xr:uid="{00000000-0005-0000-0000-000024090000}"/>
    <cellStyle name="Comma 2 3 12 2 2 2" xfId="18425" xr:uid="{00000000-0005-0000-0000-000025090000}"/>
    <cellStyle name="Comma 2 3 12 2 2 2 2" xfId="37639" xr:uid="{7BD93FFA-47F8-48EE-B683-09604579261D}"/>
    <cellStyle name="Comma 2 3 12 2 2 3" xfId="28032" xr:uid="{EE8E85C4-3B81-492C-A1E9-73B7429E5383}"/>
    <cellStyle name="Comma 2 3 12 2 3" xfId="13622" xr:uid="{00000000-0005-0000-0000-000026090000}"/>
    <cellStyle name="Comma 2 3 12 2 3 2" xfId="32836" xr:uid="{D9E50142-B3FF-4D7C-ABDB-D4A18ABB8D3D}"/>
    <cellStyle name="Comma 2 3 12 2 4" xfId="23229" xr:uid="{6D9921F3-F92E-49EE-9733-6DF3032E8AF0}"/>
    <cellStyle name="Comma 2 3 12 3" xfId="6417" xr:uid="{00000000-0005-0000-0000-000027090000}"/>
    <cellStyle name="Comma 2 3 12 3 2" xfId="16024" xr:uid="{00000000-0005-0000-0000-000028090000}"/>
    <cellStyle name="Comma 2 3 12 3 2 2" xfId="35238" xr:uid="{15694DE5-DDFE-4371-83B4-AE9284C21005}"/>
    <cellStyle name="Comma 2 3 12 3 3" xfId="25631" xr:uid="{3D0970A6-FE63-4334-AC84-670864DA4887}"/>
    <cellStyle name="Comma 2 3 12 4" xfId="11220" xr:uid="{00000000-0005-0000-0000-000029090000}"/>
    <cellStyle name="Comma 2 3 12 4 2" xfId="30434" xr:uid="{CC92FA71-DC7A-4B69-A497-8DB5DFD97D08}"/>
    <cellStyle name="Comma 2 3 12 5" xfId="20827" xr:uid="{CEC6B475-7A56-4550-863B-442D1576215A}"/>
    <cellStyle name="Comma 2 3 13" xfId="2415" xr:uid="{00000000-0005-0000-0000-00002A090000}"/>
    <cellStyle name="Comma 2 3 13 2" xfId="7218" xr:uid="{00000000-0005-0000-0000-00002B090000}"/>
    <cellStyle name="Comma 2 3 13 2 2" xfId="16825" xr:uid="{00000000-0005-0000-0000-00002C090000}"/>
    <cellStyle name="Comma 2 3 13 2 2 2" xfId="36039" xr:uid="{DFD45E77-828A-4BBA-B8D2-90284E9A8BD6}"/>
    <cellStyle name="Comma 2 3 13 2 3" xfId="26432" xr:uid="{B38673A3-7B99-40A8-83C0-6E511321A93F}"/>
    <cellStyle name="Comma 2 3 13 3" xfId="12022" xr:uid="{00000000-0005-0000-0000-00002D090000}"/>
    <cellStyle name="Comma 2 3 13 3 2" xfId="31236" xr:uid="{E1BF600A-3078-4EC4-B752-AC0F8B05088A}"/>
    <cellStyle name="Comma 2 3 13 4" xfId="21629" xr:uid="{C7CA0468-DF70-4B53-A12C-21B5362E7C49}"/>
    <cellStyle name="Comma 2 3 14" xfId="4817" xr:uid="{00000000-0005-0000-0000-00002E090000}"/>
    <cellStyle name="Comma 2 3 14 2" xfId="14424" xr:uid="{00000000-0005-0000-0000-00002F090000}"/>
    <cellStyle name="Comma 2 3 14 2 2" xfId="33638" xr:uid="{4D774443-DF3A-404D-8CEB-524D125B354C}"/>
    <cellStyle name="Comma 2 3 14 3" xfId="24031" xr:uid="{E687DFCF-33F9-43F6-8723-4B67029C3F5C}"/>
    <cellStyle name="Comma 2 3 15" xfId="9620" xr:uid="{00000000-0005-0000-0000-000030090000}"/>
    <cellStyle name="Comma 2 3 15 2" xfId="28834" xr:uid="{68635C7C-7462-4496-8681-608FA279612E}"/>
    <cellStyle name="Comma 2 3 16" xfId="19227" xr:uid="{CADFA814-D6A5-4BE1-BA87-1F88E883DC24}"/>
    <cellStyle name="Comma 2 3 2" xfId="19" xr:uid="{00000000-0005-0000-0000-000031090000}"/>
    <cellStyle name="Comma 2 3 2 10" xfId="4827" xr:uid="{00000000-0005-0000-0000-000032090000}"/>
    <cellStyle name="Comma 2 3 2 10 2" xfId="14434" xr:uid="{00000000-0005-0000-0000-000033090000}"/>
    <cellStyle name="Comma 2 3 2 10 2 2" xfId="33648" xr:uid="{0E4D1E96-F795-474B-92D6-A9566507F6F5}"/>
    <cellStyle name="Comma 2 3 2 10 3" xfId="24041" xr:uid="{9EB12F49-61AB-43AE-93C1-BBBF57A038AD}"/>
    <cellStyle name="Comma 2 3 2 11" xfId="9630" xr:uid="{00000000-0005-0000-0000-000034090000}"/>
    <cellStyle name="Comma 2 3 2 11 2" xfId="28844" xr:uid="{4C2B1206-1890-439D-8AF9-4FC0244C4705}"/>
    <cellStyle name="Comma 2 3 2 12" xfId="19237" xr:uid="{C86353B5-60A9-4B77-9394-4B755982253C}"/>
    <cellStyle name="Comma 2 3 2 2" xfId="69" xr:uid="{00000000-0005-0000-0000-000035090000}"/>
    <cellStyle name="Comma 2 3 2 2 10" xfId="9680" xr:uid="{00000000-0005-0000-0000-000036090000}"/>
    <cellStyle name="Comma 2 3 2 2 10 2" xfId="28894" xr:uid="{8FF6A66D-7DE1-4FBE-8530-BF0321D92F2C}"/>
    <cellStyle name="Comma 2 3 2 2 11" xfId="19287" xr:uid="{183C037D-BD95-4A3B-A7D5-2CC4FA69F612}"/>
    <cellStyle name="Comma 2 3 2 2 2" xfId="169" xr:uid="{00000000-0005-0000-0000-000037090000}"/>
    <cellStyle name="Comma 2 3 2 2 2 10" xfId="19387" xr:uid="{3642F5D6-3A08-4FFA-AD13-2D4CCFBA5DE6}"/>
    <cellStyle name="Comma 2 3 2 2 2 2" xfId="369" xr:uid="{00000000-0005-0000-0000-000038090000}"/>
    <cellStyle name="Comma 2 3 2 2 2 2 2" xfId="1170" xr:uid="{00000000-0005-0000-0000-000039090000}"/>
    <cellStyle name="Comma 2 3 2 2 2 2 2 2" xfId="3575" xr:uid="{00000000-0005-0000-0000-00003A090000}"/>
    <cellStyle name="Comma 2 3 2 2 2 2 2 2 2" xfId="8378" xr:uid="{00000000-0005-0000-0000-00003B090000}"/>
    <cellStyle name="Comma 2 3 2 2 2 2 2 2 2 2" xfId="17985" xr:uid="{00000000-0005-0000-0000-00003C090000}"/>
    <cellStyle name="Comma 2 3 2 2 2 2 2 2 2 2 2" xfId="37199" xr:uid="{4EF24058-055C-473D-A27E-413AB43BF664}"/>
    <cellStyle name="Comma 2 3 2 2 2 2 2 2 2 3" xfId="27592" xr:uid="{8A4CD75C-6CBA-49E1-BAB7-725F1E0D9941}"/>
    <cellStyle name="Comma 2 3 2 2 2 2 2 2 3" xfId="13182" xr:uid="{00000000-0005-0000-0000-00003D090000}"/>
    <cellStyle name="Comma 2 3 2 2 2 2 2 2 3 2" xfId="32396" xr:uid="{72277956-25DF-4FD6-95C4-80FDC19EE1DD}"/>
    <cellStyle name="Comma 2 3 2 2 2 2 2 2 4" xfId="22789" xr:uid="{33E441C3-E6EB-4D39-BF1A-DB4543308EFD}"/>
    <cellStyle name="Comma 2 3 2 2 2 2 2 3" xfId="5977" xr:uid="{00000000-0005-0000-0000-00003E090000}"/>
    <cellStyle name="Comma 2 3 2 2 2 2 2 3 2" xfId="15584" xr:uid="{00000000-0005-0000-0000-00003F090000}"/>
    <cellStyle name="Comma 2 3 2 2 2 2 2 3 2 2" xfId="34798" xr:uid="{DB371106-781D-4413-A996-3B3ACB389E7C}"/>
    <cellStyle name="Comma 2 3 2 2 2 2 2 3 3" xfId="25191" xr:uid="{615B73EB-DBBD-41E6-B5C4-9518F5E6E61B}"/>
    <cellStyle name="Comma 2 3 2 2 2 2 2 4" xfId="10780" xr:uid="{00000000-0005-0000-0000-000040090000}"/>
    <cellStyle name="Comma 2 3 2 2 2 2 2 4 2" xfId="29994" xr:uid="{4817C559-E43F-47F4-8319-8ECBD2AD40E3}"/>
    <cellStyle name="Comma 2 3 2 2 2 2 2 5" xfId="20387" xr:uid="{C03F00FD-7075-4260-B617-031D3EE2EE70}"/>
    <cellStyle name="Comma 2 3 2 2 2 2 3" xfId="1970" xr:uid="{00000000-0005-0000-0000-000041090000}"/>
    <cellStyle name="Comma 2 3 2 2 2 2 3 2" xfId="4375" xr:uid="{00000000-0005-0000-0000-000042090000}"/>
    <cellStyle name="Comma 2 3 2 2 2 2 3 2 2" xfId="9178" xr:uid="{00000000-0005-0000-0000-000043090000}"/>
    <cellStyle name="Comma 2 3 2 2 2 2 3 2 2 2" xfId="18785" xr:uid="{00000000-0005-0000-0000-000044090000}"/>
    <cellStyle name="Comma 2 3 2 2 2 2 3 2 2 2 2" xfId="37999" xr:uid="{7FAC7D20-7F00-4659-9238-6880E0A959E5}"/>
    <cellStyle name="Comma 2 3 2 2 2 2 3 2 2 3" xfId="28392" xr:uid="{6994CEB9-CD22-4E8A-A989-1C98BC358941}"/>
    <cellStyle name="Comma 2 3 2 2 2 2 3 2 3" xfId="13982" xr:uid="{00000000-0005-0000-0000-000045090000}"/>
    <cellStyle name="Comma 2 3 2 2 2 2 3 2 3 2" xfId="33196" xr:uid="{37D12F8E-F432-46FA-B822-43868C33B06F}"/>
    <cellStyle name="Comma 2 3 2 2 2 2 3 2 4" xfId="23589" xr:uid="{62916754-DB54-4D62-8B1A-D83042D938DF}"/>
    <cellStyle name="Comma 2 3 2 2 2 2 3 3" xfId="6777" xr:uid="{00000000-0005-0000-0000-000046090000}"/>
    <cellStyle name="Comma 2 3 2 2 2 2 3 3 2" xfId="16384" xr:uid="{00000000-0005-0000-0000-000047090000}"/>
    <cellStyle name="Comma 2 3 2 2 2 2 3 3 2 2" xfId="35598" xr:uid="{6C263E6E-D286-424C-9E8D-BAA84D75E2FF}"/>
    <cellStyle name="Comma 2 3 2 2 2 2 3 3 3" xfId="25991" xr:uid="{6E585AA3-380D-4BAB-B387-8F4E27D76EF1}"/>
    <cellStyle name="Comma 2 3 2 2 2 2 3 4" xfId="11580" xr:uid="{00000000-0005-0000-0000-000048090000}"/>
    <cellStyle name="Comma 2 3 2 2 2 2 3 4 2" xfId="30794" xr:uid="{F424C3E0-F38D-4A8C-B058-515242D258D4}"/>
    <cellStyle name="Comma 2 3 2 2 2 2 3 5" xfId="21187" xr:uid="{4520F619-EFC3-46B4-BACE-E30F0BD48A5D}"/>
    <cellStyle name="Comma 2 3 2 2 2 2 4" xfId="2775" xr:uid="{00000000-0005-0000-0000-000049090000}"/>
    <cellStyle name="Comma 2 3 2 2 2 2 4 2" xfId="7578" xr:uid="{00000000-0005-0000-0000-00004A090000}"/>
    <cellStyle name="Comma 2 3 2 2 2 2 4 2 2" xfId="17185" xr:uid="{00000000-0005-0000-0000-00004B090000}"/>
    <cellStyle name="Comma 2 3 2 2 2 2 4 2 2 2" xfId="36399" xr:uid="{FC2F4D07-19A1-46DF-ADE4-0ADB2A07C81D}"/>
    <cellStyle name="Comma 2 3 2 2 2 2 4 2 3" xfId="26792" xr:uid="{9874D7AC-3B13-4F37-98EB-E3C7A62169E6}"/>
    <cellStyle name="Comma 2 3 2 2 2 2 4 3" xfId="12382" xr:uid="{00000000-0005-0000-0000-00004C090000}"/>
    <cellStyle name="Comma 2 3 2 2 2 2 4 3 2" xfId="31596" xr:uid="{3DBE022A-548D-44C2-A3FF-55B7A046A65C}"/>
    <cellStyle name="Comma 2 3 2 2 2 2 4 4" xfId="21989" xr:uid="{B2670726-9BFA-442B-A28F-726ADD312616}"/>
    <cellStyle name="Comma 2 3 2 2 2 2 5" xfId="5177" xr:uid="{00000000-0005-0000-0000-00004D090000}"/>
    <cellStyle name="Comma 2 3 2 2 2 2 5 2" xfId="14784" xr:uid="{00000000-0005-0000-0000-00004E090000}"/>
    <cellStyle name="Comma 2 3 2 2 2 2 5 2 2" xfId="33998" xr:uid="{0F851179-F8EC-4A48-8BE3-6E241154BFED}"/>
    <cellStyle name="Comma 2 3 2 2 2 2 5 3" xfId="24391" xr:uid="{AFA225E1-D08E-4CA5-909B-AB2AE03D3E4B}"/>
    <cellStyle name="Comma 2 3 2 2 2 2 6" xfId="9980" xr:uid="{00000000-0005-0000-0000-00004F090000}"/>
    <cellStyle name="Comma 2 3 2 2 2 2 6 2" xfId="29194" xr:uid="{63C04A46-BCE3-496C-9673-E236C85894DF}"/>
    <cellStyle name="Comma 2 3 2 2 2 2 7" xfId="19587" xr:uid="{73A30965-5A28-44A7-B398-7189A124AA83}"/>
    <cellStyle name="Comma 2 3 2 2 2 3" xfId="569" xr:uid="{00000000-0005-0000-0000-000050090000}"/>
    <cellStyle name="Comma 2 3 2 2 2 3 2" xfId="1370" xr:uid="{00000000-0005-0000-0000-000051090000}"/>
    <cellStyle name="Comma 2 3 2 2 2 3 2 2" xfId="3775" xr:uid="{00000000-0005-0000-0000-000052090000}"/>
    <cellStyle name="Comma 2 3 2 2 2 3 2 2 2" xfId="8578" xr:uid="{00000000-0005-0000-0000-000053090000}"/>
    <cellStyle name="Comma 2 3 2 2 2 3 2 2 2 2" xfId="18185" xr:uid="{00000000-0005-0000-0000-000054090000}"/>
    <cellStyle name="Comma 2 3 2 2 2 3 2 2 2 2 2" xfId="37399" xr:uid="{897972A9-1BF0-4EAE-90F1-20A4E0861555}"/>
    <cellStyle name="Comma 2 3 2 2 2 3 2 2 2 3" xfId="27792" xr:uid="{F9808495-B789-4652-B3A3-DFEB857FF6D9}"/>
    <cellStyle name="Comma 2 3 2 2 2 3 2 2 3" xfId="13382" xr:uid="{00000000-0005-0000-0000-000055090000}"/>
    <cellStyle name="Comma 2 3 2 2 2 3 2 2 3 2" xfId="32596" xr:uid="{548CE8CC-E5DB-415D-98B5-0F30E500DA7F}"/>
    <cellStyle name="Comma 2 3 2 2 2 3 2 2 4" xfId="22989" xr:uid="{F0217683-6006-4B2E-BB56-09F2DAE59F64}"/>
    <cellStyle name="Comma 2 3 2 2 2 3 2 3" xfId="6177" xr:uid="{00000000-0005-0000-0000-000056090000}"/>
    <cellStyle name="Comma 2 3 2 2 2 3 2 3 2" xfId="15784" xr:uid="{00000000-0005-0000-0000-000057090000}"/>
    <cellStyle name="Comma 2 3 2 2 2 3 2 3 2 2" xfId="34998" xr:uid="{8805E477-FBF7-443F-AD29-E3C4F3866352}"/>
    <cellStyle name="Comma 2 3 2 2 2 3 2 3 3" xfId="25391" xr:uid="{4EA136AA-560B-41B8-82A6-495B6E7560E1}"/>
    <cellStyle name="Comma 2 3 2 2 2 3 2 4" xfId="10980" xr:uid="{00000000-0005-0000-0000-000058090000}"/>
    <cellStyle name="Comma 2 3 2 2 2 3 2 4 2" xfId="30194" xr:uid="{53FBD869-A91F-4386-8DF1-0BE1472EF15C}"/>
    <cellStyle name="Comma 2 3 2 2 2 3 2 5" xfId="20587" xr:uid="{D32A4806-6D9A-4A77-95C5-225EBF14C026}"/>
    <cellStyle name="Comma 2 3 2 2 2 3 3" xfId="2170" xr:uid="{00000000-0005-0000-0000-000059090000}"/>
    <cellStyle name="Comma 2 3 2 2 2 3 3 2" xfId="4575" xr:uid="{00000000-0005-0000-0000-00005A090000}"/>
    <cellStyle name="Comma 2 3 2 2 2 3 3 2 2" xfId="9378" xr:uid="{00000000-0005-0000-0000-00005B090000}"/>
    <cellStyle name="Comma 2 3 2 2 2 3 3 2 2 2" xfId="18985" xr:uid="{00000000-0005-0000-0000-00005C090000}"/>
    <cellStyle name="Comma 2 3 2 2 2 3 3 2 2 2 2" xfId="38199" xr:uid="{8EE3CFE1-3A56-4938-8566-B879890A1509}"/>
    <cellStyle name="Comma 2 3 2 2 2 3 3 2 2 3" xfId="28592" xr:uid="{7E99A6E2-3075-4C56-8E68-067C50104612}"/>
    <cellStyle name="Comma 2 3 2 2 2 3 3 2 3" xfId="14182" xr:uid="{00000000-0005-0000-0000-00005D090000}"/>
    <cellStyle name="Comma 2 3 2 2 2 3 3 2 3 2" xfId="33396" xr:uid="{A915A05A-8BCC-44B5-B9B7-43DEE67A0C9E}"/>
    <cellStyle name="Comma 2 3 2 2 2 3 3 2 4" xfId="23789" xr:uid="{C079A5CE-3752-4B0A-BE0E-C87C714ECF80}"/>
    <cellStyle name="Comma 2 3 2 2 2 3 3 3" xfId="6977" xr:uid="{00000000-0005-0000-0000-00005E090000}"/>
    <cellStyle name="Comma 2 3 2 2 2 3 3 3 2" xfId="16584" xr:uid="{00000000-0005-0000-0000-00005F090000}"/>
    <cellStyle name="Comma 2 3 2 2 2 3 3 3 2 2" xfId="35798" xr:uid="{FC4A2816-C525-47F3-9564-072744401A52}"/>
    <cellStyle name="Comma 2 3 2 2 2 3 3 3 3" xfId="26191" xr:uid="{389FB082-5FCA-44FA-B5EF-96F026542A66}"/>
    <cellStyle name="Comma 2 3 2 2 2 3 3 4" xfId="11780" xr:uid="{00000000-0005-0000-0000-000060090000}"/>
    <cellStyle name="Comma 2 3 2 2 2 3 3 4 2" xfId="30994" xr:uid="{7FCD37F6-D21A-43A8-836A-302369AE64BB}"/>
    <cellStyle name="Comma 2 3 2 2 2 3 3 5" xfId="21387" xr:uid="{57968E4D-8865-4338-AC32-30E42A22034E}"/>
    <cellStyle name="Comma 2 3 2 2 2 3 4" xfId="2975" xr:uid="{00000000-0005-0000-0000-000061090000}"/>
    <cellStyle name="Comma 2 3 2 2 2 3 4 2" xfId="7778" xr:uid="{00000000-0005-0000-0000-000062090000}"/>
    <cellStyle name="Comma 2 3 2 2 2 3 4 2 2" xfId="17385" xr:uid="{00000000-0005-0000-0000-000063090000}"/>
    <cellStyle name="Comma 2 3 2 2 2 3 4 2 2 2" xfId="36599" xr:uid="{5CFE8C92-2E81-4315-93C4-3D30308C306E}"/>
    <cellStyle name="Comma 2 3 2 2 2 3 4 2 3" xfId="26992" xr:uid="{5756D2D2-3838-4688-AFD2-D109AB364289}"/>
    <cellStyle name="Comma 2 3 2 2 2 3 4 3" xfId="12582" xr:uid="{00000000-0005-0000-0000-000064090000}"/>
    <cellStyle name="Comma 2 3 2 2 2 3 4 3 2" xfId="31796" xr:uid="{179930F3-60FF-4F9F-B09B-B25B3A9988CD}"/>
    <cellStyle name="Comma 2 3 2 2 2 3 4 4" xfId="22189" xr:uid="{C6C130FC-F0FC-4043-9894-3EEF7C0A95E2}"/>
    <cellStyle name="Comma 2 3 2 2 2 3 5" xfId="5377" xr:uid="{00000000-0005-0000-0000-000065090000}"/>
    <cellStyle name="Comma 2 3 2 2 2 3 5 2" xfId="14984" xr:uid="{00000000-0005-0000-0000-000066090000}"/>
    <cellStyle name="Comma 2 3 2 2 2 3 5 2 2" xfId="34198" xr:uid="{8F09EDCC-07D0-4087-B9B7-932D41D67129}"/>
    <cellStyle name="Comma 2 3 2 2 2 3 5 3" xfId="24591" xr:uid="{B2ADEE69-E176-41A5-B29D-C0A5530E5A2D}"/>
    <cellStyle name="Comma 2 3 2 2 2 3 6" xfId="10180" xr:uid="{00000000-0005-0000-0000-000067090000}"/>
    <cellStyle name="Comma 2 3 2 2 2 3 6 2" xfId="29394" xr:uid="{38BF5BC8-CBC4-4599-ADD6-EB6BC6FAB690}"/>
    <cellStyle name="Comma 2 3 2 2 2 3 7" xfId="19787" xr:uid="{77D27B14-8C9A-4701-9179-DD3305674B3C}"/>
    <cellStyle name="Comma 2 3 2 2 2 4" xfId="769" xr:uid="{00000000-0005-0000-0000-000068090000}"/>
    <cellStyle name="Comma 2 3 2 2 2 4 2" xfId="1570" xr:uid="{00000000-0005-0000-0000-000069090000}"/>
    <cellStyle name="Comma 2 3 2 2 2 4 2 2" xfId="3975" xr:uid="{00000000-0005-0000-0000-00006A090000}"/>
    <cellStyle name="Comma 2 3 2 2 2 4 2 2 2" xfId="8778" xr:uid="{00000000-0005-0000-0000-00006B090000}"/>
    <cellStyle name="Comma 2 3 2 2 2 4 2 2 2 2" xfId="18385" xr:uid="{00000000-0005-0000-0000-00006C090000}"/>
    <cellStyle name="Comma 2 3 2 2 2 4 2 2 2 2 2" xfId="37599" xr:uid="{1C5AE83C-134D-4CE7-BAF1-B5E2FC5AFA20}"/>
    <cellStyle name="Comma 2 3 2 2 2 4 2 2 2 3" xfId="27992" xr:uid="{FFECE9E6-F44D-41ED-9891-664F1E4C9967}"/>
    <cellStyle name="Comma 2 3 2 2 2 4 2 2 3" xfId="13582" xr:uid="{00000000-0005-0000-0000-00006D090000}"/>
    <cellStyle name="Comma 2 3 2 2 2 4 2 2 3 2" xfId="32796" xr:uid="{71C28213-B9A3-4965-BA3F-F1FB337261D9}"/>
    <cellStyle name="Comma 2 3 2 2 2 4 2 2 4" xfId="23189" xr:uid="{779DEEBC-88B0-4CEB-BD4F-9ED7A7AB7D5A}"/>
    <cellStyle name="Comma 2 3 2 2 2 4 2 3" xfId="6377" xr:uid="{00000000-0005-0000-0000-00006E090000}"/>
    <cellStyle name="Comma 2 3 2 2 2 4 2 3 2" xfId="15984" xr:uid="{00000000-0005-0000-0000-00006F090000}"/>
    <cellStyle name="Comma 2 3 2 2 2 4 2 3 2 2" xfId="35198" xr:uid="{1FE75FB2-ABC2-424C-ADE4-67739A006678}"/>
    <cellStyle name="Comma 2 3 2 2 2 4 2 3 3" xfId="25591" xr:uid="{2353E8D5-AFEB-4090-B95A-FCEA92D28204}"/>
    <cellStyle name="Comma 2 3 2 2 2 4 2 4" xfId="11180" xr:uid="{00000000-0005-0000-0000-000070090000}"/>
    <cellStyle name="Comma 2 3 2 2 2 4 2 4 2" xfId="30394" xr:uid="{D1717017-4C0B-4DF7-960A-5F65BF75157B}"/>
    <cellStyle name="Comma 2 3 2 2 2 4 2 5" xfId="20787" xr:uid="{C0DB20D6-267C-40DB-9A92-8F9D90007432}"/>
    <cellStyle name="Comma 2 3 2 2 2 4 3" xfId="2370" xr:uid="{00000000-0005-0000-0000-000071090000}"/>
    <cellStyle name="Comma 2 3 2 2 2 4 3 2" xfId="4775" xr:uid="{00000000-0005-0000-0000-000072090000}"/>
    <cellStyle name="Comma 2 3 2 2 2 4 3 2 2" xfId="9578" xr:uid="{00000000-0005-0000-0000-000073090000}"/>
    <cellStyle name="Comma 2 3 2 2 2 4 3 2 2 2" xfId="19185" xr:uid="{00000000-0005-0000-0000-000074090000}"/>
    <cellStyle name="Comma 2 3 2 2 2 4 3 2 2 2 2" xfId="38399" xr:uid="{8023F883-6E12-45F1-87F8-7EE42E3E95C1}"/>
    <cellStyle name="Comma 2 3 2 2 2 4 3 2 2 3" xfId="28792" xr:uid="{344FADD8-9061-4BE0-BD28-D3ABB49478DB}"/>
    <cellStyle name="Comma 2 3 2 2 2 4 3 2 3" xfId="14382" xr:uid="{00000000-0005-0000-0000-000075090000}"/>
    <cellStyle name="Comma 2 3 2 2 2 4 3 2 3 2" xfId="33596" xr:uid="{EDA542CB-C262-4ECD-9F79-42C287A0747D}"/>
    <cellStyle name="Comma 2 3 2 2 2 4 3 2 4" xfId="23989" xr:uid="{45623DB2-F6E3-4CFF-8325-87A5CFCF88B2}"/>
    <cellStyle name="Comma 2 3 2 2 2 4 3 3" xfId="7177" xr:uid="{00000000-0005-0000-0000-000076090000}"/>
    <cellStyle name="Comma 2 3 2 2 2 4 3 3 2" xfId="16784" xr:uid="{00000000-0005-0000-0000-000077090000}"/>
    <cellStyle name="Comma 2 3 2 2 2 4 3 3 2 2" xfId="35998" xr:uid="{22C32C47-E68B-4F0B-BF9E-3F43265AD69F}"/>
    <cellStyle name="Comma 2 3 2 2 2 4 3 3 3" xfId="26391" xr:uid="{976611B4-CB75-4502-90F8-169B8BAFB313}"/>
    <cellStyle name="Comma 2 3 2 2 2 4 3 4" xfId="11980" xr:uid="{00000000-0005-0000-0000-000078090000}"/>
    <cellStyle name="Comma 2 3 2 2 2 4 3 4 2" xfId="31194" xr:uid="{8EC022C7-1B9D-42D2-8D60-1FA7CB0B8488}"/>
    <cellStyle name="Comma 2 3 2 2 2 4 3 5" xfId="21587" xr:uid="{ABBD3146-44EB-440D-B0F9-87861FB4F6EB}"/>
    <cellStyle name="Comma 2 3 2 2 2 4 4" xfId="3175" xr:uid="{00000000-0005-0000-0000-000079090000}"/>
    <cellStyle name="Comma 2 3 2 2 2 4 4 2" xfId="7978" xr:uid="{00000000-0005-0000-0000-00007A090000}"/>
    <cellStyle name="Comma 2 3 2 2 2 4 4 2 2" xfId="17585" xr:uid="{00000000-0005-0000-0000-00007B090000}"/>
    <cellStyle name="Comma 2 3 2 2 2 4 4 2 2 2" xfId="36799" xr:uid="{91718522-8092-45CC-AF9A-0FD9898908C3}"/>
    <cellStyle name="Comma 2 3 2 2 2 4 4 2 3" xfId="27192" xr:uid="{762222FA-C872-4017-A6C5-29E621F50161}"/>
    <cellStyle name="Comma 2 3 2 2 2 4 4 3" xfId="12782" xr:uid="{00000000-0005-0000-0000-00007C090000}"/>
    <cellStyle name="Comma 2 3 2 2 2 4 4 3 2" xfId="31996" xr:uid="{33A7E7AB-FFDD-4616-A6D2-781C005F02CF}"/>
    <cellStyle name="Comma 2 3 2 2 2 4 4 4" xfId="22389" xr:uid="{D71B8D9B-4E11-49CE-815B-EC48702395FC}"/>
    <cellStyle name="Comma 2 3 2 2 2 4 5" xfId="5577" xr:uid="{00000000-0005-0000-0000-00007D090000}"/>
    <cellStyle name="Comma 2 3 2 2 2 4 5 2" xfId="15184" xr:uid="{00000000-0005-0000-0000-00007E090000}"/>
    <cellStyle name="Comma 2 3 2 2 2 4 5 2 2" xfId="34398" xr:uid="{377F246C-B53C-46AF-A355-0C37ABF51A2B}"/>
    <cellStyle name="Comma 2 3 2 2 2 4 5 3" xfId="24791" xr:uid="{1A8A1FE4-8564-4A08-9AFA-69AF64F7838C}"/>
    <cellStyle name="Comma 2 3 2 2 2 4 6" xfId="10380" xr:uid="{00000000-0005-0000-0000-00007F090000}"/>
    <cellStyle name="Comma 2 3 2 2 2 4 6 2" xfId="29594" xr:uid="{54DF3E96-C0F5-4E25-95F1-972085A9AED5}"/>
    <cellStyle name="Comma 2 3 2 2 2 4 7" xfId="19987" xr:uid="{2E52F66C-CD8C-4E20-9F17-3579482C9151}"/>
    <cellStyle name="Comma 2 3 2 2 2 5" xfId="970" xr:uid="{00000000-0005-0000-0000-000080090000}"/>
    <cellStyle name="Comma 2 3 2 2 2 5 2" xfId="3375" xr:uid="{00000000-0005-0000-0000-000081090000}"/>
    <cellStyle name="Comma 2 3 2 2 2 5 2 2" xfId="8178" xr:uid="{00000000-0005-0000-0000-000082090000}"/>
    <cellStyle name="Comma 2 3 2 2 2 5 2 2 2" xfId="17785" xr:uid="{00000000-0005-0000-0000-000083090000}"/>
    <cellStyle name="Comma 2 3 2 2 2 5 2 2 2 2" xfId="36999" xr:uid="{D2EE867D-864C-465F-8393-711D2F1BEC23}"/>
    <cellStyle name="Comma 2 3 2 2 2 5 2 2 3" xfId="27392" xr:uid="{34AFBE88-5499-477B-9E17-C743F09CD46A}"/>
    <cellStyle name="Comma 2 3 2 2 2 5 2 3" xfId="12982" xr:uid="{00000000-0005-0000-0000-000084090000}"/>
    <cellStyle name="Comma 2 3 2 2 2 5 2 3 2" xfId="32196" xr:uid="{DB9D7E7C-B5AA-4A3C-A611-673CB9D26A81}"/>
    <cellStyle name="Comma 2 3 2 2 2 5 2 4" xfId="22589" xr:uid="{6123AF94-4E7C-4F89-93DF-DF9DCEAD77D6}"/>
    <cellStyle name="Comma 2 3 2 2 2 5 3" xfId="5777" xr:uid="{00000000-0005-0000-0000-000085090000}"/>
    <cellStyle name="Comma 2 3 2 2 2 5 3 2" xfId="15384" xr:uid="{00000000-0005-0000-0000-000086090000}"/>
    <cellStyle name="Comma 2 3 2 2 2 5 3 2 2" xfId="34598" xr:uid="{BFED34E6-33E5-411D-90AB-19612F2F347D}"/>
    <cellStyle name="Comma 2 3 2 2 2 5 3 3" xfId="24991" xr:uid="{4ADDAD1F-2EFB-4E66-82FF-3F0B060E6DE5}"/>
    <cellStyle name="Comma 2 3 2 2 2 5 4" xfId="10580" xr:uid="{00000000-0005-0000-0000-000087090000}"/>
    <cellStyle name="Comma 2 3 2 2 2 5 4 2" xfId="29794" xr:uid="{4687B18D-3D0B-4505-83B2-6177C01274AF}"/>
    <cellStyle name="Comma 2 3 2 2 2 5 5" xfId="20187" xr:uid="{3C7B6E3B-0CDC-4966-B5BE-BBD2BCF848E9}"/>
    <cellStyle name="Comma 2 3 2 2 2 6" xfId="1770" xr:uid="{00000000-0005-0000-0000-000088090000}"/>
    <cellStyle name="Comma 2 3 2 2 2 6 2" xfId="4175" xr:uid="{00000000-0005-0000-0000-000089090000}"/>
    <cellStyle name="Comma 2 3 2 2 2 6 2 2" xfId="8978" xr:uid="{00000000-0005-0000-0000-00008A090000}"/>
    <cellStyle name="Comma 2 3 2 2 2 6 2 2 2" xfId="18585" xr:uid="{00000000-0005-0000-0000-00008B090000}"/>
    <cellStyle name="Comma 2 3 2 2 2 6 2 2 2 2" xfId="37799" xr:uid="{F68338A1-4DA7-4D7F-BC28-F477C64AC26D}"/>
    <cellStyle name="Comma 2 3 2 2 2 6 2 2 3" xfId="28192" xr:uid="{09BF6600-CF9E-4767-9BEC-04A00523DCB1}"/>
    <cellStyle name="Comma 2 3 2 2 2 6 2 3" xfId="13782" xr:uid="{00000000-0005-0000-0000-00008C090000}"/>
    <cellStyle name="Comma 2 3 2 2 2 6 2 3 2" xfId="32996" xr:uid="{ED974121-AFA5-4961-97E4-E95A0AB260CC}"/>
    <cellStyle name="Comma 2 3 2 2 2 6 2 4" xfId="23389" xr:uid="{CC8D67D7-D51F-4901-9C8B-5D058AA12978}"/>
    <cellStyle name="Comma 2 3 2 2 2 6 3" xfId="6577" xr:uid="{00000000-0005-0000-0000-00008D090000}"/>
    <cellStyle name="Comma 2 3 2 2 2 6 3 2" xfId="16184" xr:uid="{00000000-0005-0000-0000-00008E090000}"/>
    <cellStyle name="Comma 2 3 2 2 2 6 3 2 2" xfId="35398" xr:uid="{FDE12CE6-D9B4-4F3C-8677-4B4FD5ED7BA1}"/>
    <cellStyle name="Comma 2 3 2 2 2 6 3 3" xfId="25791" xr:uid="{3BE7DFFA-ADA1-4F61-9794-C3149DBF6274}"/>
    <cellStyle name="Comma 2 3 2 2 2 6 4" xfId="11380" xr:uid="{00000000-0005-0000-0000-00008F090000}"/>
    <cellStyle name="Comma 2 3 2 2 2 6 4 2" xfId="30594" xr:uid="{EE310AD8-2971-4D42-A9BE-2ED0AC3AB4EB}"/>
    <cellStyle name="Comma 2 3 2 2 2 6 5" xfId="20987" xr:uid="{9B66288B-561D-4DBF-BD1D-02CF134A373D}"/>
    <cellStyle name="Comma 2 3 2 2 2 7" xfId="2575" xr:uid="{00000000-0005-0000-0000-000090090000}"/>
    <cellStyle name="Comma 2 3 2 2 2 7 2" xfId="7378" xr:uid="{00000000-0005-0000-0000-000091090000}"/>
    <cellStyle name="Comma 2 3 2 2 2 7 2 2" xfId="16985" xr:uid="{00000000-0005-0000-0000-000092090000}"/>
    <cellStyle name="Comma 2 3 2 2 2 7 2 2 2" xfId="36199" xr:uid="{AF7E486D-6355-4A00-981A-2C7C1A1811DA}"/>
    <cellStyle name="Comma 2 3 2 2 2 7 2 3" xfId="26592" xr:uid="{82D89478-7DA7-43BF-9E83-415BC45D4909}"/>
    <cellStyle name="Comma 2 3 2 2 2 7 3" xfId="12182" xr:uid="{00000000-0005-0000-0000-000093090000}"/>
    <cellStyle name="Comma 2 3 2 2 2 7 3 2" xfId="31396" xr:uid="{6CFC87DD-3EC0-40A2-8CDB-590DF0744F55}"/>
    <cellStyle name="Comma 2 3 2 2 2 7 4" xfId="21789" xr:uid="{713565EC-D352-475A-9DA8-B80C5DEC2C7F}"/>
    <cellStyle name="Comma 2 3 2 2 2 8" xfId="4977" xr:uid="{00000000-0005-0000-0000-000094090000}"/>
    <cellStyle name="Comma 2 3 2 2 2 8 2" xfId="14584" xr:uid="{00000000-0005-0000-0000-000095090000}"/>
    <cellStyle name="Comma 2 3 2 2 2 8 2 2" xfId="33798" xr:uid="{7C476088-1E20-425F-956A-48B611183F4A}"/>
    <cellStyle name="Comma 2 3 2 2 2 8 3" xfId="24191" xr:uid="{CF25B7CC-C66F-4325-92E1-DF3312B33707}"/>
    <cellStyle name="Comma 2 3 2 2 2 9" xfId="9780" xr:uid="{00000000-0005-0000-0000-000096090000}"/>
    <cellStyle name="Comma 2 3 2 2 2 9 2" xfId="28994" xr:uid="{1A767F19-8E89-471E-82B5-4BD21C2D112C}"/>
    <cellStyle name="Comma 2 3 2 2 3" xfId="269" xr:uid="{00000000-0005-0000-0000-000097090000}"/>
    <cellStyle name="Comma 2 3 2 2 3 2" xfId="1070" xr:uid="{00000000-0005-0000-0000-000098090000}"/>
    <cellStyle name="Comma 2 3 2 2 3 2 2" xfId="3475" xr:uid="{00000000-0005-0000-0000-000099090000}"/>
    <cellStyle name="Comma 2 3 2 2 3 2 2 2" xfId="8278" xr:uid="{00000000-0005-0000-0000-00009A090000}"/>
    <cellStyle name="Comma 2 3 2 2 3 2 2 2 2" xfId="17885" xr:uid="{00000000-0005-0000-0000-00009B090000}"/>
    <cellStyle name="Comma 2 3 2 2 3 2 2 2 2 2" xfId="37099" xr:uid="{B5E350B6-7A00-45D1-8E03-453B1C815D91}"/>
    <cellStyle name="Comma 2 3 2 2 3 2 2 2 3" xfId="27492" xr:uid="{F0C67D37-6AC1-4AB1-9C84-DDB8226C775E}"/>
    <cellStyle name="Comma 2 3 2 2 3 2 2 3" xfId="13082" xr:uid="{00000000-0005-0000-0000-00009C090000}"/>
    <cellStyle name="Comma 2 3 2 2 3 2 2 3 2" xfId="32296" xr:uid="{91FBB9CD-6FE0-4624-9264-1B8CB7CA7BD2}"/>
    <cellStyle name="Comma 2 3 2 2 3 2 2 4" xfId="22689" xr:uid="{E98C9A0A-28DF-43C3-9A90-B590447DCED3}"/>
    <cellStyle name="Comma 2 3 2 2 3 2 3" xfId="5877" xr:uid="{00000000-0005-0000-0000-00009D090000}"/>
    <cellStyle name="Comma 2 3 2 2 3 2 3 2" xfId="15484" xr:uid="{00000000-0005-0000-0000-00009E090000}"/>
    <cellStyle name="Comma 2 3 2 2 3 2 3 2 2" xfId="34698" xr:uid="{B39FB1F9-A46D-43DD-AE38-19EEB5024AAD}"/>
    <cellStyle name="Comma 2 3 2 2 3 2 3 3" xfId="25091" xr:uid="{FC874880-FE74-48E3-B2EE-94DCA57F825C}"/>
    <cellStyle name="Comma 2 3 2 2 3 2 4" xfId="10680" xr:uid="{00000000-0005-0000-0000-00009F090000}"/>
    <cellStyle name="Comma 2 3 2 2 3 2 4 2" xfId="29894" xr:uid="{755CEC0A-9C20-43D1-8E61-70385E7FC222}"/>
    <cellStyle name="Comma 2 3 2 2 3 2 5" xfId="20287" xr:uid="{A3EAF791-0E74-4279-8CA1-E430BE7370F6}"/>
    <cellStyle name="Comma 2 3 2 2 3 3" xfId="1870" xr:uid="{00000000-0005-0000-0000-0000A0090000}"/>
    <cellStyle name="Comma 2 3 2 2 3 3 2" xfId="4275" xr:uid="{00000000-0005-0000-0000-0000A1090000}"/>
    <cellStyle name="Comma 2 3 2 2 3 3 2 2" xfId="9078" xr:uid="{00000000-0005-0000-0000-0000A2090000}"/>
    <cellStyle name="Comma 2 3 2 2 3 3 2 2 2" xfId="18685" xr:uid="{00000000-0005-0000-0000-0000A3090000}"/>
    <cellStyle name="Comma 2 3 2 2 3 3 2 2 2 2" xfId="37899" xr:uid="{63E9C569-53B1-489B-AC70-F541053AE38B}"/>
    <cellStyle name="Comma 2 3 2 2 3 3 2 2 3" xfId="28292" xr:uid="{7F2328DD-A6A5-480D-9C08-03248A88E490}"/>
    <cellStyle name="Comma 2 3 2 2 3 3 2 3" xfId="13882" xr:uid="{00000000-0005-0000-0000-0000A4090000}"/>
    <cellStyle name="Comma 2 3 2 2 3 3 2 3 2" xfId="33096" xr:uid="{C1914D24-A77B-41E2-860D-1540D41A2BE3}"/>
    <cellStyle name="Comma 2 3 2 2 3 3 2 4" xfId="23489" xr:uid="{FCE613BA-6147-433E-A507-148D43155C8C}"/>
    <cellStyle name="Comma 2 3 2 2 3 3 3" xfId="6677" xr:uid="{00000000-0005-0000-0000-0000A5090000}"/>
    <cellStyle name="Comma 2 3 2 2 3 3 3 2" xfId="16284" xr:uid="{00000000-0005-0000-0000-0000A6090000}"/>
    <cellStyle name="Comma 2 3 2 2 3 3 3 2 2" xfId="35498" xr:uid="{A3F38C83-8D78-4966-AD6B-F44F205702A2}"/>
    <cellStyle name="Comma 2 3 2 2 3 3 3 3" xfId="25891" xr:uid="{704CE303-989F-4875-9D80-09559720493B}"/>
    <cellStyle name="Comma 2 3 2 2 3 3 4" xfId="11480" xr:uid="{00000000-0005-0000-0000-0000A7090000}"/>
    <cellStyle name="Comma 2 3 2 2 3 3 4 2" xfId="30694" xr:uid="{CC4D8904-DFCC-4787-9402-B3FEA7E2CA29}"/>
    <cellStyle name="Comma 2 3 2 2 3 3 5" xfId="21087" xr:uid="{E9A8F790-8829-4DE3-BC28-CB2FA2CD8B3B}"/>
    <cellStyle name="Comma 2 3 2 2 3 4" xfId="2675" xr:uid="{00000000-0005-0000-0000-0000A8090000}"/>
    <cellStyle name="Comma 2 3 2 2 3 4 2" xfId="7478" xr:uid="{00000000-0005-0000-0000-0000A9090000}"/>
    <cellStyle name="Comma 2 3 2 2 3 4 2 2" xfId="17085" xr:uid="{00000000-0005-0000-0000-0000AA090000}"/>
    <cellStyle name="Comma 2 3 2 2 3 4 2 2 2" xfId="36299" xr:uid="{8D93D02C-39C9-4EA4-85BF-1965545382A1}"/>
    <cellStyle name="Comma 2 3 2 2 3 4 2 3" xfId="26692" xr:uid="{BB3E6FEF-3A47-4779-BC74-63CE70AAB240}"/>
    <cellStyle name="Comma 2 3 2 2 3 4 3" xfId="12282" xr:uid="{00000000-0005-0000-0000-0000AB090000}"/>
    <cellStyle name="Comma 2 3 2 2 3 4 3 2" xfId="31496" xr:uid="{03B19F36-059A-4A16-A998-DAF73D9417E1}"/>
    <cellStyle name="Comma 2 3 2 2 3 4 4" xfId="21889" xr:uid="{E42D5B00-9FCD-4116-980C-FE3FB485BE2E}"/>
    <cellStyle name="Comma 2 3 2 2 3 5" xfId="5077" xr:uid="{00000000-0005-0000-0000-0000AC090000}"/>
    <cellStyle name="Comma 2 3 2 2 3 5 2" xfId="14684" xr:uid="{00000000-0005-0000-0000-0000AD090000}"/>
    <cellStyle name="Comma 2 3 2 2 3 5 2 2" xfId="33898" xr:uid="{6131BB87-BB6A-4F75-AA2E-050C1D99911D}"/>
    <cellStyle name="Comma 2 3 2 2 3 5 3" xfId="24291" xr:uid="{D4E2D7CA-58BA-4DE6-BED9-1901E6F2D3BA}"/>
    <cellStyle name="Comma 2 3 2 2 3 6" xfId="9880" xr:uid="{00000000-0005-0000-0000-0000AE090000}"/>
    <cellStyle name="Comma 2 3 2 2 3 6 2" xfId="29094" xr:uid="{68101720-F08A-4CBA-A2E0-42B1185A1A07}"/>
    <cellStyle name="Comma 2 3 2 2 3 7" xfId="19487" xr:uid="{7A79281A-58E3-4A74-89C0-CB2B4106C396}"/>
    <cellStyle name="Comma 2 3 2 2 4" xfId="469" xr:uid="{00000000-0005-0000-0000-0000AF090000}"/>
    <cellStyle name="Comma 2 3 2 2 4 2" xfId="1270" xr:uid="{00000000-0005-0000-0000-0000B0090000}"/>
    <cellStyle name="Comma 2 3 2 2 4 2 2" xfId="3675" xr:uid="{00000000-0005-0000-0000-0000B1090000}"/>
    <cellStyle name="Comma 2 3 2 2 4 2 2 2" xfId="8478" xr:uid="{00000000-0005-0000-0000-0000B2090000}"/>
    <cellStyle name="Comma 2 3 2 2 4 2 2 2 2" xfId="18085" xr:uid="{00000000-0005-0000-0000-0000B3090000}"/>
    <cellStyle name="Comma 2 3 2 2 4 2 2 2 2 2" xfId="37299" xr:uid="{C133FAC9-2F01-474F-9EA5-492643D0697B}"/>
    <cellStyle name="Comma 2 3 2 2 4 2 2 2 3" xfId="27692" xr:uid="{DC241732-74B8-4D67-BBBB-51E98BB44629}"/>
    <cellStyle name="Comma 2 3 2 2 4 2 2 3" xfId="13282" xr:uid="{00000000-0005-0000-0000-0000B4090000}"/>
    <cellStyle name="Comma 2 3 2 2 4 2 2 3 2" xfId="32496" xr:uid="{E830AE4A-112A-42E2-B878-EADC8BBBB0CB}"/>
    <cellStyle name="Comma 2 3 2 2 4 2 2 4" xfId="22889" xr:uid="{DD977BBD-039E-45D5-9D1A-E23E4EE291E1}"/>
    <cellStyle name="Comma 2 3 2 2 4 2 3" xfId="6077" xr:uid="{00000000-0005-0000-0000-0000B5090000}"/>
    <cellStyle name="Comma 2 3 2 2 4 2 3 2" xfId="15684" xr:uid="{00000000-0005-0000-0000-0000B6090000}"/>
    <cellStyle name="Comma 2 3 2 2 4 2 3 2 2" xfId="34898" xr:uid="{3EDEDD7F-9DFD-4298-89F2-79D7965A6F6E}"/>
    <cellStyle name="Comma 2 3 2 2 4 2 3 3" xfId="25291" xr:uid="{4693D2DD-FEF7-4BB5-9387-56CFCC9E65D2}"/>
    <cellStyle name="Comma 2 3 2 2 4 2 4" xfId="10880" xr:uid="{00000000-0005-0000-0000-0000B7090000}"/>
    <cellStyle name="Comma 2 3 2 2 4 2 4 2" xfId="30094" xr:uid="{0BCBDAE4-05CD-4734-B542-78884D07B92E}"/>
    <cellStyle name="Comma 2 3 2 2 4 2 5" xfId="20487" xr:uid="{2F0712A0-DB85-4C09-A6A2-7731B940028C}"/>
    <cellStyle name="Comma 2 3 2 2 4 3" xfId="2070" xr:uid="{00000000-0005-0000-0000-0000B8090000}"/>
    <cellStyle name="Comma 2 3 2 2 4 3 2" xfId="4475" xr:uid="{00000000-0005-0000-0000-0000B9090000}"/>
    <cellStyle name="Comma 2 3 2 2 4 3 2 2" xfId="9278" xr:uid="{00000000-0005-0000-0000-0000BA090000}"/>
    <cellStyle name="Comma 2 3 2 2 4 3 2 2 2" xfId="18885" xr:uid="{00000000-0005-0000-0000-0000BB090000}"/>
    <cellStyle name="Comma 2 3 2 2 4 3 2 2 2 2" xfId="38099" xr:uid="{3F30C4D4-E3C1-49CF-B6B5-D3F0F9320689}"/>
    <cellStyle name="Comma 2 3 2 2 4 3 2 2 3" xfId="28492" xr:uid="{A12056C5-AB91-408C-806B-9AD0E56657D1}"/>
    <cellStyle name="Comma 2 3 2 2 4 3 2 3" xfId="14082" xr:uid="{00000000-0005-0000-0000-0000BC090000}"/>
    <cellStyle name="Comma 2 3 2 2 4 3 2 3 2" xfId="33296" xr:uid="{382E2840-9F82-4110-AC28-438CAEA7CE10}"/>
    <cellStyle name="Comma 2 3 2 2 4 3 2 4" xfId="23689" xr:uid="{07988D64-2B61-4CD3-BB82-2D5723FD878A}"/>
    <cellStyle name="Comma 2 3 2 2 4 3 3" xfId="6877" xr:uid="{00000000-0005-0000-0000-0000BD090000}"/>
    <cellStyle name="Comma 2 3 2 2 4 3 3 2" xfId="16484" xr:uid="{00000000-0005-0000-0000-0000BE090000}"/>
    <cellStyle name="Comma 2 3 2 2 4 3 3 2 2" xfId="35698" xr:uid="{18BBAC18-EC66-4643-9F02-8C35ADB7F9EA}"/>
    <cellStyle name="Comma 2 3 2 2 4 3 3 3" xfId="26091" xr:uid="{A3B11A47-79CA-4D4D-AE8D-6D205C0625A8}"/>
    <cellStyle name="Comma 2 3 2 2 4 3 4" xfId="11680" xr:uid="{00000000-0005-0000-0000-0000BF090000}"/>
    <cellStyle name="Comma 2 3 2 2 4 3 4 2" xfId="30894" xr:uid="{6F0C042F-B420-42B5-B8C2-953AE81322D3}"/>
    <cellStyle name="Comma 2 3 2 2 4 3 5" xfId="21287" xr:uid="{459446E9-9815-4A0F-9CA2-FE75804BAEAA}"/>
    <cellStyle name="Comma 2 3 2 2 4 4" xfId="2875" xr:uid="{00000000-0005-0000-0000-0000C0090000}"/>
    <cellStyle name="Comma 2 3 2 2 4 4 2" xfId="7678" xr:uid="{00000000-0005-0000-0000-0000C1090000}"/>
    <cellStyle name="Comma 2 3 2 2 4 4 2 2" xfId="17285" xr:uid="{00000000-0005-0000-0000-0000C2090000}"/>
    <cellStyle name="Comma 2 3 2 2 4 4 2 2 2" xfId="36499" xr:uid="{BB1907F5-F4D6-457B-8E78-D58361BAE833}"/>
    <cellStyle name="Comma 2 3 2 2 4 4 2 3" xfId="26892" xr:uid="{F308FE35-F37A-4F67-A3A5-A53B3463FAAC}"/>
    <cellStyle name="Comma 2 3 2 2 4 4 3" xfId="12482" xr:uid="{00000000-0005-0000-0000-0000C3090000}"/>
    <cellStyle name="Comma 2 3 2 2 4 4 3 2" xfId="31696" xr:uid="{BDEF279F-ED3D-4823-B49F-E6D35A8392CE}"/>
    <cellStyle name="Comma 2 3 2 2 4 4 4" xfId="22089" xr:uid="{86224BD8-5C1A-4529-B45A-1755CC8E5EAC}"/>
    <cellStyle name="Comma 2 3 2 2 4 5" xfId="5277" xr:uid="{00000000-0005-0000-0000-0000C4090000}"/>
    <cellStyle name="Comma 2 3 2 2 4 5 2" xfId="14884" xr:uid="{00000000-0005-0000-0000-0000C5090000}"/>
    <cellStyle name="Comma 2 3 2 2 4 5 2 2" xfId="34098" xr:uid="{BF729061-B804-41CA-9F05-72A2029A055D}"/>
    <cellStyle name="Comma 2 3 2 2 4 5 3" xfId="24491" xr:uid="{D4C9A0AC-409C-4DCB-83C9-04E571A4CD5D}"/>
    <cellStyle name="Comma 2 3 2 2 4 6" xfId="10080" xr:uid="{00000000-0005-0000-0000-0000C6090000}"/>
    <cellStyle name="Comma 2 3 2 2 4 6 2" xfId="29294" xr:uid="{9CCECA90-1D3C-4C6E-B8B9-AE759511BE77}"/>
    <cellStyle name="Comma 2 3 2 2 4 7" xfId="19687" xr:uid="{8BFD5615-F62F-4BA5-9F06-68DBAFB5E29C}"/>
    <cellStyle name="Comma 2 3 2 2 5" xfId="669" xr:uid="{00000000-0005-0000-0000-0000C7090000}"/>
    <cellStyle name="Comma 2 3 2 2 5 2" xfId="1470" xr:uid="{00000000-0005-0000-0000-0000C8090000}"/>
    <cellStyle name="Comma 2 3 2 2 5 2 2" xfId="3875" xr:uid="{00000000-0005-0000-0000-0000C9090000}"/>
    <cellStyle name="Comma 2 3 2 2 5 2 2 2" xfId="8678" xr:uid="{00000000-0005-0000-0000-0000CA090000}"/>
    <cellStyle name="Comma 2 3 2 2 5 2 2 2 2" xfId="18285" xr:uid="{00000000-0005-0000-0000-0000CB090000}"/>
    <cellStyle name="Comma 2 3 2 2 5 2 2 2 2 2" xfId="37499" xr:uid="{40C4AD1F-65EB-46D5-9AAB-D2D166A0FE03}"/>
    <cellStyle name="Comma 2 3 2 2 5 2 2 2 3" xfId="27892" xr:uid="{A093C6C4-D7C8-4DCF-B657-DC9E0860B04C}"/>
    <cellStyle name="Comma 2 3 2 2 5 2 2 3" xfId="13482" xr:uid="{00000000-0005-0000-0000-0000CC090000}"/>
    <cellStyle name="Comma 2 3 2 2 5 2 2 3 2" xfId="32696" xr:uid="{7495C3E9-D9DA-4856-8961-BBEB77F4896D}"/>
    <cellStyle name="Comma 2 3 2 2 5 2 2 4" xfId="23089" xr:uid="{679B6635-7805-40A8-A8EF-31A947E13BD4}"/>
    <cellStyle name="Comma 2 3 2 2 5 2 3" xfId="6277" xr:uid="{00000000-0005-0000-0000-0000CD090000}"/>
    <cellStyle name="Comma 2 3 2 2 5 2 3 2" xfId="15884" xr:uid="{00000000-0005-0000-0000-0000CE090000}"/>
    <cellStyle name="Comma 2 3 2 2 5 2 3 2 2" xfId="35098" xr:uid="{86B49EC6-BFF9-4815-A458-8600F7D3F3BF}"/>
    <cellStyle name="Comma 2 3 2 2 5 2 3 3" xfId="25491" xr:uid="{59CAAB26-1D7E-42BB-8095-30C12A6AFC68}"/>
    <cellStyle name="Comma 2 3 2 2 5 2 4" xfId="11080" xr:uid="{00000000-0005-0000-0000-0000CF090000}"/>
    <cellStyle name="Comma 2 3 2 2 5 2 4 2" xfId="30294" xr:uid="{C849396C-434D-452A-8435-0D96D866DCC3}"/>
    <cellStyle name="Comma 2 3 2 2 5 2 5" xfId="20687" xr:uid="{D00E32ED-BA27-4911-B44E-4B91C0FD42BF}"/>
    <cellStyle name="Comma 2 3 2 2 5 3" xfId="2270" xr:uid="{00000000-0005-0000-0000-0000D0090000}"/>
    <cellStyle name="Comma 2 3 2 2 5 3 2" xfId="4675" xr:uid="{00000000-0005-0000-0000-0000D1090000}"/>
    <cellStyle name="Comma 2 3 2 2 5 3 2 2" xfId="9478" xr:uid="{00000000-0005-0000-0000-0000D2090000}"/>
    <cellStyle name="Comma 2 3 2 2 5 3 2 2 2" xfId="19085" xr:uid="{00000000-0005-0000-0000-0000D3090000}"/>
    <cellStyle name="Comma 2 3 2 2 5 3 2 2 2 2" xfId="38299" xr:uid="{73ED94CA-2B61-49E5-92D7-8745DBCD4FF4}"/>
    <cellStyle name="Comma 2 3 2 2 5 3 2 2 3" xfId="28692" xr:uid="{F65546BF-8544-4A1A-940A-C872C83CF097}"/>
    <cellStyle name="Comma 2 3 2 2 5 3 2 3" xfId="14282" xr:uid="{00000000-0005-0000-0000-0000D4090000}"/>
    <cellStyle name="Comma 2 3 2 2 5 3 2 3 2" xfId="33496" xr:uid="{518BD683-E72F-4EB0-93FA-9567F3C89A1A}"/>
    <cellStyle name="Comma 2 3 2 2 5 3 2 4" xfId="23889" xr:uid="{F05D297E-8E87-4059-B14B-1AC99395A218}"/>
    <cellStyle name="Comma 2 3 2 2 5 3 3" xfId="7077" xr:uid="{00000000-0005-0000-0000-0000D5090000}"/>
    <cellStyle name="Comma 2 3 2 2 5 3 3 2" xfId="16684" xr:uid="{00000000-0005-0000-0000-0000D6090000}"/>
    <cellStyle name="Comma 2 3 2 2 5 3 3 2 2" xfId="35898" xr:uid="{1F6E5FAE-FD50-461B-80DC-B2363853DA80}"/>
    <cellStyle name="Comma 2 3 2 2 5 3 3 3" xfId="26291" xr:uid="{7DCB1DD5-FB9B-4B39-80F7-EAC274218F48}"/>
    <cellStyle name="Comma 2 3 2 2 5 3 4" xfId="11880" xr:uid="{00000000-0005-0000-0000-0000D7090000}"/>
    <cellStyle name="Comma 2 3 2 2 5 3 4 2" xfId="31094" xr:uid="{3B0546D7-06E2-4AEE-ABCD-C6B9DE5C34B1}"/>
    <cellStyle name="Comma 2 3 2 2 5 3 5" xfId="21487" xr:uid="{B8F2F82D-3D42-4A71-A492-6D282AAF6B15}"/>
    <cellStyle name="Comma 2 3 2 2 5 4" xfId="3075" xr:uid="{00000000-0005-0000-0000-0000D8090000}"/>
    <cellStyle name="Comma 2 3 2 2 5 4 2" xfId="7878" xr:uid="{00000000-0005-0000-0000-0000D9090000}"/>
    <cellStyle name="Comma 2 3 2 2 5 4 2 2" xfId="17485" xr:uid="{00000000-0005-0000-0000-0000DA090000}"/>
    <cellStyle name="Comma 2 3 2 2 5 4 2 2 2" xfId="36699" xr:uid="{321BBA47-CE50-4A0B-9F25-88644EEBF250}"/>
    <cellStyle name="Comma 2 3 2 2 5 4 2 3" xfId="27092" xr:uid="{DA0A4CBC-21C1-4EF8-B440-A0FE1310C3D5}"/>
    <cellStyle name="Comma 2 3 2 2 5 4 3" xfId="12682" xr:uid="{00000000-0005-0000-0000-0000DB090000}"/>
    <cellStyle name="Comma 2 3 2 2 5 4 3 2" xfId="31896" xr:uid="{49F8E48C-6B1F-4A5F-A1EB-A61F22934363}"/>
    <cellStyle name="Comma 2 3 2 2 5 4 4" xfId="22289" xr:uid="{2EFE3BF6-EC51-4F0B-AA64-99E66D74B3DF}"/>
    <cellStyle name="Comma 2 3 2 2 5 5" xfId="5477" xr:uid="{00000000-0005-0000-0000-0000DC090000}"/>
    <cellStyle name="Comma 2 3 2 2 5 5 2" xfId="15084" xr:uid="{00000000-0005-0000-0000-0000DD090000}"/>
    <cellStyle name="Comma 2 3 2 2 5 5 2 2" xfId="34298" xr:uid="{08437939-EC60-4529-A84C-4FAD9B7B47DF}"/>
    <cellStyle name="Comma 2 3 2 2 5 5 3" xfId="24691" xr:uid="{EA626F8D-964E-4BB6-B3AA-80651771392C}"/>
    <cellStyle name="Comma 2 3 2 2 5 6" xfId="10280" xr:uid="{00000000-0005-0000-0000-0000DE090000}"/>
    <cellStyle name="Comma 2 3 2 2 5 6 2" xfId="29494" xr:uid="{3A42F43C-4454-417F-B27A-B7AE7DD44652}"/>
    <cellStyle name="Comma 2 3 2 2 5 7" xfId="19887" xr:uid="{16EA7869-25DE-405B-949F-845631C1A0F3}"/>
    <cellStyle name="Comma 2 3 2 2 6" xfId="870" xr:uid="{00000000-0005-0000-0000-0000DF090000}"/>
    <cellStyle name="Comma 2 3 2 2 6 2" xfId="3275" xr:uid="{00000000-0005-0000-0000-0000E0090000}"/>
    <cellStyle name="Comma 2 3 2 2 6 2 2" xfId="8078" xr:uid="{00000000-0005-0000-0000-0000E1090000}"/>
    <cellStyle name="Comma 2 3 2 2 6 2 2 2" xfId="17685" xr:uid="{00000000-0005-0000-0000-0000E2090000}"/>
    <cellStyle name="Comma 2 3 2 2 6 2 2 2 2" xfId="36899" xr:uid="{BE5E4F17-4BA3-4566-8B6E-75800BD240F8}"/>
    <cellStyle name="Comma 2 3 2 2 6 2 2 3" xfId="27292" xr:uid="{C1E95775-3C01-42EA-819A-EA7679D38179}"/>
    <cellStyle name="Comma 2 3 2 2 6 2 3" xfId="12882" xr:uid="{00000000-0005-0000-0000-0000E3090000}"/>
    <cellStyle name="Comma 2 3 2 2 6 2 3 2" xfId="32096" xr:uid="{212ED418-85B5-45EE-BE4B-28ED89BC3CE6}"/>
    <cellStyle name="Comma 2 3 2 2 6 2 4" xfId="22489" xr:uid="{CD0DA0B5-69E3-4DE4-B05D-B2CDD9DDAE02}"/>
    <cellStyle name="Comma 2 3 2 2 6 3" xfId="5677" xr:uid="{00000000-0005-0000-0000-0000E4090000}"/>
    <cellStyle name="Comma 2 3 2 2 6 3 2" xfId="15284" xr:uid="{00000000-0005-0000-0000-0000E5090000}"/>
    <cellStyle name="Comma 2 3 2 2 6 3 2 2" xfId="34498" xr:uid="{631E698D-928A-4660-BE5B-6BA19786A2E4}"/>
    <cellStyle name="Comma 2 3 2 2 6 3 3" xfId="24891" xr:uid="{AC5F6109-D6D9-4752-A267-D10D566E71FF}"/>
    <cellStyle name="Comma 2 3 2 2 6 4" xfId="10480" xr:uid="{00000000-0005-0000-0000-0000E6090000}"/>
    <cellStyle name="Comma 2 3 2 2 6 4 2" xfId="29694" xr:uid="{B86AC3B0-E61D-49EC-AF46-6EE0F2278510}"/>
    <cellStyle name="Comma 2 3 2 2 6 5" xfId="20087" xr:uid="{98ABA033-B034-4FBE-81C3-110CC22843DD}"/>
    <cellStyle name="Comma 2 3 2 2 7" xfId="1670" xr:uid="{00000000-0005-0000-0000-0000E7090000}"/>
    <cellStyle name="Comma 2 3 2 2 7 2" xfId="4075" xr:uid="{00000000-0005-0000-0000-0000E8090000}"/>
    <cellStyle name="Comma 2 3 2 2 7 2 2" xfId="8878" xr:uid="{00000000-0005-0000-0000-0000E9090000}"/>
    <cellStyle name="Comma 2 3 2 2 7 2 2 2" xfId="18485" xr:uid="{00000000-0005-0000-0000-0000EA090000}"/>
    <cellStyle name="Comma 2 3 2 2 7 2 2 2 2" xfId="37699" xr:uid="{86E0CDA4-53B2-4735-94C7-042B1AFC2FFB}"/>
    <cellStyle name="Comma 2 3 2 2 7 2 2 3" xfId="28092" xr:uid="{3B694A37-DCA8-4545-9ECA-B55E09C4E6DD}"/>
    <cellStyle name="Comma 2 3 2 2 7 2 3" xfId="13682" xr:uid="{00000000-0005-0000-0000-0000EB090000}"/>
    <cellStyle name="Comma 2 3 2 2 7 2 3 2" xfId="32896" xr:uid="{A2E47B07-9C7E-4814-AEF3-87F576422B27}"/>
    <cellStyle name="Comma 2 3 2 2 7 2 4" xfId="23289" xr:uid="{29929C18-A7AA-453F-955C-AC1E426AC8E3}"/>
    <cellStyle name="Comma 2 3 2 2 7 3" xfId="6477" xr:uid="{00000000-0005-0000-0000-0000EC090000}"/>
    <cellStyle name="Comma 2 3 2 2 7 3 2" xfId="16084" xr:uid="{00000000-0005-0000-0000-0000ED090000}"/>
    <cellStyle name="Comma 2 3 2 2 7 3 2 2" xfId="35298" xr:uid="{8042A0CD-DA80-451E-9828-51E6FA17D7DD}"/>
    <cellStyle name="Comma 2 3 2 2 7 3 3" xfId="25691" xr:uid="{F56465A4-3FD7-46D0-AF5A-CD97D5B2ADBC}"/>
    <cellStyle name="Comma 2 3 2 2 7 4" xfId="11280" xr:uid="{00000000-0005-0000-0000-0000EE090000}"/>
    <cellStyle name="Comma 2 3 2 2 7 4 2" xfId="30494" xr:uid="{AAF1E01E-982E-48B9-ADBB-93590AE49EDC}"/>
    <cellStyle name="Comma 2 3 2 2 7 5" xfId="20887" xr:uid="{BB274BE3-2E5E-4649-9AC0-EC0B61ECA354}"/>
    <cellStyle name="Comma 2 3 2 2 8" xfId="2475" xr:uid="{00000000-0005-0000-0000-0000EF090000}"/>
    <cellStyle name="Comma 2 3 2 2 8 2" xfId="7278" xr:uid="{00000000-0005-0000-0000-0000F0090000}"/>
    <cellStyle name="Comma 2 3 2 2 8 2 2" xfId="16885" xr:uid="{00000000-0005-0000-0000-0000F1090000}"/>
    <cellStyle name="Comma 2 3 2 2 8 2 2 2" xfId="36099" xr:uid="{BA85D233-92A0-4ABD-BF06-2C7E6EB06072}"/>
    <cellStyle name="Comma 2 3 2 2 8 2 3" xfId="26492" xr:uid="{F95F9C75-5260-4390-9DBB-65DF4F23035C}"/>
    <cellStyle name="Comma 2 3 2 2 8 3" xfId="12082" xr:uid="{00000000-0005-0000-0000-0000F2090000}"/>
    <cellStyle name="Comma 2 3 2 2 8 3 2" xfId="31296" xr:uid="{373C3174-1F15-402B-9B3B-AE51B7A98F8C}"/>
    <cellStyle name="Comma 2 3 2 2 8 4" xfId="21689" xr:uid="{DFB22A4D-687E-4FEE-A53E-765CC59DA8DE}"/>
    <cellStyle name="Comma 2 3 2 2 9" xfId="4877" xr:uid="{00000000-0005-0000-0000-0000F3090000}"/>
    <cellStyle name="Comma 2 3 2 2 9 2" xfId="14484" xr:uid="{00000000-0005-0000-0000-0000F4090000}"/>
    <cellStyle name="Comma 2 3 2 2 9 2 2" xfId="33698" xr:uid="{A5AAB0F7-B95E-4B7C-9CC8-A84E56702A74}"/>
    <cellStyle name="Comma 2 3 2 2 9 3" xfId="24091" xr:uid="{9BF7AD7D-FFB3-4183-B5CA-1B271C4998F9}"/>
    <cellStyle name="Comma 2 3 2 3" xfId="119" xr:uid="{00000000-0005-0000-0000-0000F5090000}"/>
    <cellStyle name="Comma 2 3 2 3 10" xfId="19337" xr:uid="{AD1704F4-38CB-45E1-A228-E56878936B68}"/>
    <cellStyle name="Comma 2 3 2 3 2" xfId="319" xr:uid="{00000000-0005-0000-0000-0000F6090000}"/>
    <cellStyle name="Comma 2 3 2 3 2 2" xfId="1120" xr:uid="{00000000-0005-0000-0000-0000F7090000}"/>
    <cellStyle name="Comma 2 3 2 3 2 2 2" xfId="3525" xr:uid="{00000000-0005-0000-0000-0000F8090000}"/>
    <cellStyle name="Comma 2 3 2 3 2 2 2 2" xfId="8328" xr:uid="{00000000-0005-0000-0000-0000F9090000}"/>
    <cellStyle name="Comma 2 3 2 3 2 2 2 2 2" xfId="17935" xr:uid="{00000000-0005-0000-0000-0000FA090000}"/>
    <cellStyle name="Comma 2 3 2 3 2 2 2 2 2 2" xfId="37149" xr:uid="{110BC94F-CE6F-4870-9370-A35D480B7FCF}"/>
    <cellStyle name="Comma 2 3 2 3 2 2 2 2 3" xfId="27542" xr:uid="{D4007B0A-689D-432D-BB27-51F6418379C8}"/>
    <cellStyle name="Comma 2 3 2 3 2 2 2 3" xfId="13132" xr:uid="{00000000-0005-0000-0000-0000FB090000}"/>
    <cellStyle name="Comma 2 3 2 3 2 2 2 3 2" xfId="32346" xr:uid="{0198E875-F101-491E-869F-01D524D01D0A}"/>
    <cellStyle name="Comma 2 3 2 3 2 2 2 4" xfId="22739" xr:uid="{90451C70-57E7-4004-A2BC-0561388CE24A}"/>
    <cellStyle name="Comma 2 3 2 3 2 2 3" xfId="5927" xr:uid="{00000000-0005-0000-0000-0000FC090000}"/>
    <cellStyle name="Comma 2 3 2 3 2 2 3 2" xfId="15534" xr:uid="{00000000-0005-0000-0000-0000FD090000}"/>
    <cellStyle name="Comma 2 3 2 3 2 2 3 2 2" xfId="34748" xr:uid="{835734CB-C231-45CA-8ED7-1C912147E4E6}"/>
    <cellStyle name="Comma 2 3 2 3 2 2 3 3" xfId="25141" xr:uid="{83DAC256-71BA-4396-A036-B00EEDAC2589}"/>
    <cellStyle name="Comma 2 3 2 3 2 2 4" xfId="10730" xr:uid="{00000000-0005-0000-0000-0000FE090000}"/>
    <cellStyle name="Comma 2 3 2 3 2 2 4 2" xfId="29944" xr:uid="{9BEF7E2B-2C19-4562-84A1-0DD46931DBA0}"/>
    <cellStyle name="Comma 2 3 2 3 2 2 5" xfId="20337" xr:uid="{4710F6B0-9B4D-46C8-AA8D-232E92C1DAE2}"/>
    <cellStyle name="Comma 2 3 2 3 2 3" xfId="1920" xr:uid="{00000000-0005-0000-0000-0000FF090000}"/>
    <cellStyle name="Comma 2 3 2 3 2 3 2" xfId="4325" xr:uid="{00000000-0005-0000-0000-0000000A0000}"/>
    <cellStyle name="Comma 2 3 2 3 2 3 2 2" xfId="9128" xr:uid="{00000000-0005-0000-0000-0000010A0000}"/>
    <cellStyle name="Comma 2 3 2 3 2 3 2 2 2" xfId="18735" xr:uid="{00000000-0005-0000-0000-0000020A0000}"/>
    <cellStyle name="Comma 2 3 2 3 2 3 2 2 2 2" xfId="37949" xr:uid="{483D892E-49BB-40DE-8C1C-00D75A4A1405}"/>
    <cellStyle name="Comma 2 3 2 3 2 3 2 2 3" xfId="28342" xr:uid="{AE650908-38AB-4766-84DD-C377FB34C1E3}"/>
    <cellStyle name="Comma 2 3 2 3 2 3 2 3" xfId="13932" xr:uid="{00000000-0005-0000-0000-0000030A0000}"/>
    <cellStyle name="Comma 2 3 2 3 2 3 2 3 2" xfId="33146" xr:uid="{5FC9C57F-73BF-46CD-9009-37AD98CD409A}"/>
    <cellStyle name="Comma 2 3 2 3 2 3 2 4" xfId="23539" xr:uid="{CD6E600B-8630-47B0-8AAD-BABFAD6E3300}"/>
    <cellStyle name="Comma 2 3 2 3 2 3 3" xfId="6727" xr:uid="{00000000-0005-0000-0000-0000040A0000}"/>
    <cellStyle name="Comma 2 3 2 3 2 3 3 2" xfId="16334" xr:uid="{00000000-0005-0000-0000-0000050A0000}"/>
    <cellStyle name="Comma 2 3 2 3 2 3 3 2 2" xfId="35548" xr:uid="{E6D764C1-AA32-4E77-A73A-C8903345DE29}"/>
    <cellStyle name="Comma 2 3 2 3 2 3 3 3" xfId="25941" xr:uid="{CEA0173E-5D56-45C4-BEBE-79A8592DEE82}"/>
    <cellStyle name="Comma 2 3 2 3 2 3 4" xfId="11530" xr:uid="{00000000-0005-0000-0000-0000060A0000}"/>
    <cellStyle name="Comma 2 3 2 3 2 3 4 2" xfId="30744" xr:uid="{773BE9F5-5FFA-4178-B468-7BACDD5A8D79}"/>
    <cellStyle name="Comma 2 3 2 3 2 3 5" xfId="21137" xr:uid="{FB3CCE2C-DEDD-4D20-A82C-34E2C516BD07}"/>
    <cellStyle name="Comma 2 3 2 3 2 4" xfId="2725" xr:uid="{00000000-0005-0000-0000-0000070A0000}"/>
    <cellStyle name="Comma 2 3 2 3 2 4 2" xfId="7528" xr:uid="{00000000-0005-0000-0000-0000080A0000}"/>
    <cellStyle name="Comma 2 3 2 3 2 4 2 2" xfId="17135" xr:uid="{00000000-0005-0000-0000-0000090A0000}"/>
    <cellStyle name="Comma 2 3 2 3 2 4 2 2 2" xfId="36349" xr:uid="{FDE6C6FF-D9A0-4090-95C7-9C6B41E45199}"/>
    <cellStyle name="Comma 2 3 2 3 2 4 2 3" xfId="26742" xr:uid="{968D8520-3459-4A33-BB02-9B0C942B6828}"/>
    <cellStyle name="Comma 2 3 2 3 2 4 3" xfId="12332" xr:uid="{00000000-0005-0000-0000-00000A0A0000}"/>
    <cellStyle name="Comma 2 3 2 3 2 4 3 2" xfId="31546" xr:uid="{CE124A86-67E8-4229-87D3-F00FA4695FF6}"/>
    <cellStyle name="Comma 2 3 2 3 2 4 4" xfId="21939" xr:uid="{6CFABE5F-EB5F-4EF0-9D55-9DB22E39C30F}"/>
    <cellStyle name="Comma 2 3 2 3 2 5" xfId="5127" xr:uid="{00000000-0005-0000-0000-00000B0A0000}"/>
    <cellStyle name="Comma 2 3 2 3 2 5 2" xfId="14734" xr:uid="{00000000-0005-0000-0000-00000C0A0000}"/>
    <cellStyle name="Comma 2 3 2 3 2 5 2 2" xfId="33948" xr:uid="{0AA22FD3-7736-4CAB-8EDD-F0C5E1D8304D}"/>
    <cellStyle name="Comma 2 3 2 3 2 5 3" xfId="24341" xr:uid="{76C5EC42-C4DA-42F6-B0F6-95361306990C}"/>
    <cellStyle name="Comma 2 3 2 3 2 6" xfId="9930" xr:uid="{00000000-0005-0000-0000-00000D0A0000}"/>
    <cellStyle name="Comma 2 3 2 3 2 6 2" xfId="29144" xr:uid="{CF4A7A35-7C71-4008-BA46-E740817F71FA}"/>
    <cellStyle name="Comma 2 3 2 3 2 7" xfId="19537" xr:uid="{AD6CFB95-AF72-4415-9851-2041A98E7301}"/>
    <cellStyle name="Comma 2 3 2 3 3" xfId="519" xr:uid="{00000000-0005-0000-0000-00000E0A0000}"/>
    <cellStyle name="Comma 2 3 2 3 3 2" xfId="1320" xr:uid="{00000000-0005-0000-0000-00000F0A0000}"/>
    <cellStyle name="Comma 2 3 2 3 3 2 2" xfId="3725" xr:uid="{00000000-0005-0000-0000-0000100A0000}"/>
    <cellStyle name="Comma 2 3 2 3 3 2 2 2" xfId="8528" xr:uid="{00000000-0005-0000-0000-0000110A0000}"/>
    <cellStyle name="Comma 2 3 2 3 3 2 2 2 2" xfId="18135" xr:uid="{00000000-0005-0000-0000-0000120A0000}"/>
    <cellStyle name="Comma 2 3 2 3 3 2 2 2 2 2" xfId="37349" xr:uid="{89290A4B-DD3C-47BB-AA27-74373A8782FF}"/>
    <cellStyle name="Comma 2 3 2 3 3 2 2 2 3" xfId="27742" xr:uid="{C55C24B6-B6C7-45DB-96E6-85A57E8DCBE7}"/>
    <cellStyle name="Comma 2 3 2 3 3 2 2 3" xfId="13332" xr:uid="{00000000-0005-0000-0000-0000130A0000}"/>
    <cellStyle name="Comma 2 3 2 3 3 2 2 3 2" xfId="32546" xr:uid="{39C2D64E-1CBD-4252-9837-E758B1F32C48}"/>
    <cellStyle name="Comma 2 3 2 3 3 2 2 4" xfId="22939" xr:uid="{45F67DCC-5893-415D-A2FE-12ACD5AF6528}"/>
    <cellStyle name="Comma 2 3 2 3 3 2 3" xfId="6127" xr:uid="{00000000-0005-0000-0000-0000140A0000}"/>
    <cellStyle name="Comma 2 3 2 3 3 2 3 2" xfId="15734" xr:uid="{00000000-0005-0000-0000-0000150A0000}"/>
    <cellStyle name="Comma 2 3 2 3 3 2 3 2 2" xfId="34948" xr:uid="{1D32C2E6-B095-4D42-88A2-560A6168DA66}"/>
    <cellStyle name="Comma 2 3 2 3 3 2 3 3" xfId="25341" xr:uid="{F66B6B80-3CB1-4C11-919E-2C9A9D0D09B1}"/>
    <cellStyle name="Comma 2 3 2 3 3 2 4" xfId="10930" xr:uid="{00000000-0005-0000-0000-0000160A0000}"/>
    <cellStyle name="Comma 2 3 2 3 3 2 4 2" xfId="30144" xr:uid="{44110D1C-AC6B-440A-BEEE-EF1DA0AD45B0}"/>
    <cellStyle name="Comma 2 3 2 3 3 2 5" xfId="20537" xr:uid="{AC2FED39-5EEE-4BCC-9575-C19C91D60F1C}"/>
    <cellStyle name="Comma 2 3 2 3 3 3" xfId="2120" xr:uid="{00000000-0005-0000-0000-0000170A0000}"/>
    <cellStyle name="Comma 2 3 2 3 3 3 2" xfId="4525" xr:uid="{00000000-0005-0000-0000-0000180A0000}"/>
    <cellStyle name="Comma 2 3 2 3 3 3 2 2" xfId="9328" xr:uid="{00000000-0005-0000-0000-0000190A0000}"/>
    <cellStyle name="Comma 2 3 2 3 3 3 2 2 2" xfId="18935" xr:uid="{00000000-0005-0000-0000-00001A0A0000}"/>
    <cellStyle name="Comma 2 3 2 3 3 3 2 2 2 2" xfId="38149" xr:uid="{4A043D91-84C8-4FA0-B8F9-EAFFC728431D}"/>
    <cellStyle name="Comma 2 3 2 3 3 3 2 2 3" xfId="28542" xr:uid="{81D2378F-679A-47D2-B2BB-DF320760BADC}"/>
    <cellStyle name="Comma 2 3 2 3 3 3 2 3" xfId="14132" xr:uid="{00000000-0005-0000-0000-00001B0A0000}"/>
    <cellStyle name="Comma 2 3 2 3 3 3 2 3 2" xfId="33346" xr:uid="{99F7C8FA-03A1-43C3-8780-778F93616DAC}"/>
    <cellStyle name="Comma 2 3 2 3 3 3 2 4" xfId="23739" xr:uid="{1587E2A7-5769-4518-9E03-C6B34869779D}"/>
    <cellStyle name="Comma 2 3 2 3 3 3 3" xfId="6927" xr:uid="{00000000-0005-0000-0000-00001C0A0000}"/>
    <cellStyle name="Comma 2 3 2 3 3 3 3 2" xfId="16534" xr:uid="{00000000-0005-0000-0000-00001D0A0000}"/>
    <cellStyle name="Comma 2 3 2 3 3 3 3 2 2" xfId="35748" xr:uid="{A2773F0F-D1BD-4ED9-A169-FD724563C577}"/>
    <cellStyle name="Comma 2 3 2 3 3 3 3 3" xfId="26141" xr:uid="{E7CF4480-DAD7-4D18-B3F7-F02C1FF6D0EA}"/>
    <cellStyle name="Comma 2 3 2 3 3 3 4" xfId="11730" xr:uid="{00000000-0005-0000-0000-00001E0A0000}"/>
    <cellStyle name="Comma 2 3 2 3 3 3 4 2" xfId="30944" xr:uid="{998DB3E7-4794-4FF1-AA88-91B8491690AA}"/>
    <cellStyle name="Comma 2 3 2 3 3 3 5" xfId="21337" xr:uid="{C8F8E11F-89D5-4CB7-8941-380BC8AEFEDE}"/>
    <cellStyle name="Comma 2 3 2 3 3 4" xfId="2925" xr:uid="{00000000-0005-0000-0000-00001F0A0000}"/>
    <cellStyle name="Comma 2 3 2 3 3 4 2" xfId="7728" xr:uid="{00000000-0005-0000-0000-0000200A0000}"/>
    <cellStyle name="Comma 2 3 2 3 3 4 2 2" xfId="17335" xr:uid="{00000000-0005-0000-0000-0000210A0000}"/>
    <cellStyle name="Comma 2 3 2 3 3 4 2 2 2" xfId="36549" xr:uid="{C88609EA-1327-45E5-9513-97D9889F459A}"/>
    <cellStyle name="Comma 2 3 2 3 3 4 2 3" xfId="26942" xr:uid="{A7CBDACC-9D52-4198-8321-D82088D866E8}"/>
    <cellStyle name="Comma 2 3 2 3 3 4 3" xfId="12532" xr:uid="{00000000-0005-0000-0000-0000220A0000}"/>
    <cellStyle name="Comma 2 3 2 3 3 4 3 2" xfId="31746" xr:uid="{35DCBB50-CE6A-4010-9B0A-9E81772FA35E}"/>
    <cellStyle name="Comma 2 3 2 3 3 4 4" xfId="22139" xr:uid="{42B003A3-89D0-43D7-923E-79F46DE1C639}"/>
    <cellStyle name="Comma 2 3 2 3 3 5" xfId="5327" xr:uid="{00000000-0005-0000-0000-0000230A0000}"/>
    <cellStyle name="Comma 2 3 2 3 3 5 2" xfId="14934" xr:uid="{00000000-0005-0000-0000-0000240A0000}"/>
    <cellStyle name="Comma 2 3 2 3 3 5 2 2" xfId="34148" xr:uid="{F34A089A-4553-4C79-B010-46F887B57121}"/>
    <cellStyle name="Comma 2 3 2 3 3 5 3" xfId="24541" xr:uid="{E20D6423-53DF-4DCE-9567-A10AA4CFD25B}"/>
    <cellStyle name="Comma 2 3 2 3 3 6" xfId="10130" xr:uid="{00000000-0005-0000-0000-0000250A0000}"/>
    <cellStyle name="Comma 2 3 2 3 3 6 2" xfId="29344" xr:uid="{453E5253-E7E1-43C3-9E38-8C01E4F1E45A}"/>
    <cellStyle name="Comma 2 3 2 3 3 7" xfId="19737" xr:uid="{20566C2C-6744-4EEF-A61E-5770F17D32DC}"/>
    <cellStyle name="Comma 2 3 2 3 4" xfId="719" xr:uid="{00000000-0005-0000-0000-0000260A0000}"/>
    <cellStyle name="Comma 2 3 2 3 4 2" xfId="1520" xr:uid="{00000000-0005-0000-0000-0000270A0000}"/>
    <cellStyle name="Comma 2 3 2 3 4 2 2" xfId="3925" xr:uid="{00000000-0005-0000-0000-0000280A0000}"/>
    <cellStyle name="Comma 2 3 2 3 4 2 2 2" xfId="8728" xr:uid="{00000000-0005-0000-0000-0000290A0000}"/>
    <cellStyle name="Comma 2 3 2 3 4 2 2 2 2" xfId="18335" xr:uid="{00000000-0005-0000-0000-00002A0A0000}"/>
    <cellStyle name="Comma 2 3 2 3 4 2 2 2 2 2" xfId="37549" xr:uid="{33EC0335-B285-4244-80F8-CB1BF131634D}"/>
    <cellStyle name="Comma 2 3 2 3 4 2 2 2 3" xfId="27942" xr:uid="{DD08E54F-07F8-4027-844D-B1B82C57F2E6}"/>
    <cellStyle name="Comma 2 3 2 3 4 2 2 3" xfId="13532" xr:uid="{00000000-0005-0000-0000-00002B0A0000}"/>
    <cellStyle name="Comma 2 3 2 3 4 2 2 3 2" xfId="32746" xr:uid="{10A90DF6-2F29-4EF4-AA22-4B2E94BFF56F}"/>
    <cellStyle name="Comma 2 3 2 3 4 2 2 4" xfId="23139" xr:uid="{DA9744D8-338E-4F2F-87FA-31F19D2B5B78}"/>
    <cellStyle name="Comma 2 3 2 3 4 2 3" xfId="6327" xr:uid="{00000000-0005-0000-0000-00002C0A0000}"/>
    <cellStyle name="Comma 2 3 2 3 4 2 3 2" xfId="15934" xr:uid="{00000000-0005-0000-0000-00002D0A0000}"/>
    <cellStyle name="Comma 2 3 2 3 4 2 3 2 2" xfId="35148" xr:uid="{E300806F-55FF-4442-8269-8422DE922ED5}"/>
    <cellStyle name="Comma 2 3 2 3 4 2 3 3" xfId="25541" xr:uid="{FC29296E-FEB1-43BE-85F0-DB9372D2D96D}"/>
    <cellStyle name="Comma 2 3 2 3 4 2 4" xfId="11130" xr:uid="{00000000-0005-0000-0000-00002E0A0000}"/>
    <cellStyle name="Comma 2 3 2 3 4 2 4 2" xfId="30344" xr:uid="{1A3DEB1B-EB46-4FA6-9CBC-9734A2318676}"/>
    <cellStyle name="Comma 2 3 2 3 4 2 5" xfId="20737" xr:uid="{D349090A-E30E-4E4C-9EBF-963B80CE0F77}"/>
    <cellStyle name="Comma 2 3 2 3 4 3" xfId="2320" xr:uid="{00000000-0005-0000-0000-00002F0A0000}"/>
    <cellStyle name="Comma 2 3 2 3 4 3 2" xfId="4725" xr:uid="{00000000-0005-0000-0000-0000300A0000}"/>
    <cellStyle name="Comma 2 3 2 3 4 3 2 2" xfId="9528" xr:uid="{00000000-0005-0000-0000-0000310A0000}"/>
    <cellStyle name="Comma 2 3 2 3 4 3 2 2 2" xfId="19135" xr:uid="{00000000-0005-0000-0000-0000320A0000}"/>
    <cellStyle name="Comma 2 3 2 3 4 3 2 2 2 2" xfId="38349" xr:uid="{8CF273E7-9976-4AED-AD23-082757380030}"/>
    <cellStyle name="Comma 2 3 2 3 4 3 2 2 3" xfId="28742" xr:uid="{2AD3DE5D-D384-47AA-ADBD-9E38855C6F0A}"/>
    <cellStyle name="Comma 2 3 2 3 4 3 2 3" xfId="14332" xr:uid="{00000000-0005-0000-0000-0000330A0000}"/>
    <cellStyle name="Comma 2 3 2 3 4 3 2 3 2" xfId="33546" xr:uid="{B593F76E-20D6-4D1F-9AC1-88F268A34D2A}"/>
    <cellStyle name="Comma 2 3 2 3 4 3 2 4" xfId="23939" xr:uid="{975CC4E3-958F-49D0-A683-6F37D4BDE1A9}"/>
    <cellStyle name="Comma 2 3 2 3 4 3 3" xfId="7127" xr:uid="{00000000-0005-0000-0000-0000340A0000}"/>
    <cellStyle name="Comma 2 3 2 3 4 3 3 2" xfId="16734" xr:uid="{00000000-0005-0000-0000-0000350A0000}"/>
    <cellStyle name="Comma 2 3 2 3 4 3 3 2 2" xfId="35948" xr:uid="{C7B5C0C0-FC3A-4EB1-98C7-DB1D430C5680}"/>
    <cellStyle name="Comma 2 3 2 3 4 3 3 3" xfId="26341" xr:uid="{5B73B054-5685-496A-ABEA-6DDC2DB81FC6}"/>
    <cellStyle name="Comma 2 3 2 3 4 3 4" xfId="11930" xr:uid="{00000000-0005-0000-0000-0000360A0000}"/>
    <cellStyle name="Comma 2 3 2 3 4 3 4 2" xfId="31144" xr:uid="{22D7ACCA-1F96-47C2-A9D3-4C1648EFF51D}"/>
    <cellStyle name="Comma 2 3 2 3 4 3 5" xfId="21537" xr:uid="{B572F0E8-5EBD-4037-997C-EF2FE11BD96F}"/>
    <cellStyle name="Comma 2 3 2 3 4 4" xfId="3125" xr:uid="{00000000-0005-0000-0000-0000370A0000}"/>
    <cellStyle name="Comma 2 3 2 3 4 4 2" xfId="7928" xr:uid="{00000000-0005-0000-0000-0000380A0000}"/>
    <cellStyle name="Comma 2 3 2 3 4 4 2 2" xfId="17535" xr:uid="{00000000-0005-0000-0000-0000390A0000}"/>
    <cellStyle name="Comma 2 3 2 3 4 4 2 2 2" xfId="36749" xr:uid="{00932489-C5A8-48EB-B331-0922B4891272}"/>
    <cellStyle name="Comma 2 3 2 3 4 4 2 3" xfId="27142" xr:uid="{708F211F-10B4-4091-8D72-4EBDA45404B7}"/>
    <cellStyle name="Comma 2 3 2 3 4 4 3" xfId="12732" xr:uid="{00000000-0005-0000-0000-00003A0A0000}"/>
    <cellStyle name="Comma 2 3 2 3 4 4 3 2" xfId="31946" xr:uid="{B679E25A-40B4-4FA2-B996-3BE615FEC38F}"/>
    <cellStyle name="Comma 2 3 2 3 4 4 4" xfId="22339" xr:uid="{E0248CE9-0A82-4D15-9831-C6C4D45F14EB}"/>
    <cellStyle name="Comma 2 3 2 3 4 5" xfId="5527" xr:uid="{00000000-0005-0000-0000-00003B0A0000}"/>
    <cellStyle name="Comma 2 3 2 3 4 5 2" xfId="15134" xr:uid="{00000000-0005-0000-0000-00003C0A0000}"/>
    <cellStyle name="Comma 2 3 2 3 4 5 2 2" xfId="34348" xr:uid="{BEEAACCE-5C83-41C5-AA02-B49C36BB14E6}"/>
    <cellStyle name="Comma 2 3 2 3 4 5 3" xfId="24741" xr:uid="{800CA8B4-AC04-49EF-A054-5613403262FC}"/>
    <cellStyle name="Comma 2 3 2 3 4 6" xfId="10330" xr:uid="{00000000-0005-0000-0000-00003D0A0000}"/>
    <cellStyle name="Comma 2 3 2 3 4 6 2" xfId="29544" xr:uid="{F60DD628-20B0-40D3-B1AE-6166EDDA2F55}"/>
    <cellStyle name="Comma 2 3 2 3 4 7" xfId="19937" xr:uid="{50D3733E-C7B2-45E2-B93F-F69D4E4586F3}"/>
    <cellStyle name="Comma 2 3 2 3 5" xfId="920" xr:uid="{00000000-0005-0000-0000-00003E0A0000}"/>
    <cellStyle name="Comma 2 3 2 3 5 2" xfId="3325" xr:uid="{00000000-0005-0000-0000-00003F0A0000}"/>
    <cellStyle name="Comma 2 3 2 3 5 2 2" xfId="8128" xr:uid="{00000000-0005-0000-0000-0000400A0000}"/>
    <cellStyle name="Comma 2 3 2 3 5 2 2 2" xfId="17735" xr:uid="{00000000-0005-0000-0000-0000410A0000}"/>
    <cellStyle name="Comma 2 3 2 3 5 2 2 2 2" xfId="36949" xr:uid="{16C042F4-1E95-4B34-90A4-22B1167CD195}"/>
    <cellStyle name="Comma 2 3 2 3 5 2 2 3" xfId="27342" xr:uid="{21E4DF7E-9261-47BF-B60E-9C20A9B17206}"/>
    <cellStyle name="Comma 2 3 2 3 5 2 3" xfId="12932" xr:uid="{00000000-0005-0000-0000-0000420A0000}"/>
    <cellStyle name="Comma 2 3 2 3 5 2 3 2" xfId="32146" xr:uid="{9616FA4C-3C2F-4528-A6EF-E537C1211A79}"/>
    <cellStyle name="Comma 2 3 2 3 5 2 4" xfId="22539" xr:uid="{25EC0D20-5D64-4353-AA17-4C82CBDD5F89}"/>
    <cellStyle name="Comma 2 3 2 3 5 3" xfId="5727" xr:uid="{00000000-0005-0000-0000-0000430A0000}"/>
    <cellStyle name="Comma 2 3 2 3 5 3 2" xfId="15334" xr:uid="{00000000-0005-0000-0000-0000440A0000}"/>
    <cellStyle name="Comma 2 3 2 3 5 3 2 2" xfId="34548" xr:uid="{A9005A3C-5C07-4004-A14E-0F8915D1CA59}"/>
    <cellStyle name="Comma 2 3 2 3 5 3 3" xfId="24941" xr:uid="{A76D6BD2-2586-42D8-ABBC-97250465AC72}"/>
    <cellStyle name="Comma 2 3 2 3 5 4" xfId="10530" xr:uid="{00000000-0005-0000-0000-0000450A0000}"/>
    <cellStyle name="Comma 2 3 2 3 5 4 2" xfId="29744" xr:uid="{0EEE513B-1B40-457E-8E7C-FF5518F06F8C}"/>
    <cellStyle name="Comma 2 3 2 3 5 5" xfId="20137" xr:uid="{38B80213-EB85-4253-9606-4B8CA256302A}"/>
    <cellStyle name="Comma 2 3 2 3 6" xfId="1720" xr:uid="{00000000-0005-0000-0000-0000460A0000}"/>
    <cellStyle name="Comma 2 3 2 3 6 2" xfId="4125" xr:uid="{00000000-0005-0000-0000-0000470A0000}"/>
    <cellStyle name="Comma 2 3 2 3 6 2 2" xfId="8928" xr:uid="{00000000-0005-0000-0000-0000480A0000}"/>
    <cellStyle name="Comma 2 3 2 3 6 2 2 2" xfId="18535" xr:uid="{00000000-0005-0000-0000-0000490A0000}"/>
    <cellStyle name="Comma 2 3 2 3 6 2 2 2 2" xfId="37749" xr:uid="{C5238E67-76AD-44AF-8F21-806773A42452}"/>
    <cellStyle name="Comma 2 3 2 3 6 2 2 3" xfId="28142" xr:uid="{E94BD370-E13F-4174-9344-841AE5C871E7}"/>
    <cellStyle name="Comma 2 3 2 3 6 2 3" xfId="13732" xr:uid="{00000000-0005-0000-0000-00004A0A0000}"/>
    <cellStyle name="Comma 2 3 2 3 6 2 3 2" xfId="32946" xr:uid="{A0A46974-92FB-4450-ADCC-CC5A98460414}"/>
    <cellStyle name="Comma 2 3 2 3 6 2 4" xfId="23339" xr:uid="{9986E9B9-D0D4-4AF6-9D0B-A3A46D6C4263}"/>
    <cellStyle name="Comma 2 3 2 3 6 3" xfId="6527" xr:uid="{00000000-0005-0000-0000-00004B0A0000}"/>
    <cellStyle name="Comma 2 3 2 3 6 3 2" xfId="16134" xr:uid="{00000000-0005-0000-0000-00004C0A0000}"/>
    <cellStyle name="Comma 2 3 2 3 6 3 2 2" xfId="35348" xr:uid="{347B8E0B-BCAA-43C9-9029-4A62DAA115BF}"/>
    <cellStyle name="Comma 2 3 2 3 6 3 3" xfId="25741" xr:uid="{C6309284-0186-4156-BFA2-369D70E00FFA}"/>
    <cellStyle name="Comma 2 3 2 3 6 4" xfId="11330" xr:uid="{00000000-0005-0000-0000-00004D0A0000}"/>
    <cellStyle name="Comma 2 3 2 3 6 4 2" xfId="30544" xr:uid="{3F97F192-4F78-409A-9EE0-66CD1BC40EC6}"/>
    <cellStyle name="Comma 2 3 2 3 6 5" xfId="20937" xr:uid="{4EE7FD61-FC52-4734-B3BC-776077C59944}"/>
    <cellStyle name="Comma 2 3 2 3 7" xfId="2525" xr:uid="{00000000-0005-0000-0000-00004E0A0000}"/>
    <cellStyle name="Comma 2 3 2 3 7 2" xfId="7328" xr:uid="{00000000-0005-0000-0000-00004F0A0000}"/>
    <cellStyle name="Comma 2 3 2 3 7 2 2" xfId="16935" xr:uid="{00000000-0005-0000-0000-0000500A0000}"/>
    <cellStyle name="Comma 2 3 2 3 7 2 2 2" xfId="36149" xr:uid="{9143076D-2391-49D0-8FFB-4026F446AB1B}"/>
    <cellStyle name="Comma 2 3 2 3 7 2 3" xfId="26542" xr:uid="{6C2B00BC-A40D-407E-AE39-6C5CBF6E188C}"/>
    <cellStyle name="Comma 2 3 2 3 7 3" xfId="12132" xr:uid="{00000000-0005-0000-0000-0000510A0000}"/>
    <cellStyle name="Comma 2 3 2 3 7 3 2" xfId="31346" xr:uid="{D2E6DE21-1154-4502-8C1C-4C251C3AC186}"/>
    <cellStyle name="Comma 2 3 2 3 7 4" xfId="21739" xr:uid="{9D724C1B-D0D3-4039-B486-45376580AAAC}"/>
    <cellStyle name="Comma 2 3 2 3 8" xfId="4927" xr:uid="{00000000-0005-0000-0000-0000520A0000}"/>
    <cellStyle name="Comma 2 3 2 3 8 2" xfId="14534" xr:uid="{00000000-0005-0000-0000-0000530A0000}"/>
    <cellStyle name="Comma 2 3 2 3 8 2 2" xfId="33748" xr:uid="{BA7226CC-2935-4EFC-AE2A-ED6B49140708}"/>
    <cellStyle name="Comma 2 3 2 3 8 3" xfId="24141" xr:uid="{DED48F11-6A5D-43B2-B762-FE7D6C6BF229}"/>
    <cellStyle name="Comma 2 3 2 3 9" xfId="9730" xr:uid="{00000000-0005-0000-0000-0000540A0000}"/>
    <cellStyle name="Comma 2 3 2 3 9 2" xfId="28944" xr:uid="{0387E971-9F22-4667-A00C-9A400BF01C3C}"/>
    <cellStyle name="Comma 2 3 2 4" xfId="219" xr:uid="{00000000-0005-0000-0000-0000550A0000}"/>
    <cellStyle name="Comma 2 3 2 4 2" xfId="1020" xr:uid="{00000000-0005-0000-0000-0000560A0000}"/>
    <cellStyle name="Comma 2 3 2 4 2 2" xfId="3425" xr:uid="{00000000-0005-0000-0000-0000570A0000}"/>
    <cellStyle name="Comma 2 3 2 4 2 2 2" xfId="8228" xr:uid="{00000000-0005-0000-0000-0000580A0000}"/>
    <cellStyle name="Comma 2 3 2 4 2 2 2 2" xfId="17835" xr:uid="{00000000-0005-0000-0000-0000590A0000}"/>
    <cellStyle name="Comma 2 3 2 4 2 2 2 2 2" xfId="37049" xr:uid="{EE8E687A-69A4-4DB1-A580-1BF5352862A4}"/>
    <cellStyle name="Comma 2 3 2 4 2 2 2 3" xfId="27442" xr:uid="{59FEC5FA-88F3-4256-9911-678DC6D30CB1}"/>
    <cellStyle name="Comma 2 3 2 4 2 2 3" xfId="13032" xr:uid="{00000000-0005-0000-0000-00005A0A0000}"/>
    <cellStyle name="Comma 2 3 2 4 2 2 3 2" xfId="32246" xr:uid="{2283E5B3-7954-4BEE-910A-8F19DEFB1A0F}"/>
    <cellStyle name="Comma 2 3 2 4 2 2 4" xfId="22639" xr:uid="{1DA5C70A-1F11-4CF8-A3EF-F7B6E12A95DD}"/>
    <cellStyle name="Comma 2 3 2 4 2 3" xfId="5827" xr:uid="{00000000-0005-0000-0000-00005B0A0000}"/>
    <cellStyle name="Comma 2 3 2 4 2 3 2" xfId="15434" xr:uid="{00000000-0005-0000-0000-00005C0A0000}"/>
    <cellStyle name="Comma 2 3 2 4 2 3 2 2" xfId="34648" xr:uid="{0BFDA1B1-7431-4042-9B82-6BB5DAFFC76B}"/>
    <cellStyle name="Comma 2 3 2 4 2 3 3" xfId="25041" xr:uid="{34DE6451-24D8-46AC-9F18-916DDC101F21}"/>
    <cellStyle name="Comma 2 3 2 4 2 4" xfId="10630" xr:uid="{00000000-0005-0000-0000-00005D0A0000}"/>
    <cellStyle name="Comma 2 3 2 4 2 4 2" xfId="29844" xr:uid="{E45D760B-544C-458B-B128-04FBD2F3F255}"/>
    <cellStyle name="Comma 2 3 2 4 2 5" xfId="20237" xr:uid="{8609A8CF-AE12-49FC-A617-57DBD1EFB6D7}"/>
    <cellStyle name="Comma 2 3 2 4 3" xfId="1820" xr:uid="{00000000-0005-0000-0000-00005E0A0000}"/>
    <cellStyle name="Comma 2 3 2 4 3 2" xfId="4225" xr:uid="{00000000-0005-0000-0000-00005F0A0000}"/>
    <cellStyle name="Comma 2 3 2 4 3 2 2" xfId="9028" xr:uid="{00000000-0005-0000-0000-0000600A0000}"/>
    <cellStyle name="Comma 2 3 2 4 3 2 2 2" xfId="18635" xr:uid="{00000000-0005-0000-0000-0000610A0000}"/>
    <cellStyle name="Comma 2 3 2 4 3 2 2 2 2" xfId="37849" xr:uid="{8B56AE1B-44E5-4899-B6CB-24090E12ED29}"/>
    <cellStyle name="Comma 2 3 2 4 3 2 2 3" xfId="28242" xr:uid="{C28E6738-EB51-4C4C-82C1-1F9CC838D522}"/>
    <cellStyle name="Comma 2 3 2 4 3 2 3" xfId="13832" xr:uid="{00000000-0005-0000-0000-0000620A0000}"/>
    <cellStyle name="Comma 2 3 2 4 3 2 3 2" xfId="33046" xr:uid="{0B5A2782-9DF6-4709-8C82-AC11EE7B4F28}"/>
    <cellStyle name="Comma 2 3 2 4 3 2 4" xfId="23439" xr:uid="{F1136DE2-38AD-4F0A-B0B4-9566E3C24BBD}"/>
    <cellStyle name="Comma 2 3 2 4 3 3" xfId="6627" xr:uid="{00000000-0005-0000-0000-0000630A0000}"/>
    <cellStyle name="Comma 2 3 2 4 3 3 2" xfId="16234" xr:uid="{00000000-0005-0000-0000-0000640A0000}"/>
    <cellStyle name="Comma 2 3 2 4 3 3 2 2" xfId="35448" xr:uid="{299078DE-CF93-4BFA-8C9F-8E40E33B411B}"/>
    <cellStyle name="Comma 2 3 2 4 3 3 3" xfId="25841" xr:uid="{85BC4096-8168-4288-BE75-2A7F473C8774}"/>
    <cellStyle name="Comma 2 3 2 4 3 4" xfId="11430" xr:uid="{00000000-0005-0000-0000-0000650A0000}"/>
    <cellStyle name="Comma 2 3 2 4 3 4 2" xfId="30644" xr:uid="{71273A19-FAF0-4116-8DB7-3AF491E3DC2A}"/>
    <cellStyle name="Comma 2 3 2 4 3 5" xfId="21037" xr:uid="{EF8FD96D-DA00-468E-AE1F-9CC3044E5D9B}"/>
    <cellStyle name="Comma 2 3 2 4 4" xfId="2625" xr:uid="{00000000-0005-0000-0000-0000660A0000}"/>
    <cellStyle name="Comma 2 3 2 4 4 2" xfId="7428" xr:uid="{00000000-0005-0000-0000-0000670A0000}"/>
    <cellStyle name="Comma 2 3 2 4 4 2 2" xfId="17035" xr:uid="{00000000-0005-0000-0000-0000680A0000}"/>
    <cellStyle name="Comma 2 3 2 4 4 2 2 2" xfId="36249" xr:uid="{747D66C0-2D37-46CA-B3EE-E501A6E3AD22}"/>
    <cellStyle name="Comma 2 3 2 4 4 2 3" xfId="26642" xr:uid="{76CCF8AA-2BF1-470F-84E8-0CE08A7EAD3D}"/>
    <cellStyle name="Comma 2 3 2 4 4 3" xfId="12232" xr:uid="{00000000-0005-0000-0000-0000690A0000}"/>
    <cellStyle name="Comma 2 3 2 4 4 3 2" xfId="31446" xr:uid="{FE6ADBC7-1759-47D8-ACE9-EC0FAE43CEC9}"/>
    <cellStyle name="Comma 2 3 2 4 4 4" xfId="21839" xr:uid="{78328C05-545B-46A1-8FC7-25C31FCF58A2}"/>
    <cellStyle name="Comma 2 3 2 4 5" xfId="5027" xr:uid="{00000000-0005-0000-0000-00006A0A0000}"/>
    <cellStyle name="Comma 2 3 2 4 5 2" xfId="14634" xr:uid="{00000000-0005-0000-0000-00006B0A0000}"/>
    <cellStyle name="Comma 2 3 2 4 5 2 2" xfId="33848" xr:uid="{FA0419E3-9E0E-4B70-B18A-BCCF12C8771F}"/>
    <cellStyle name="Comma 2 3 2 4 5 3" xfId="24241" xr:uid="{AAB71A0A-A634-4530-A5C4-E1E51F954E5D}"/>
    <cellStyle name="Comma 2 3 2 4 6" xfId="9830" xr:uid="{00000000-0005-0000-0000-00006C0A0000}"/>
    <cellStyle name="Comma 2 3 2 4 6 2" xfId="29044" xr:uid="{3EE6C702-8D94-4AF1-A888-051C8E009EF5}"/>
    <cellStyle name="Comma 2 3 2 4 7" xfId="19437" xr:uid="{7470DFDF-5488-4391-90E2-D84CEAEE7F5F}"/>
    <cellStyle name="Comma 2 3 2 5" xfId="419" xr:uid="{00000000-0005-0000-0000-00006D0A0000}"/>
    <cellStyle name="Comma 2 3 2 5 2" xfId="1220" xr:uid="{00000000-0005-0000-0000-00006E0A0000}"/>
    <cellStyle name="Comma 2 3 2 5 2 2" xfId="3625" xr:uid="{00000000-0005-0000-0000-00006F0A0000}"/>
    <cellStyle name="Comma 2 3 2 5 2 2 2" xfId="8428" xr:uid="{00000000-0005-0000-0000-0000700A0000}"/>
    <cellStyle name="Comma 2 3 2 5 2 2 2 2" xfId="18035" xr:uid="{00000000-0005-0000-0000-0000710A0000}"/>
    <cellStyle name="Comma 2 3 2 5 2 2 2 2 2" xfId="37249" xr:uid="{7B6D404D-1BEA-47FA-930E-AED5A9B81F0F}"/>
    <cellStyle name="Comma 2 3 2 5 2 2 2 3" xfId="27642" xr:uid="{64AC93CD-473E-48B5-B888-DC296CC22FA1}"/>
    <cellStyle name="Comma 2 3 2 5 2 2 3" xfId="13232" xr:uid="{00000000-0005-0000-0000-0000720A0000}"/>
    <cellStyle name="Comma 2 3 2 5 2 2 3 2" xfId="32446" xr:uid="{C09C2CC9-712C-498D-8661-37024D79504A}"/>
    <cellStyle name="Comma 2 3 2 5 2 2 4" xfId="22839" xr:uid="{248BB469-6A19-4D13-8E92-51A5E6920FB7}"/>
    <cellStyle name="Comma 2 3 2 5 2 3" xfId="6027" xr:uid="{00000000-0005-0000-0000-0000730A0000}"/>
    <cellStyle name="Comma 2 3 2 5 2 3 2" xfId="15634" xr:uid="{00000000-0005-0000-0000-0000740A0000}"/>
    <cellStyle name="Comma 2 3 2 5 2 3 2 2" xfId="34848" xr:uid="{9DBD3979-9F9B-4FFA-98AD-95336352A7C0}"/>
    <cellStyle name="Comma 2 3 2 5 2 3 3" xfId="25241" xr:uid="{AF5B3351-2C48-4C96-A593-6003D7926AB1}"/>
    <cellStyle name="Comma 2 3 2 5 2 4" xfId="10830" xr:uid="{00000000-0005-0000-0000-0000750A0000}"/>
    <cellStyle name="Comma 2 3 2 5 2 4 2" xfId="30044" xr:uid="{8BCE6C5A-82C2-4FDF-862A-575771C2A1EB}"/>
    <cellStyle name="Comma 2 3 2 5 2 5" xfId="20437" xr:uid="{97442C3B-C4AD-480A-84B4-063A531E7D69}"/>
    <cellStyle name="Comma 2 3 2 5 3" xfId="2020" xr:uid="{00000000-0005-0000-0000-0000760A0000}"/>
    <cellStyle name="Comma 2 3 2 5 3 2" xfId="4425" xr:uid="{00000000-0005-0000-0000-0000770A0000}"/>
    <cellStyle name="Comma 2 3 2 5 3 2 2" xfId="9228" xr:uid="{00000000-0005-0000-0000-0000780A0000}"/>
    <cellStyle name="Comma 2 3 2 5 3 2 2 2" xfId="18835" xr:uid="{00000000-0005-0000-0000-0000790A0000}"/>
    <cellStyle name="Comma 2 3 2 5 3 2 2 2 2" xfId="38049" xr:uid="{58F52882-F4F4-4EEF-9ABF-A7A2D0CFEFAB}"/>
    <cellStyle name="Comma 2 3 2 5 3 2 2 3" xfId="28442" xr:uid="{4B10AA8E-55A3-4E35-A491-6BBEBA815CFB}"/>
    <cellStyle name="Comma 2 3 2 5 3 2 3" xfId="14032" xr:uid="{00000000-0005-0000-0000-00007A0A0000}"/>
    <cellStyle name="Comma 2 3 2 5 3 2 3 2" xfId="33246" xr:uid="{D8B48159-2637-48AA-B095-E97F206DE0B5}"/>
    <cellStyle name="Comma 2 3 2 5 3 2 4" xfId="23639" xr:uid="{B9B51475-F81D-4606-A689-6B6F30801DE5}"/>
    <cellStyle name="Comma 2 3 2 5 3 3" xfId="6827" xr:uid="{00000000-0005-0000-0000-00007B0A0000}"/>
    <cellStyle name="Comma 2 3 2 5 3 3 2" xfId="16434" xr:uid="{00000000-0005-0000-0000-00007C0A0000}"/>
    <cellStyle name="Comma 2 3 2 5 3 3 2 2" xfId="35648" xr:uid="{0B96C5CF-675A-4E53-8717-A4E2FCCF04F7}"/>
    <cellStyle name="Comma 2 3 2 5 3 3 3" xfId="26041" xr:uid="{43FC4CFF-816D-4211-9F82-8CA52B27FCE4}"/>
    <cellStyle name="Comma 2 3 2 5 3 4" xfId="11630" xr:uid="{00000000-0005-0000-0000-00007D0A0000}"/>
    <cellStyle name="Comma 2 3 2 5 3 4 2" xfId="30844" xr:uid="{32CD64F9-7061-4F7B-A9BA-C5F301F75227}"/>
    <cellStyle name="Comma 2 3 2 5 3 5" xfId="21237" xr:uid="{5F78580E-6751-4A4A-99BC-0FF9897EBB95}"/>
    <cellStyle name="Comma 2 3 2 5 4" xfId="2825" xr:uid="{00000000-0005-0000-0000-00007E0A0000}"/>
    <cellStyle name="Comma 2 3 2 5 4 2" xfId="7628" xr:uid="{00000000-0005-0000-0000-00007F0A0000}"/>
    <cellStyle name="Comma 2 3 2 5 4 2 2" xfId="17235" xr:uid="{00000000-0005-0000-0000-0000800A0000}"/>
    <cellStyle name="Comma 2 3 2 5 4 2 2 2" xfId="36449" xr:uid="{EFD12D70-6D6B-45DF-9A51-6238D6FCA658}"/>
    <cellStyle name="Comma 2 3 2 5 4 2 3" xfId="26842" xr:uid="{C6DAB3F6-B8D3-4B29-9A4C-E440EF2F59E9}"/>
    <cellStyle name="Comma 2 3 2 5 4 3" xfId="12432" xr:uid="{00000000-0005-0000-0000-0000810A0000}"/>
    <cellStyle name="Comma 2 3 2 5 4 3 2" xfId="31646" xr:uid="{E3F4659A-9D78-44AB-83E5-844C1104CBA7}"/>
    <cellStyle name="Comma 2 3 2 5 4 4" xfId="22039" xr:uid="{2D3569CB-EB56-4237-B760-F1FBC73BF04F}"/>
    <cellStyle name="Comma 2 3 2 5 5" xfId="5227" xr:uid="{00000000-0005-0000-0000-0000820A0000}"/>
    <cellStyle name="Comma 2 3 2 5 5 2" xfId="14834" xr:uid="{00000000-0005-0000-0000-0000830A0000}"/>
    <cellStyle name="Comma 2 3 2 5 5 2 2" xfId="34048" xr:uid="{1D6F2C90-F830-4D9D-8FE0-53AC40D3060C}"/>
    <cellStyle name="Comma 2 3 2 5 5 3" xfId="24441" xr:uid="{87A62657-CF54-4044-9852-23CABE61A302}"/>
    <cellStyle name="Comma 2 3 2 5 6" xfId="10030" xr:uid="{00000000-0005-0000-0000-0000840A0000}"/>
    <cellStyle name="Comma 2 3 2 5 6 2" xfId="29244" xr:uid="{8B516618-FA2D-415C-84B2-7C8865256197}"/>
    <cellStyle name="Comma 2 3 2 5 7" xfId="19637" xr:uid="{36C21FB3-8093-4168-A250-E646A79AC4C0}"/>
    <cellStyle name="Comma 2 3 2 6" xfId="619" xr:uid="{00000000-0005-0000-0000-0000850A0000}"/>
    <cellStyle name="Comma 2 3 2 6 2" xfId="1420" xr:uid="{00000000-0005-0000-0000-0000860A0000}"/>
    <cellStyle name="Comma 2 3 2 6 2 2" xfId="3825" xr:uid="{00000000-0005-0000-0000-0000870A0000}"/>
    <cellStyle name="Comma 2 3 2 6 2 2 2" xfId="8628" xr:uid="{00000000-0005-0000-0000-0000880A0000}"/>
    <cellStyle name="Comma 2 3 2 6 2 2 2 2" xfId="18235" xr:uid="{00000000-0005-0000-0000-0000890A0000}"/>
    <cellStyle name="Comma 2 3 2 6 2 2 2 2 2" xfId="37449" xr:uid="{C2D74650-426A-4632-B619-07EF0DDFAE6D}"/>
    <cellStyle name="Comma 2 3 2 6 2 2 2 3" xfId="27842" xr:uid="{6D48A2D0-4594-4CE7-9025-5AA4BDBF2EEC}"/>
    <cellStyle name="Comma 2 3 2 6 2 2 3" xfId="13432" xr:uid="{00000000-0005-0000-0000-00008A0A0000}"/>
    <cellStyle name="Comma 2 3 2 6 2 2 3 2" xfId="32646" xr:uid="{9E02C1D2-9C22-4470-9B6B-CC1A84C4AF9E}"/>
    <cellStyle name="Comma 2 3 2 6 2 2 4" xfId="23039" xr:uid="{621B1477-88C0-4E1F-BB1A-18A1FD454608}"/>
    <cellStyle name="Comma 2 3 2 6 2 3" xfId="6227" xr:uid="{00000000-0005-0000-0000-00008B0A0000}"/>
    <cellStyle name="Comma 2 3 2 6 2 3 2" xfId="15834" xr:uid="{00000000-0005-0000-0000-00008C0A0000}"/>
    <cellStyle name="Comma 2 3 2 6 2 3 2 2" xfId="35048" xr:uid="{7A21B2CF-ADBA-4432-97E2-65472AA2C27C}"/>
    <cellStyle name="Comma 2 3 2 6 2 3 3" xfId="25441" xr:uid="{4F08B4AD-B759-4492-8805-5EB1084DC4F4}"/>
    <cellStyle name="Comma 2 3 2 6 2 4" xfId="11030" xr:uid="{00000000-0005-0000-0000-00008D0A0000}"/>
    <cellStyle name="Comma 2 3 2 6 2 4 2" xfId="30244" xr:uid="{9C04EAA6-FD03-4558-8972-393E308A589F}"/>
    <cellStyle name="Comma 2 3 2 6 2 5" xfId="20637" xr:uid="{0A29EC83-B1CF-462A-95D5-56BA883B20CA}"/>
    <cellStyle name="Comma 2 3 2 6 3" xfId="2220" xr:uid="{00000000-0005-0000-0000-00008E0A0000}"/>
    <cellStyle name="Comma 2 3 2 6 3 2" xfId="4625" xr:uid="{00000000-0005-0000-0000-00008F0A0000}"/>
    <cellStyle name="Comma 2 3 2 6 3 2 2" xfId="9428" xr:uid="{00000000-0005-0000-0000-0000900A0000}"/>
    <cellStyle name="Comma 2 3 2 6 3 2 2 2" xfId="19035" xr:uid="{00000000-0005-0000-0000-0000910A0000}"/>
    <cellStyle name="Comma 2 3 2 6 3 2 2 2 2" xfId="38249" xr:uid="{4D364153-4EE7-4016-AB78-98A2F8B844B0}"/>
    <cellStyle name="Comma 2 3 2 6 3 2 2 3" xfId="28642" xr:uid="{8163B08B-DC14-457B-8B17-ABE571B18AA6}"/>
    <cellStyle name="Comma 2 3 2 6 3 2 3" xfId="14232" xr:uid="{00000000-0005-0000-0000-0000920A0000}"/>
    <cellStyle name="Comma 2 3 2 6 3 2 3 2" xfId="33446" xr:uid="{F3382E51-50D5-4131-8924-44B4FDE32A1E}"/>
    <cellStyle name="Comma 2 3 2 6 3 2 4" xfId="23839" xr:uid="{192AE24A-EB08-4915-89B9-D408A89A0E9B}"/>
    <cellStyle name="Comma 2 3 2 6 3 3" xfId="7027" xr:uid="{00000000-0005-0000-0000-0000930A0000}"/>
    <cellStyle name="Comma 2 3 2 6 3 3 2" xfId="16634" xr:uid="{00000000-0005-0000-0000-0000940A0000}"/>
    <cellStyle name="Comma 2 3 2 6 3 3 2 2" xfId="35848" xr:uid="{6DF036F8-6FB9-4D82-B6BA-EAB0BB7EF736}"/>
    <cellStyle name="Comma 2 3 2 6 3 3 3" xfId="26241" xr:uid="{19F25A7A-8253-40BF-B6F4-F51663358CDA}"/>
    <cellStyle name="Comma 2 3 2 6 3 4" xfId="11830" xr:uid="{00000000-0005-0000-0000-0000950A0000}"/>
    <cellStyle name="Comma 2 3 2 6 3 4 2" xfId="31044" xr:uid="{C32D9115-301E-438B-B23A-C09365D6257D}"/>
    <cellStyle name="Comma 2 3 2 6 3 5" xfId="21437" xr:uid="{C2FADBAC-C4EA-4547-AF60-AD5FB2304514}"/>
    <cellStyle name="Comma 2 3 2 6 4" xfId="3025" xr:uid="{00000000-0005-0000-0000-0000960A0000}"/>
    <cellStyle name="Comma 2 3 2 6 4 2" xfId="7828" xr:uid="{00000000-0005-0000-0000-0000970A0000}"/>
    <cellStyle name="Comma 2 3 2 6 4 2 2" xfId="17435" xr:uid="{00000000-0005-0000-0000-0000980A0000}"/>
    <cellStyle name="Comma 2 3 2 6 4 2 2 2" xfId="36649" xr:uid="{D12933AF-6C16-4B67-AE2E-4FA7EDB93C17}"/>
    <cellStyle name="Comma 2 3 2 6 4 2 3" xfId="27042" xr:uid="{71466163-5D5E-4E6D-A95F-7FA1DACBF88D}"/>
    <cellStyle name="Comma 2 3 2 6 4 3" xfId="12632" xr:uid="{00000000-0005-0000-0000-0000990A0000}"/>
    <cellStyle name="Comma 2 3 2 6 4 3 2" xfId="31846" xr:uid="{24D8E445-C32C-407F-B0D4-13F0FC8137F6}"/>
    <cellStyle name="Comma 2 3 2 6 4 4" xfId="22239" xr:uid="{0AE9DE56-8CF6-4A07-9940-2FF5DFF094F4}"/>
    <cellStyle name="Comma 2 3 2 6 5" xfId="5427" xr:uid="{00000000-0005-0000-0000-00009A0A0000}"/>
    <cellStyle name="Comma 2 3 2 6 5 2" xfId="15034" xr:uid="{00000000-0005-0000-0000-00009B0A0000}"/>
    <cellStyle name="Comma 2 3 2 6 5 2 2" xfId="34248" xr:uid="{EE579D55-C7FA-4BA8-B26E-ABF3BB75ADE0}"/>
    <cellStyle name="Comma 2 3 2 6 5 3" xfId="24641" xr:uid="{878127F2-4842-4916-A1D2-D0F7D3978AE8}"/>
    <cellStyle name="Comma 2 3 2 6 6" xfId="10230" xr:uid="{00000000-0005-0000-0000-00009C0A0000}"/>
    <cellStyle name="Comma 2 3 2 6 6 2" xfId="29444" xr:uid="{4F58CA6C-735D-408C-8E04-EECFBEB081B6}"/>
    <cellStyle name="Comma 2 3 2 6 7" xfId="19837" xr:uid="{F4ED486C-A049-432A-A5A8-307C6A9F3974}"/>
    <cellStyle name="Comma 2 3 2 7" xfId="820" xr:uid="{00000000-0005-0000-0000-00009D0A0000}"/>
    <cellStyle name="Comma 2 3 2 7 2" xfId="3225" xr:uid="{00000000-0005-0000-0000-00009E0A0000}"/>
    <cellStyle name="Comma 2 3 2 7 2 2" xfId="8028" xr:uid="{00000000-0005-0000-0000-00009F0A0000}"/>
    <cellStyle name="Comma 2 3 2 7 2 2 2" xfId="17635" xr:uid="{00000000-0005-0000-0000-0000A00A0000}"/>
    <cellStyle name="Comma 2 3 2 7 2 2 2 2" xfId="36849" xr:uid="{F77DD245-12F9-494E-B64F-39A93E866B0B}"/>
    <cellStyle name="Comma 2 3 2 7 2 2 3" xfId="27242" xr:uid="{B5A4DAE0-CB3D-4058-B9B1-5A749D5A2324}"/>
    <cellStyle name="Comma 2 3 2 7 2 3" xfId="12832" xr:uid="{00000000-0005-0000-0000-0000A10A0000}"/>
    <cellStyle name="Comma 2 3 2 7 2 3 2" xfId="32046" xr:uid="{B93A91C6-765F-4DE0-B84F-8B6D0B44D7AF}"/>
    <cellStyle name="Comma 2 3 2 7 2 4" xfId="22439" xr:uid="{D4C56D60-C36C-44EC-844B-7DC8B6C7FF15}"/>
    <cellStyle name="Comma 2 3 2 7 3" xfId="5627" xr:uid="{00000000-0005-0000-0000-0000A20A0000}"/>
    <cellStyle name="Comma 2 3 2 7 3 2" xfId="15234" xr:uid="{00000000-0005-0000-0000-0000A30A0000}"/>
    <cellStyle name="Comma 2 3 2 7 3 2 2" xfId="34448" xr:uid="{AF655888-57C4-4383-A5C6-1EBA1021DF38}"/>
    <cellStyle name="Comma 2 3 2 7 3 3" xfId="24841" xr:uid="{862CFBE9-C2F7-471A-8E4E-625C8C8308FD}"/>
    <cellStyle name="Comma 2 3 2 7 4" xfId="10430" xr:uid="{00000000-0005-0000-0000-0000A40A0000}"/>
    <cellStyle name="Comma 2 3 2 7 4 2" xfId="29644" xr:uid="{125DA6F0-648D-4E25-95C2-B97D91D33121}"/>
    <cellStyle name="Comma 2 3 2 7 5" xfId="20037" xr:uid="{9520349E-3936-4EBD-AB02-3CF3C52857E1}"/>
    <cellStyle name="Comma 2 3 2 8" xfId="1620" xr:uid="{00000000-0005-0000-0000-0000A50A0000}"/>
    <cellStyle name="Comma 2 3 2 8 2" xfId="4025" xr:uid="{00000000-0005-0000-0000-0000A60A0000}"/>
    <cellStyle name="Comma 2 3 2 8 2 2" xfId="8828" xr:uid="{00000000-0005-0000-0000-0000A70A0000}"/>
    <cellStyle name="Comma 2 3 2 8 2 2 2" xfId="18435" xr:uid="{00000000-0005-0000-0000-0000A80A0000}"/>
    <cellStyle name="Comma 2 3 2 8 2 2 2 2" xfId="37649" xr:uid="{AC1406BD-9B77-425E-B2E1-4CF584A3E5DD}"/>
    <cellStyle name="Comma 2 3 2 8 2 2 3" xfId="28042" xr:uid="{8F259AAB-C182-439B-8152-E0D704BC0B88}"/>
    <cellStyle name="Comma 2 3 2 8 2 3" xfId="13632" xr:uid="{00000000-0005-0000-0000-0000A90A0000}"/>
    <cellStyle name="Comma 2 3 2 8 2 3 2" xfId="32846" xr:uid="{52DD601E-3FBD-4BA4-B86A-1969D9F40DAD}"/>
    <cellStyle name="Comma 2 3 2 8 2 4" xfId="23239" xr:uid="{1CD0BDB6-DF45-45F8-BB3B-A168D1F126FA}"/>
    <cellStyle name="Comma 2 3 2 8 3" xfId="6427" xr:uid="{00000000-0005-0000-0000-0000AA0A0000}"/>
    <cellStyle name="Comma 2 3 2 8 3 2" xfId="16034" xr:uid="{00000000-0005-0000-0000-0000AB0A0000}"/>
    <cellStyle name="Comma 2 3 2 8 3 2 2" xfId="35248" xr:uid="{D163C7B7-F75D-48B1-BDEC-858C0781FDC8}"/>
    <cellStyle name="Comma 2 3 2 8 3 3" xfId="25641" xr:uid="{C7D92AB9-E0B2-4810-A43B-03524755FAA3}"/>
    <cellStyle name="Comma 2 3 2 8 4" xfId="11230" xr:uid="{00000000-0005-0000-0000-0000AC0A0000}"/>
    <cellStyle name="Comma 2 3 2 8 4 2" xfId="30444" xr:uid="{3E4A2A57-D310-449C-ABAE-59F62822D277}"/>
    <cellStyle name="Comma 2 3 2 8 5" xfId="20837" xr:uid="{F3F6638F-AAA1-4FE5-853B-75923319E21E}"/>
    <cellStyle name="Comma 2 3 2 9" xfId="2425" xr:uid="{00000000-0005-0000-0000-0000AD0A0000}"/>
    <cellStyle name="Comma 2 3 2 9 2" xfId="7228" xr:uid="{00000000-0005-0000-0000-0000AE0A0000}"/>
    <cellStyle name="Comma 2 3 2 9 2 2" xfId="16835" xr:uid="{00000000-0005-0000-0000-0000AF0A0000}"/>
    <cellStyle name="Comma 2 3 2 9 2 2 2" xfId="36049" xr:uid="{5A0AF12F-CB8E-402E-863E-64E2DFC3E100}"/>
    <cellStyle name="Comma 2 3 2 9 2 3" xfId="26442" xr:uid="{5165EAEF-79F8-4568-8D89-C66BA799E923}"/>
    <cellStyle name="Comma 2 3 2 9 3" xfId="12032" xr:uid="{00000000-0005-0000-0000-0000B00A0000}"/>
    <cellStyle name="Comma 2 3 2 9 3 2" xfId="31246" xr:uid="{48B3CAE9-8464-4F99-AA4F-36CDEF009FF5}"/>
    <cellStyle name="Comma 2 3 2 9 4" xfId="21639" xr:uid="{41876986-1407-45A3-8D5F-49983D54CE89}"/>
    <cellStyle name="Comma 2 3 3" xfId="29" xr:uid="{00000000-0005-0000-0000-0000B10A0000}"/>
    <cellStyle name="Comma 2 3 3 10" xfId="4837" xr:uid="{00000000-0005-0000-0000-0000B20A0000}"/>
    <cellStyle name="Comma 2 3 3 10 2" xfId="14444" xr:uid="{00000000-0005-0000-0000-0000B30A0000}"/>
    <cellStyle name="Comma 2 3 3 10 2 2" xfId="33658" xr:uid="{7D89D49D-0D35-4DD7-A7EB-25371560F8F0}"/>
    <cellStyle name="Comma 2 3 3 10 3" xfId="24051" xr:uid="{F42CD3A8-D855-48F6-872A-C6194579E427}"/>
    <cellStyle name="Comma 2 3 3 11" xfId="9640" xr:uid="{00000000-0005-0000-0000-0000B40A0000}"/>
    <cellStyle name="Comma 2 3 3 11 2" xfId="28854" xr:uid="{3BF96CD9-0DBA-45B1-9A34-9B65374F409B}"/>
    <cellStyle name="Comma 2 3 3 12" xfId="19247" xr:uid="{1287C3F0-E714-48B3-BDD0-B375B0E0284D}"/>
    <cellStyle name="Comma 2 3 3 2" xfId="79" xr:uid="{00000000-0005-0000-0000-0000B50A0000}"/>
    <cellStyle name="Comma 2 3 3 2 10" xfId="9690" xr:uid="{00000000-0005-0000-0000-0000B60A0000}"/>
    <cellStyle name="Comma 2 3 3 2 10 2" xfId="28904" xr:uid="{7FA001CE-3862-4310-A423-61A89F8BB502}"/>
    <cellStyle name="Comma 2 3 3 2 11" xfId="19297" xr:uid="{5C82A008-8AA9-41E9-83B5-23A2CB3B9B7E}"/>
    <cellStyle name="Comma 2 3 3 2 2" xfId="179" xr:uid="{00000000-0005-0000-0000-0000B70A0000}"/>
    <cellStyle name="Comma 2 3 3 2 2 10" xfId="19397" xr:uid="{8EA49EEC-43C7-4C66-B022-257FFEF7000D}"/>
    <cellStyle name="Comma 2 3 3 2 2 2" xfId="379" xr:uid="{00000000-0005-0000-0000-0000B80A0000}"/>
    <cellStyle name="Comma 2 3 3 2 2 2 2" xfId="1180" xr:uid="{00000000-0005-0000-0000-0000B90A0000}"/>
    <cellStyle name="Comma 2 3 3 2 2 2 2 2" xfId="3585" xr:uid="{00000000-0005-0000-0000-0000BA0A0000}"/>
    <cellStyle name="Comma 2 3 3 2 2 2 2 2 2" xfId="8388" xr:uid="{00000000-0005-0000-0000-0000BB0A0000}"/>
    <cellStyle name="Comma 2 3 3 2 2 2 2 2 2 2" xfId="17995" xr:uid="{00000000-0005-0000-0000-0000BC0A0000}"/>
    <cellStyle name="Comma 2 3 3 2 2 2 2 2 2 2 2" xfId="37209" xr:uid="{580F99D8-7F11-4DC7-A7B6-10C4489FA02B}"/>
    <cellStyle name="Comma 2 3 3 2 2 2 2 2 2 3" xfId="27602" xr:uid="{C3160500-F33F-4348-A2EF-9C8338416523}"/>
    <cellStyle name="Comma 2 3 3 2 2 2 2 2 3" xfId="13192" xr:uid="{00000000-0005-0000-0000-0000BD0A0000}"/>
    <cellStyle name="Comma 2 3 3 2 2 2 2 2 3 2" xfId="32406" xr:uid="{95237684-6791-47EC-B37C-7F53A2FA38DF}"/>
    <cellStyle name="Comma 2 3 3 2 2 2 2 2 4" xfId="22799" xr:uid="{44E1EA52-CC7A-4DC9-B80F-69FCC11E98ED}"/>
    <cellStyle name="Comma 2 3 3 2 2 2 2 3" xfId="5987" xr:uid="{00000000-0005-0000-0000-0000BE0A0000}"/>
    <cellStyle name="Comma 2 3 3 2 2 2 2 3 2" xfId="15594" xr:uid="{00000000-0005-0000-0000-0000BF0A0000}"/>
    <cellStyle name="Comma 2 3 3 2 2 2 2 3 2 2" xfId="34808" xr:uid="{FB1C816D-DB65-40E3-B86B-1FB2A787A08C}"/>
    <cellStyle name="Comma 2 3 3 2 2 2 2 3 3" xfId="25201" xr:uid="{EEAF71DA-D3D5-40F3-AFFC-9326A219EB6B}"/>
    <cellStyle name="Comma 2 3 3 2 2 2 2 4" xfId="10790" xr:uid="{00000000-0005-0000-0000-0000C00A0000}"/>
    <cellStyle name="Comma 2 3 3 2 2 2 2 4 2" xfId="30004" xr:uid="{E05ECB37-1677-40BD-A91D-5E32B6859916}"/>
    <cellStyle name="Comma 2 3 3 2 2 2 2 5" xfId="20397" xr:uid="{0F77FC3A-856E-47F0-A1BD-151F65D09A56}"/>
    <cellStyle name="Comma 2 3 3 2 2 2 3" xfId="1980" xr:uid="{00000000-0005-0000-0000-0000C10A0000}"/>
    <cellStyle name="Comma 2 3 3 2 2 2 3 2" xfId="4385" xr:uid="{00000000-0005-0000-0000-0000C20A0000}"/>
    <cellStyle name="Comma 2 3 3 2 2 2 3 2 2" xfId="9188" xr:uid="{00000000-0005-0000-0000-0000C30A0000}"/>
    <cellStyle name="Comma 2 3 3 2 2 2 3 2 2 2" xfId="18795" xr:uid="{00000000-0005-0000-0000-0000C40A0000}"/>
    <cellStyle name="Comma 2 3 3 2 2 2 3 2 2 2 2" xfId="38009" xr:uid="{F0C9A14F-B4A6-430A-8C80-0F131AC2B84A}"/>
    <cellStyle name="Comma 2 3 3 2 2 2 3 2 2 3" xfId="28402" xr:uid="{3EB7B5F2-8EB5-40A9-B81A-43AA36D4FF39}"/>
    <cellStyle name="Comma 2 3 3 2 2 2 3 2 3" xfId="13992" xr:uid="{00000000-0005-0000-0000-0000C50A0000}"/>
    <cellStyle name="Comma 2 3 3 2 2 2 3 2 3 2" xfId="33206" xr:uid="{12F7114E-BB3D-4795-855F-CB75279A2A19}"/>
    <cellStyle name="Comma 2 3 3 2 2 2 3 2 4" xfId="23599" xr:uid="{1B77E8F1-37B0-4C12-A108-F3252D68165D}"/>
    <cellStyle name="Comma 2 3 3 2 2 2 3 3" xfId="6787" xr:uid="{00000000-0005-0000-0000-0000C60A0000}"/>
    <cellStyle name="Comma 2 3 3 2 2 2 3 3 2" xfId="16394" xr:uid="{00000000-0005-0000-0000-0000C70A0000}"/>
    <cellStyle name="Comma 2 3 3 2 2 2 3 3 2 2" xfId="35608" xr:uid="{95D4E775-07FF-47A6-AADE-806F9D6473E6}"/>
    <cellStyle name="Comma 2 3 3 2 2 2 3 3 3" xfId="26001" xr:uid="{02889C74-7A00-4112-B86C-86FA3B2998DD}"/>
    <cellStyle name="Comma 2 3 3 2 2 2 3 4" xfId="11590" xr:uid="{00000000-0005-0000-0000-0000C80A0000}"/>
    <cellStyle name="Comma 2 3 3 2 2 2 3 4 2" xfId="30804" xr:uid="{A88B8B90-B758-4D94-ABA9-3A62A72ECAD5}"/>
    <cellStyle name="Comma 2 3 3 2 2 2 3 5" xfId="21197" xr:uid="{DD339671-C112-40D7-8205-2DFA27C19BF8}"/>
    <cellStyle name="Comma 2 3 3 2 2 2 4" xfId="2785" xr:uid="{00000000-0005-0000-0000-0000C90A0000}"/>
    <cellStyle name="Comma 2 3 3 2 2 2 4 2" xfId="7588" xr:uid="{00000000-0005-0000-0000-0000CA0A0000}"/>
    <cellStyle name="Comma 2 3 3 2 2 2 4 2 2" xfId="17195" xr:uid="{00000000-0005-0000-0000-0000CB0A0000}"/>
    <cellStyle name="Comma 2 3 3 2 2 2 4 2 2 2" xfId="36409" xr:uid="{5F040CBF-DD83-45B8-BA74-36AF812B30D5}"/>
    <cellStyle name="Comma 2 3 3 2 2 2 4 2 3" xfId="26802" xr:uid="{040D2072-7EDD-4493-B814-898EF2E702F1}"/>
    <cellStyle name="Comma 2 3 3 2 2 2 4 3" xfId="12392" xr:uid="{00000000-0005-0000-0000-0000CC0A0000}"/>
    <cellStyle name="Comma 2 3 3 2 2 2 4 3 2" xfId="31606" xr:uid="{CEB9F42B-A997-4A0D-9EC1-42287000D511}"/>
    <cellStyle name="Comma 2 3 3 2 2 2 4 4" xfId="21999" xr:uid="{9952E602-C194-44AB-804E-2D3D89FB8608}"/>
    <cellStyle name="Comma 2 3 3 2 2 2 5" xfId="5187" xr:uid="{00000000-0005-0000-0000-0000CD0A0000}"/>
    <cellStyle name="Comma 2 3 3 2 2 2 5 2" xfId="14794" xr:uid="{00000000-0005-0000-0000-0000CE0A0000}"/>
    <cellStyle name="Comma 2 3 3 2 2 2 5 2 2" xfId="34008" xr:uid="{99885120-8059-429B-A032-F8E41A53A209}"/>
    <cellStyle name="Comma 2 3 3 2 2 2 5 3" xfId="24401" xr:uid="{18BEBD64-3ACD-48B4-B204-0D6F33A596D7}"/>
    <cellStyle name="Comma 2 3 3 2 2 2 6" xfId="9990" xr:uid="{00000000-0005-0000-0000-0000CF0A0000}"/>
    <cellStyle name="Comma 2 3 3 2 2 2 6 2" xfId="29204" xr:uid="{C7852C59-80A9-4270-9A65-33C8E9928CF7}"/>
    <cellStyle name="Comma 2 3 3 2 2 2 7" xfId="19597" xr:uid="{C0FE2ABE-BFA9-48E5-9C85-7BF21F116066}"/>
    <cellStyle name="Comma 2 3 3 2 2 3" xfId="579" xr:uid="{00000000-0005-0000-0000-0000D00A0000}"/>
    <cellStyle name="Comma 2 3 3 2 2 3 2" xfId="1380" xr:uid="{00000000-0005-0000-0000-0000D10A0000}"/>
    <cellStyle name="Comma 2 3 3 2 2 3 2 2" xfId="3785" xr:uid="{00000000-0005-0000-0000-0000D20A0000}"/>
    <cellStyle name="Comma 2 3 3 2 2 3 2 2 2" xfId="8588" xr:uid="{00000000-0005-0000-0000-0000D30A0000}"/>
    <cellStyle name="Comma 2 3 3 2 2 3 2 2 2 2" xfId="18195" xr:uid="{00000000-0005-0000-0000-0000D40A0000}"/>
    <cellStyle name="Comma 2 3 3 2 2 3 2 2 2 2 2" xfId="37409" xr:uid="{CE01940F-9B7C-4CE2-8C71-C9D7D8A8A784}"/>
    <cellStyle name="Comma 2 3 3 2 2 3 2 2 2 3" xfId="27802" xr:uid="{1E6F2BAB-EF1B-43FD-947F-3D067CB92ADB}"/>
    <cellStyle name="Comma 2 3 3 2 2 3 2 2 3" xfId="13392" xr:uid="{00000000-0005-0000-0000-0000D50A0000}"/>
    <cellStyle name="Comma 2 3 3 2 2 3 2 2 3 2" xfId="32606" xr:uid="{4333626D-044D-47E2-8262-0C1CFCA9DE1C}"/>
    <cellStyle name="Comma 2 3 3 2 2 3 2 2 4" xfId="22999" xr:uid="{F96E673A-021A-4757-9278-D4740AAE921A}"/>
    <cellStyle name="Comma 2 3 3 2 2 3 2 3" xfId="6187" xr:uid="{00000000-0005-0000-0000-0000D60A0000}"/>
    <cellStyle name="Comma 2 3 3 2 2 3 2 3 2" xfId="15794" xr:uid="{00000000-0005-0000-0000-0000D70A0000}"/>
    <cellStyle name="Comma 2 3 3 2 2 3 2 3 2 2" xfId="35008" xr:uid="{B65EF3DE-713C-428C-804D-B31C4998D035}"/>
    <cellStyle name="Comma 2 3 3 2 2 3 2 3 3" xfId="25401" xr:uid="{2D483CF3-D66E-4190-8090-DBB7518DCF1A}"/>
    <cellStyle name="Comma 2 3 3 2 2 3 2 4" xfId="10990" xr:uid="{00000000-0005-0000-0000-0000D80A0000}"/>
    <cellStyle name="Comma 2 3 3 2 2 3 2 4 2" xfId="30204" xr:uid="{59FF18CF-10DD-4806-ACB1-D8C6D942BCF6}"/>
    <cellStyle name="Comma 2 3 3 2 2 3 2 5" xfId="20597" xr:uid="{060BB76E-91FD-4CA2-97E6-EA6ABB9523FE}"/>
    <cellStyle name="Comma 2 3 3 2 2 3 3" xfId="2180" xr:uid="{00000000-0005-0000-0000-0000D90A0000}"/>
    <cellStyle name="Comma 2 3 3 2 2 3 3 2" xfId="4585" xr:uid="{00000000-0005-0000-0000-0000DA0A0000}"/>
    <cellStyle name="Comma 2 3 3 2 2 3 3 2 2" xfId="9388" xr:uid="{00000000-0005-0000-0000-0000DB0A0000}"/>
    <cellStyle name="Comma 2 3 3 2 2 3 3 2 2 2" xfId="18995" xr:uid="{00000000-0005-0000-0000-0000DC0A0000}"/>
    <cellStyle name="Comma 2 3 3 2 2 3 3 2 2 2 2" xfId="38209" xr:uid="{F47CCE2B-DEE3-493D-B447-66343A3FF6A4}"/>
    <cellStyle name="Comma 2 3 3 2 2 3 3 2 2 3" xfId="28602" xr:uid="{DCCD94B3-917D-4B63-8D83-56D70767B0EA}"/>
    <cellStyle name="Comma 2 3 3 2 2 3 3 2 3" xfId="14192" xr:uid="{00000000-0005-0000-0000-0000DD0A0000}"/>
    <cellStyle name="Comma 2 3 3 2 2 3 3 2 3 2" xfId="33406" xr:uid="{E2B7E55A-F0A1-4C64-89B1-768E02840608}"/>
    <cellStyle name="Comma 2 3 3 2 2 3 3 2 4" xfId="23799" xr:uid="{4B0F0585-EE62-479C-8BF0-ED4BC1026D39}"/>
    <cellStyle name="Comma 2 3 3 2 2 3 3 3" xfId="6987" xr:uid="{00000000-0005-0000-0000-0000DE0A0000}"/>
    <cellStyle name="Comma 2 3 3 2 2 3 3 3 2" xfId="16594" xr:uid="{00000000-0005-0000-0000-0000DF0A0000}"/>
    <cellStyle name="Comma 2 3 3 2 2 3 3 3 2 2" xfId="35808" xr:uid="{2B5DC9E8-FD69-47A0-893A-D4C8332B7CF2}"/>
    <cellStyle name="Comma 2 3 3 2 2 3 3 3 3" xfId="26201" xr:uid="{8A42C47F-B6C5-4B62-848E-4B803659874E}"/>
    <cellStyle name="Comma 2 3 3 2 2 3 3 4" xfId="11790" xr:uid="{00000000-0005-0000-0000-0000E00A0000}"/>
    <cellStyle name="Comma 2 3 3 2 2 3 3 4 2" xfId="31004" xr:uid="{856F2AFB-5C89-4216-AA12-10E0EC562E27}"/>
    <cellStyle name="Comma 2 3 3 2 2 3 3 5" xfId="21397" xr:uid="{93F4F454-35D6-41BA-B1F7-2C9390152680}"/>
    <cellStyle name="Comma 2 3 3 2 2 3 4" xfId="2985" xr:uid="{00000000-0005-0000-0000-0000E10A0000}"/>
    <cellStyle name="Comma 2 3 3 2 2 3 4 2" xfId="7788" xr:uid="{00000000-0005-0000-0000-0000E20A0000}"/>
    <cellStyle name="Comma 2 3 3 2 2 3 4 2 2" xfId="17395" xr:uid="{00000000-0005-0000-0000-0000E30A0000}"/>
    <cellStyle name="Comma 2 3 3 2 2 3 4 2 2 2" xfId="36609" xr:uid="{4B62A44D-98AA-4CF5-A184-120078330375}"/>
    <cellStyle name="Comma 2 3 3 2 2 3 4 2 3" xfId="27002" xr:uid="{4F68051D-32D7-4097-91FA-623EB68AAEDC}"/>
    <cellStyle name="Comma 2 3 3 2 2 3 4 3" xfId="12592" xr:uid="{00000000-0005-0000-0000-0000E40A0000}"/>
    <cellStyle name="Comma 2 3 3 2 2 3 4 3 2" xfId="31806" xr:uid="{6C37933A-6D49-4B41-B4AA-5362CB69059D}"/>
    <cellStyle name="Comma 2 3 3 2 2 3 4 4" xfId="22199" xr:uid="{F80B66C0-43E4-4506-88E9-5D997948CBE8}"/>
    <cellStyle name="Comma 2 3 3 2 2 3 5" xfId="5387" xr:uid="{00000000-0005-0000-0000-0000E50A0000}"/>
    <cellStyle name="Comma 2 3 3 2 2 3 5 2" xfId="14994" xr:uid="{00000000-0005-0000-0000-0000E60A0000}"/>
    <cellStyle name="Comma 2 3 3 2 2 3 5 2 2" xfId="34208" xr:uid="{B14938F7-7527-4D2D-87F0-50C65CD06CA2}"/>
    <cellStyle name="Comma 2 3 3 2 2 3 5 3" xfId="24601" xr:uid="{D8051167-BA34-48A6-8CC0-053F15514CBA}"/>
    <cellStyle name="Comma 2 3 3 2 2 3 6" xfId="10190" xr:uid="{00000000-0005-0000-0000-0000E70A0000}"/>
    <cellStyle name="Comma 2 3 3 2 2 3 6 2" xfId="29404" xr:uid="{0734F66F-BA60-4DAA-A512-5B6C9857A702}"/>
    <cellStyle name="Comma 2 3 3 2 2 3 7" xfId="19797" xr:uid="{9E81D2C7-F4C8-4B23-AECD-57BB92DBFD70}"/>
    <cellStyle name="Comma 2 3 3 2 2 4" xfId="779" xr:uid="{00000000-0005-0000-0000-0000E80A0000}"/>
    <cellStyle name="Comma 2 3 3 2 2 4 2" xfId="1580" xr:uid="{00000000-0005-0000-0000-0000E90A0000}"/>
    <cellStyle name="Comma 2 3 3 2 2 4 2 2" xfId="3985" xr:uid="{00000000-0005-0000-0000-0000EA0A0000}"/>
    <cellStyle name="Comma 2 3 3 2 2 4 2 2 2" xfId="8788" xr:uid="{00000000-0005-0000-0000-0000EB0A0000}"/>
    <cellStyle name="Comma 2 3 3 2 2 4 2 2 2 2" xfId="18395" xr:uid="{00000000-0005-0000-0000-0000EC0A0000}"/>
    <cellStyle name="Comma 2 3 3 2 2 4 2 2 2 2 2" xfId="37609" xr:uid="{D3F7FD19-A3DE-4CB6-A067-B9916350FFC8}"/>
    <cellStyle name="Comma 2 3 3 2 2 4 2 2 2 3" xfId="28002" xr:uid="{293A72CE-6D89-4AE6-A3F6-EFDBE91B9763}"/>
    <cellStyle name="Comma 2 3 3 2 2 4 2 2 3" xfId="13592" xr:uid="{00000000-0005-0000-0000-0000ED0A0000}"/>
    <cellStyle name="Comma 2 3 3 2 2 4 2 2 3 2" xfId="32806" xr:uid="{DA8F9BF0-F58A-4126-B47A-FB3A45566E23}"/>
    <cellStyle name="Comma 2 3 3 2 2 4 2 2 4" xfId="23199" xr:uid="{28067446-B5FC-4A48-BA1C-5FC9E93D38A3}"/>
    <cellStyle name="Comma 2 3 3 2 2 4 2 3" xfId="6387" xr:uid="{00000000-0005-0000-0000-0000EE0A0000}"/>
    <cellStyle name="Comma 2 3 3 2 2 4 2 3 2" xfId="15994" xr:uid="{00000000-0005-0000-0000-0000EF0A0000}"/>
    <cellStyle name="Comma 2 3 3 2 2 4 2 3 2 2" xfId="35208" xr:uid="{17793A19-E838-4BCC-B204-8EEB9F85FC2D}"/>
    <cellStyle name="Comma 2 3 3 2 2 4 2 3 3" xfId="25601" xr:uid="{009B7505-F89D-4DAA-85E5-5B7E9F96BB1A}"/>
    <cellStyle name="Comma 2 3 3 2 2 4 2 4" xfId="11190" xr:uid="{00000000-0005-0000-0000-0000F00A0000}"/>
    <cellStyle name="Comma 2 3 3 2 2 4 2 4 2" xfId="30404" xr:uid="{6CC42E4A-9E92-4495-8217-EAE8305DC86C}"/>
    <cellStyle name="Comma 2 3 3 2 2 4 2 5" xfId="20797" xr:uid="{860E899E-F92E-4F3A-B306-AE888D43081F}"/>
    <cellStyle name="Comma 2 3 3 2 2 4 3" xfId="2380" xr:uid="{00000000-0005-0000-0000-0000F10A0000}"/>
    <cellStyle name="Comma 2 3 3 2 2 4 3 2" xfId="4785" xr:uid="{00000000-0005-0000-0000-0000F20A0000}"/>
    <cellStyle name="Comma 2 3 3 2 2 4 3 2 2" xfId="9588" xr:uid="{00000000-0005-0000-0000-0000F30A0000}"/>
    <cellStyle name="Comma 2 3 3 2 2 4 3 2 2 2" xfId="19195" xr:uid="{00000000-0005-0000-0000-0000F40A0000}"/>
    <cellStyle name="Comma 2 3 3 2 2 4 3 2 2 2 2" xfId="38409" xr:uid="{8DAF39D2-DEA7-4D91-8863-D96F87945805}"/>
    <cellStyle name="Comma 2 3 3 2 2 4 3 2 2 3" xfId="28802" xr:uid="{A8F68FA0-EB77-4444-AA98-D4F5C737E985}"/>
    <cellStyle name="Comma 2 3 3 2 2 4 3 2 3" xfId="14392" xr:uid="{00000000-0005-0000-0000-0000F50A0000}"/>
    <cellStyle name="Comma 2 3 3 2 2 4 3 2 3 2" xfId="33606" xr:uid="{BD28D082-FCCF-4B11-8050-356B2C3CAB9C}"/>
    <cellStyle name="Comma 2 3 3 2 2 4 3 2 4" xfId="23999" xr:uid="{96138C96-37A5-43A4-82DC-819D06E40D38}"/>
    <cellStyle name="Comma 2 3 3 2 2 4 3 3" xfId="7187" xr:uid="{00000000-0005-0000-0000-0000F60A0000}"/>
    <cellStyle name="Comma 2 3 3 2 2 4 3 3 2" xfId="16794" xr:uid="{00000000-0005-0000-0000-0000F70A0000}"/>
    <cellStyle name="Comma 2 3 3 2 2 4 3 3 2 2" xfId="36008" xr:uid="{28BAC678-B558-42E9-9842-EA77BCB56CA1}"/>
    <cellStyle name="Comma 2 3 3 2 2 4 3 3 3" xfId="26401" xr:uid="{F9960956-BE7D-4169-8953-2A420F4C63E6}"/>
    <cellStyle name="Comma 2 3 3 2 2 4 3 4" xfId="11990" xr:uid="{00000000-0005-0000-0000-0000F80A0000}"/>
    <cellStyle name="Comma 2 3 3 2 2 4 3 4 2" xfId="31204" xr:uid="{37D96896-7F53-42C1-820A-EFA08FBD3A80}"/>
    <cellStyle name="Comma 2 3 3 2 2 4 3 5" xfId="21597" xr:uid="{BE1E035A-8CD4-4C21-B1B6-73FC9019D85E}"/>
    <cellStyle name="Comma 2 3 3 2 2 4 4" xfId="3185" xr:uid="{00000000-0005-0000-0000-0000F90A0000}"/>
    <cellStyle name="Comma 2 3 3 2 2 4 4 2" xfId="7988" xr:uid="{00000000-0005-0000-0000-0000FA0A0000}"/>
    <cellStyle name="Comma 2 3 3 2 2 4 4 2 2" xfId="17595" xr:uid="{00000000-0005-0000-0000-0000FB0A0000}"/>
    <cellStyle name="Comma 2 3 3 2 2 4 4 2 2 2" xfId="36809" xr:uid="{0F70B582-CD52-45F4-A646-F33D2C9EF5EF}"/>
    <cellStyle name="Comma 2 3 3 2 2 4 4 2 3" xfId="27202" xr:uid="{E14B76E0-1ED6-442C-84C3-27BD95936639}"/>
    <cellStyle name="Comma 2 3 3 2 2 4 4 3" xfId="12792" xr:uid="{00000000-0005-0000-0000-0000FC0A0000}"/>
    <cellStyle name="Comma 2 3 3 2 2 4 4 3 2" xfId="32006" xr:uid="{90D07ACD-D7D1-42C2-B0D7-DB1119F7D1A7}"/>
    <cellStyle name="Comma 2 3 3 2 2 4 4 4" xfId="22399" xr:uid="{922B91EE-E1CD-4FEB-9AFF-D27C442FC968}"/>
    <cellStyle name="Comma 2 3 3 2 2 4 5" xfId="5587" xr:uid="{00000000-0005-0000-0000-0000FD0A0000}"/>
    <cellStyle name="Comma 2 3 3 2 2 4 5 2" xfId="15194" xr:uid="{00000000-0005-0000-0000-0000FE0A0000}"/>
    <cellStyle name="Comma 2 3 3 2 2 4 5 2 2" xfId="34408" xr:uid="{54A6BAC1-5D50-40A0-94DC-679F1449BC66}"/>
    <cellStyle name="Comma 2 3 3 2 2 4 5 3" xfId="24801" xr:uid="{BCC72C5D-134C-4D3F-A079-3E856A6A8DF6}"/>
    <cellStyle name="Comma 2 3 3 2 2 4 6" xfId="10390" xr:uid="{00000000-0005-0000-0000-0000FF0A0000}"/>
    <cellStyle name="Comma 2 3 3 2 2 4 6 2" xfId="29604" xr:uid="{C503979E-43EC-4236-B6FB-D93786353B3C}"/>
    <cellStyle name="Comma 2 3 3 2 2 4 7" xfId="19997" xr:uid="{814DF52A-9892-4F10-9347-F02C3E9C4472}"/>
    <cellStyle name="Comma 2 3 3 2 2 5" xfId="980" xr:uid="{00000000-0005-0000-0000-0000000B0000}"/>
    <cellStyle name="Comma 2 3 3 2 2 5 2" xfId="3385" xr:uid="{00000000-0005-0000-0000-0000010B0000}"/>
    <cellStyle name="Comma 2 3 3 2 2 5 2 2" xfId="8188" xr:uid="{00000000-0005-0000-0000-0000020B0000}"/>
    <cellStyle name="Comma 2 3 3 2 2 5 2 2 2" xfId="17795" xr:uid="{00000000-0005-0000-0000-0000030B0000}"/>
    <cellStyle name="Comma 2 3 3 2 2 5 2 2 2 2" xfId="37009" xr:uid="{53CC654E-893A-40AB-9360-B5D797B3402D}"/>
    <cellStyle name="Comma 2 3 3 2 2 5 2 2 3" xfId="27402" xr:uid="{3DAB628A-883D-4F1F-A8B1-7A509F5A0621}"/>
    <cellStyle name="Comma 2 3 3 2 2 5 2 3" xfId="12992" xr:uid="{00000000-0005-0000-0000-0000040B0000}"/>
    <cellStyle name="Comma 2 3 3 2 2 5 2 3 2" xfId="32206" xr:uid="{2CCC38AA-4ABB-473D-BFD2-D22220F6C825}"/>
    <cellStyle name="Comma 2 3 3 2 2 5 2 4" xfId="22599" xr:uid="{6FCD6B13-FFDE-4717-8F13-C4C9CBE5A254}"/>
    <cellStyle name="Comma 2 3 3 2 2 5 3" xfId="5787" xr:uid="{00000000-0005-0000-0000-0000050B0000}"/>
    <cellStyle name="Comma 2 3 3 2 2 5 3 2" xfId="15394" xr:uid="{00000000-0005-0000-0000-0000060B0000}"/>
    <cellStyle name="Comma 2 3 3 2 2 5 3 2 2" xfId="34608" xr:uid="{80F4C37A-1B95-4B17-B45A-444BB90DD5AD}"/>
    <cellStyle name="Comma 2 3 3 2 2 5 3 3" xfId="25001" xr:uid="{6320FCB9-8EBC-449F-81E7-CA7082479671}"/>
    <cellStyle name="Comma 2 3 3 2 2 5 4" xfId="10590" xr:uid="{00000000-0005-0000-0000-0000070B0000}"/>
    <cellStyle name="Comma 2 3 3 2 2 5 4 2" xfId="29804" xr:uid="{F8BBE994-2E71-4D9F-94C7-2E9F14A4B25E}"/>
    <cellStyle name="Comma 2 3 3 2 2 5 5" xfId="20197" xr:uid="{378A2FDB-0A15-4BEA-9A7F-76D31CBADF40}"/>
    <cellStyle name="Comma 2 3 3 2 2 6" xfId="1780" xr:uid="{00000000-0005-0000-0000-0000080B0000}"/>
    <cellStyle name="Comma 2 3 3 2 2 6 2" xfId="4185" xr:uid="{00000000-0005-0000-0000-0000090B0000}"/>
    <cellStyle name="Comma 2 3 3 2 2 6 2 2" xfId="8988" xr:uid="{00000000-0005-0000-0000-00000A0B0000}"/>
    <cellStyle name="Comma 2 3 3 2 2 6 2 2 2" xfId="18595" xr:uid="{00000000-0005-0000-0000-00000B0B0000}"/>
    <cellStyle name="Comma 2 3 3 2 2 6 2 2 2 2" xfId="37809" xr:uid="{4C961E99-9D6C-4262-A7ED-D12C89C95F52}"/>
    <cellStyle name="Comma 2 3 3 2 2 6 2 2 3" xfId="28202" xr:uid="{5F01268C-C9D8-41AB-B544-7CFF819F8C57}"/>
    <cellStyle name="Comma 2 3 3 2 2 6 2 3" xfId="13792" xr:uid="{00000000-0005-0000-0000-00000C0B0000}"/>
    <cellStyle name="Comma 2 3 3 2 2 6 2 3 2" xfId="33006" xr:uid="{1D61FF30-CC44-4EF4-9810-05A62C1B5CFF}"/>
    <cellStyle name="Comma 2 3 3 2 2 6 2 4" xfId="23399" xr:uid="{ECB91EC0-F68F-4283-94D9-0B03563F80BF}"/>
    <cellStyle name="Comma 2 3 3 2 2 6 3" xfId="6587" xr:uid="{00000000-0005-0000-0000-00000D0B0000}"/>
    <cellStyle name="Comma 2 3 3 2 2 6 3 2" xfId="16194" xr:uid="{00000000-0005-0000-0000-00000E0B0000}"/>
    <cellStyle name="Comma 2 3 3 2 2 6 3 2 2" xfId="35408" xr:uid="{1E7DB4A9-80EB-44A3-8755-2602E9D051C9}"/>
    <cellStyle name="Comma 2 3 3 2 2 6 3 3" xfId="25801" xr:uid="{E639A4F1-ED8B-4FD5-8C78-5A6BDFB5DC85}"/>
    <cellStyle name="Comma 2 3 3 2 2 6 4" xfId="11390" xr:uid="{00000000-0005-0000-0000-00000F0B0000}"/>
    <cellStyle name="Comma 2 3 3 2 2 6 4 2" xfId="30604" xr:uid="{34FA7DEC-2F7C-4A4D-BA8E-5EE5DD69DA3A}"/>
    <cellStyle name="Comma 2 3 3 2 2 6 5" xfId="20997" xr:uid="{5CA6FDC0-6D2A-4481-A26F-D7A7480D52A2}"/>
    <cellStyle name="Comma 2 3 3 2 2 7" xfId="2585" xr:uid="{00000000-0005-0000-0000-0000100B0000}"/>
    <cellStyle name="Comma 2 3 3 2 2 7 2" xfId="7388" xr:uid="{00000000-0005-0000-0000-0000110B0000}"/>
    <cellStyle name="Comma 2 3 3 2 2 7 2 2" xfId="16995" xr:uid="{00000000-0005-0000-0000-0000120B0000}"/>
    <cellStyle name="Comma 2 3 3 2 2 7 2 2 2" xfId="36209" xr:uid="{3671A586-BA3A-42FB-8295-0526AAEB058C}"/>
    <cellStyle name="Comma 2 3 3 2 2 7 2 3" xfId="26602" xr:uid="{498A8D34-C07A-4793-A563-7C11619BE0D6}"/>
    <cellStyle name="Comma 2 3 3 2 2 7 3" xfId="12192" xr:uid="{00000000-0005-0000-0000-0000130B0000}"/>
    <cellStyle name="Comma 2 3 3 2 2 7 3 2" xfId="31406" xr:uid="{5E7A476C-BE22-4121-96FE-F14E709EB018}"/>
    <cellStyle name="Comma 2 3 3 2 2 7 4" xfId="21799" xr:uid="{6B1B4B5E-5FCE-4C3D-8F82-24D369BA2FC2}"/>
    <cellStyle name="Comma 2 3 3 2 2 8" xfId="4987" xr:uid="{00000000-0005-0000-0000-0000140B0000}"/>
    <cellStyle name="Comma 2 3 3 2 2 8 2" xfId="14594" xr:uid="{00000000-0005-0000-0000-0000150B0000}"/>
    <cellStyle name="Comma 2 3 3 2 2 8 2 2" xfId="33808" xr:uid="{971067CD-3193-45C5-A1AA-529E6246EBAE}"/>
    <cellStyle name="Comma 2 3 3 2 2 8 3" xfId="24201" xr:uid="{522011F4-9D83-40A6-B5BF-E201DF67028F}"/>
    <cellStyle name="Comma 2 3 3 2 2 9" xfId="9790" xr:uid="{00000000-0005-0000-0000-0000160B0000}"/>
    <cellStyle name="Comma 2 3 3 2 2 9 2" xfId="29004" xr:uid="{E8DBF9A0-CBA8-47C0-94FC-A8C04E4BBE79}"/>
    <cellStyle name="Comma 2 3 3 2 3" xfId="279" xr:uid="{00000000-0005-0000-0000-0000170B0000}"/>
    <cellStyle name="Comma 2 3 3 2 3 2" xfId="1080" xr:uid="{00000000-0005-0000-0000-0000180B0000}"/>
    <cellStyle name="Comma 2 3 3 2 3 2 2" xfId="3485" xr:uid="{00000000-0005-0000-0000-0000190B0000}"/>
    <cellStyle name="Comma 2 3 3 2 3 2 2 2" xfId="8288" xr:uid="{00000000-0005-0000-0000-00001A0B0000}"/>
    <cellStyle name="Comma 2 3 3 2 3 2 2 2 2" xfId="17895" xr:uid="{00000000-0005-0000-0000-00001B0B0000}"/>
    <cellStyle name="Comma 2 3 3 2 3 2 2 2 2 2" xfId="37109" xr:uid="{25C20721-7F7D-4A95-83CE-C7C9E3256844}"/>
    <cellStyle name="Comma 2 3 3 2 3 2 2 2 3" xfId="27502" xr:uid="{0B9EC120-C45F-490A-9142-3F6094E7A91D}"/>
    <cellStyle name="Comma 2 3 3 2 3 2 2 3" xfId="13092" xr:uid="{00000000-0005-0000-0000-00001C0B0000}"/>
    <cellStyle name="Comma 2 3 3 2 3 2 2 3 2" xfId="32306" xr:uid="{FBCFA77B-5610-455E-B5E2-81817600A9BC}"/>
    <cellStyle name="Comma 2 3 3 2 3 2 2 4" xfId="22699" xr:uid="{47D3903B-4C8B-4511-98AC-655C766DD20C}"/>
    <cellStyle name="Comma 2 3 3 2 3 2 3" xfId="5887" xr:uid="{00000000-0005-0000-0000-00001D0B0000}"/>
    <cellStyle name="Comma 2 3 3 2 3 2 3 2" xfId="15494" xr:uid="{00000000-0005-0000-0000-00001E0B0000}"/>
    <cellStyle name="Comma 2 3 3 2 3 2 3 2 2" xfId="34708" xr:uid="{611E8B1B-A9F7-4904-8163-BE975E9F159F}"/>
    <cellStyle name="Comma 2 3 3 2 3 2 3 3" xfId="25101" xr:uid="{6FC293D1-2386-4F83-8EEE-E8D007E2B0E5}"/>
    <cellStyle name="Comma 2 3 3 2 3 2 4" xfId="10690" xr:uid="{00000000-0005-0000-0000-00001F0B0000}"/>
    <cellStyle name="Comma 2 3 3 2 3 2 4 2" xfId="29904" xr:uid="{052E89CB-27A4-4666-8622-D4BEE5585A06}"/>
    <cellStyle name="Comma 2 3 3 2 3 2 5" xfId="20297" xr:uid="{60B4E3DE-56E9-4E2F-B577-DDD89E7BEE5E}"/>
    <cellStyle name="Comma 2 3 3 2 3 3" xfId="1880" xr:uid="{00000000-0005-0000-0000-0000200B0000}"/>
    <cellStyle name="Comma 2 3 3 2 3 3 2" xfId="4285" xr:uid="{00000000-0005-0000-0000-0000210B0000}"/>
    <cellStyle name="Comma 2 3 3 2 3 3 2 2" xfId="9088" xr:uid="{00000000-0005-0000-0000-0000220B0000}"/>
    <cellStyle name="Comma 2 3 3 2 3 3 2 2 2" xfId="18695" xr:uid="{00000000-0005-0000-0000-0000230B0000}"/>
    <cellStyle name="Comma 2 3 3 2 3 3 2 2 2 2" xfId="37909" xr:uid="{05F75949-3A5C-4D11-BD0E-16492F916E7C}"/>
    <cellStyle name="Comma 2 3 3 2 3 3 2 2 3" xfId="28302" xr:uid="{03197F9D-582C-4A46-BA1B-A3BF32552863}"/>
    <cellStyle name="Comma 2 3 3 2 3 3 2 3" xfId="13892" xr:uid="{00000000-0005-0000-0000-0000240B0000}"/>
    <cellStyle name="Comma 2 3 3 2 3 3 2 3 2" xfId="33106" xr:uid="{C6619DE8-7115-4967-94F0-C6E659BC0737}"/>
    <cellStyle name="Comma 2 3 3 2 3 3 2 4" xfId="23499" xr:uid="{C22B2237-EB44-460E-AB57-DCBD5AED4F07}"/>
    <cellStyle name="Comma 2 3 3 2 3 3 3" xfId="6687" xr:uid="{00000000-0005-0000-0000-0000250B0000}"/>
    <cellStyle name="Comma 2 3 3 2 3 3 3 2" xfId="16294" xr:uid="{00000000-0005-0000-0000-0000260B0000}"/>
    <cellStyle name="Comma 2 3 3 2 3 3 3 2 2" xfId="35508" xr:uid="{8BA2B09A-6E9D-4842-A413-B310EFCFDC71}"/>
    <cellStyle name="Comma 2 3 3 2 3 3 3 3" xfId="25901" xr:uid="{785A8351-66A2-4C1B-996B-1E6457D10D5A}"/>
    <cellStyle name="Comma 2 3 3 2 3 3 4" xfId="11490" xr:uid="{00000000-0005-0000-0000-0000270B0000}"/>
    <cellStyle name="Comma 2 3 3 2 3 3 4 2" xfId="30704" xr:uid="{6141E746-7B52-48F2-8DF1-ACB92E084C8C}"/>
    <cellStyle name="Comma 2 3 3 2 3 3 5" xfId="21097" xr:uid="{80D388A6-8943-4718-B3B0-D7C3D34DC747}"/>
    <cellStyle name="Comma 2 3 3 2 3 4" xfId="2685" xr:uid="{00000000-0005-0000-0000-0000280B0000}"/>
    <cellStyle name="Comma 2 3 3 2 3 4 2" xfId="7488" xr:uid="{00000000-0005-0000-0000-0000290B0000}"/>
    <cellStyle name="Comma 2 3 3 2 3 4 2 2" xfId="17095" xr:uid="{00000000-0005-0000-0000-00002A0B0000}"/>
    <cellStyle name="Comma 2 3 3 2 3 4 2 2 2" xfId="36309" xr:uid="{CA05322E-D17C-4560-BDA1-13F18DD3568E}"/>
    <cellStyle name="Comma 2 3 3 2 3 4 2 3" xfId="26702" xr:uid="{606FC856-12C3-4E74-A905-10C40F489C5E}"/>
    <cellStyle name="Comma 2 3 3 2 3 4 3" xfId="12292" xr:uid="{00000000-0005-0000-0000-00002B0B0000}"/>
    <cellStyle name="Comma 2 3 3 2 3 4 3 2" xfId="31506" xr:uid="{A6D98C3F-E611-45EA-9A57-923F81FDFB15}"/>
    <cellStyle name="Comma 2 3 3 2 3 4 4" xfId="21899" xr:uid="{1645CEAB-8A2E-4290-8EA1-B76458FDF250}"/>
    <cellStyle name="Comma 2 3 3 2 3 5" xfId="5087" xr:uid="{00000000-0005-0000-0000-00002C0B0000}"/>
    <cellStyle name="Comma 2 3 3 2 3 5 2" xfId="14694" xr:uid="{00000000-0005-0000-0000-00002D0B0000}"/>
    <cellStyle name="Comma 2 3 3 2 3 5 2 2" xfId="33908" xr:uid="{3F5C5EB1-9E44-4275-A329-F8E1FF5283B3}"/>
    <cellStyle name="Comma 2 3 3 2 3 5 3" xfId="24301" xr:uid="{FBD6BE9D-8F88-41DE-B0DA-F973B4E0002A}"/>
    <cellStyle name="Comma 2 3 3 2 3 6" xfId="9890" xr:uid="{00000000-0005-0000-0000-00002E0B0000}"/>
    <cellStyle name="Comma 2 3 3 2 3 6 2" xfId="29104" xr:uid="{ED7C1F2D-FCD1-4495-9B47-4B56A7C7E6F9}"/>
    <cellStyle name="Comma 2 3 3 2 3 7" xfId="19497" xr:uid="{B3486B29-3CEB-485C-839B-F97ABA1C2191}"/>
    <cellStyle name="Comma 2 3 3 2 4" xfId="479" xr:uid="{00000000-0005-0000-0000-00002F0B0000}"/>
    <cellStyle name="Comma 2 3 3 2 4 2" xfId="1280" xr:uid="{00000000-0005-0000-0000-0000300B0000}"/>
    <cellStyle name="Comma 2 3 3 2 4 2 2" xfId="3685" xr:uid="{00000000-0005-0000-0000-0000310B0000}"/>
    <cellStyle name="Comma 2 3 3 2 4 2 2 2" xfId="8488" xr:uid="{00000000-0005-0000-0000-0000320B0000}"/>
    <cellStyle name="Comma 2 3 3 2 4 2 2 2 2" xfId="18095" xr:uid="{00000000-0005-0000-0000-0000330B0000}"/>
    <cellStyle name="Comma 2 3 3 2 4 2 2 2 2 2" xfId="37309" xr:uid="{E11DB71C-12F0-44F7-91CE-1ADFB17C8986}"/>
    <cellStyle name="Comma 2 3 3 2 4 2 2 2 3" xfId="27702" xr:uid="{D1EF33D3-F81E-4B07-8D0E-9FDB54B5CA60}"/>
    <cellStyle name="Comma 2 3 3 2 4 2 2 3" xfId="13292" xr:uid="{00000000-0005-0000-0000-0000340B0000}"/>
    <cellStyle name="Comma 2 3 3 2 4 2 2 3 2" xfId="32506" xr:uid="{982E71EE-F862-4A0D-9352-51985ABCE50D}"/>
    <cellStyle name="Comma 2 3 3 2 4 2 2 4" xfId="22899" xr:uid="{EAFB38B8-68C6-4755-8709-0F032026CE77}"/>
    <cellStyle name="Comma 2 3 3 2 4 2 3" xfId="6087" xr:uid="{00000000-0005-0000-0000-0000350B0000}"/>
    <cellStyle name="Comma 2 3 3 2 4 2 3 2" xfId="15694" xr:uid="{00000000-0005-0000-0000-0000360B0000}"/>
    <cellStyle name="Comma 2 3 3 2 4 2 3 2 2" xfId="34908" xr:uid="{93F841C4-695E-4700-B4A0-C24D9566CDB1}"/>
    <cellStyle name="Comma 2 3 3 2 4 2 3 3" xfId="25301" xr:uid="{2FA0B02F-F575-4235-921F-DA203F01C040}"/>
    <cellStyle name="Comma 2 3 3 2 4 2 4" xfId="10890" xr:uid="{00000000-0005-0000-0000-0000370B0000}"/>
    <cellStyle name="Comma 2 3 3 2 4 2 4 2" xfId="30104" xr:uid="{97D03C08-4DF6-40CD-802B-0576BC821A1D}"/>
    <cellStyle name="Comma 2 3 3 2 4 2 5" xfId="20497" xr:uid="{706797B6-F3C9-4555-B6CE-48581866CB60}"/>
    <cellStyle name="Comma 2 3 3 2 4 3" xfId="2080" xr:uid="{00000000-0005-0000-0000-0000380B0000}"/>
    <cellStyle name="Comma 2 3 3 2 4 3 2" xfId="4485" xr:uid="{00000000-0005-0000-0000-0000390B0000}"/>
    <cellStyle name="Comma 2 3 3 2 4 3 2 2" xfId="9288" xr:uid="{00000000-0005-0000-0000-00003A0B0000}"/>
    <cellStyle name="Comma 2 3 3 2 4 3 2 2 2" xfId="18895" xr:uid="{00000000-0005-0000-0000-00003B0B0000}"/>
    <cellStyle name="Comma 2 3 3 2 4 3 2 2 2 2" xfId="38109" xr:uid="{3B510507-E353-4C20-9A95-A01E4097A8C9}"/>
    <cellStyle name="Comma 2 3 3 2 4 3 2 2 3" xfId="28502" xr:uid="{FF44A15A-56B5-44FA-93CF-F071AE7E1047}"/>
    <cellStyle name="Comma 2 3 3 2 4 3 2 3" xfId="14092" xr:uid="{00000000-0005-0000-0000-00003C0B0000}"/>
    <cellStyle name="Comma 2 3 3 2 4 3 2 3 2" xfId="33306" xr:uid="{258019F7-9F31-48D4-83B9-A8407D3C38EC}"/>
    <cellStyle name="Comma 2 3 3 2 4 3 2 4" xfId="23699" xr:uid="{34AC8ADF-4AB5-4B6A-9D49-61896B19964C}"/>
    <cellStyle name="Comma 2 3 3 2 4 3 3" xfId="6887" xr:uid="{00000000-0005-0000-0000-00003D0B0000}"/>
    <cellStyle name="Comma 2 3 3 2 4 3 3 2" xfId="16494" xr:uid="{00000000-0005-0000-0000-00003E0B0000}"/>
    <cellStyle name="Comma 2 3 3 2 4 3 3 2 2" xfId="35708" xr:uid="{F2656D64-F7B5-4F8F-99D7-7B09C2B6AF35}"/>
    <cellStyle name="Comma 2 3 3 2 4 3 3 3" xfId="26101" xr:uid="{C5B09BFC-DB1A-4957-84CD-F09B362E86F3}"/>
    <cellStyle name="Comma 2 3 3 2 4 3 4" xfId="11690" xr:uid="{00000000-0005-0000-0000-00003F0B0000}"/>
    <cellStyle name="Comma 2 3 3 2 4 3 4 2" xfId="30904" xr:uid="{78D2DCE5-0DA6-42A7-9B20-873AFB6F6E42}"/>
    <cellStyle name="Comma 2 3 3 2 4 3 5" xfId="21297" xr:uid="{EA518DD8-3810-4612-8CB1-5674E138E247}"/>
    <cellStyle name="Comma 2 3 3 2 4 4" xfId="2885" xr:uid="{00000000-0005-0000-0000-0000400B0000}"/>
    <cellStyle name="Comma 2 3 3 2 4 4 2" xfId="7688" xr:uid="{00000000-0005-0000-0000-0000410B0000}"/>
    <cellStyle name="Comma 2 3 3 2 4 4 2 2" xfId="17295" xr:uid="{00000000-0005-0000-0000-0000420B0000}"/>
    <cellStyle name="Comma 2 3 3 2 4 4 2 2 2" xfId="36509" xr:uid="{FAFA79C8-1699-432D-B197-9B23CD6A4276}"/>
    <cellStyle name="Comma 2 3 3 2 4 4 2 3" xfId="26902" xr:uid="{6A7414A4-AA2D-469E-9E8C-FE1BD55711EB}"/>
    <cellStyle name="Comma 2 3 3 2 4 4 3" xfId="12492" xr:uid="{00000000-0005-0000-0000-0000430B0000}"/>
    <cellStyle name="Comma 2 3 3 2 4 4 3 2" xfId="31706" xr:uid="{9B2035D7-80C4-4FC3-A928-D3C0D365E020}"/>
    <cellStyle name="Comma 2 3 3 2 4 4 4" xfId="22099" xr:uid="{AAAD44A9-F666-4D15-B1F4-46AC3FADCA9B}"/>
    <cellStyle name="Comma 2 3 3 2 4 5" xfId="5287" xr:uid="{00000000-0005-0000-0000-0000440B0000}"/>
    <cellStyle name="Comma 2 3 3 2 4 5 2" xfId="14894" xr:uid="{00000000-0005-0000-0000-0000450B0000}"/>
    <cellStyle name="Comma 2 3 3 2 4 5 2 2" xfId="34108" xr:uid="{7A0F751B-F6C9-4AE2-A565-61F7139386D5}"/>
    <cellStyle name="Comma 2 3 3 2 4 5 3" xfId="24501" xr:uid="{3F9D82CB-16FA-42C4-BF7E-BF363096DD67}"/>
    <cellStyle name="Comma 2 3 3 2 4 6" xfId="10090" xr:uid="{00000000-0005-0000-0000-0000460B0000}"/>
    <cellStyle name="Comma 2 3 3 2 4 6 2" xfId="29304" xr:uid="{D92C21ED-5598-4F12-AF97-8830DC4B3991}"/>
    <cellStyle name="Comma 2 3 3 2 4 7" xfId="19697" xr:uid="{9007631B-4AEC-45E6-AA57-297D3074DAC3}"/>
    <cellStyle name="Comma 2 3 3 2 5" xfId="679" xr:uid="{00000000-0005-0000-0000-0000470B0000}"/>
    <cellStyle name="Comma 2 3 3 2 5 2" xfId="1480" xr:uid="{00000000-0005-0000-0000-0000480B0000}"/>
    <cellStyle name="Comma 2 3 3 2 5 2 2" xfId="3885" xr:uid="{00000000-0005-0000-0000-0000490B0000}"/>
    <cellStyle name="Comma 2 3 3 2 5 2 2 2" xfId="8688" xr:uid="{00000000-0005-0000-0000-00004A0B0000}"/>
    <cellStyle name="Comma 2 3 3 2 5 2 2 2 2" xfId="18295" xr:uid="{00000000-0005-0000-0000-00004B0B0000}"/>
    <cellStyle name="Comma 2 3 3 2 5 2 2 2 2 2" xfId="37509" xr:uid="{F8F26059-FDE8-4A9C-9048-E31C47131E77}"/>
    <cellStyle name="Comma 2 3 3 2 5 2 2 2 3" xfId="27902" xr:uid="{0D16574F-4E8A-42CB-AB59-16D0B1A9CDC6}"/>
    <cellStyle name="Comma 2 3 3 2 5 2 2 3" xfId="13492" xr:uid="{00000000-0005-0000-0000-00004C0B0000}"/>
    <cellStyle name="Comma 2 3 3 2 5 2 2 3 2" xfId="32706" xr:uid="{75781112-4A38-4475-8C0A-D46DFD0A7AF7}"/>
    <cellStyle name="Comma 2 3 3 2 5 2 2 4" xfId="23099" xr:uid="{31F73F4A-55DC-452C-9C95-97EF456098F1}"/>
    <cellStyle name="Comma 2 3 3 2 5 2 3" xfId="6287" xr:uid="{00000000-0005-0000-0000-00004D0B0000}"/>
    <cellStyle name="Comma 2 3 3 2 5 2 3 2" xfId="15894" xr:uid="{00000000-0005-0000-0000-00004E0B0000}"/>
    <cellStyle name="Comma 2 3 3 2 5 2 3 2 2" xfId="35108" xr:uid="{087E1639-9544-4C4B-9742-A09A44DF8E47}"/>
    <cellStyle name="Comma 2 3 3 2 5 2 3 3" xfId="25501" xr:uid="{6DD6A734-39FB-48B1-9B99-C6BE842121FD}"/>
    <cellStyle name="Comma 2 3 3 2 5 2 4" xfId="11090" xr:uid="{00000000-0005-0000-0000-00004F0B0000}"/>
    <cellStyle name="Comma 2 3 3 2 5 2 4 2" xfId="30304" xr:uid="{9A7ADD0F-9E37-4ED0-8C4A-13059942752B}"/>
    <cellStyle name="Comma 2 3 3 2 5 2 5" xfId="20697" xr:uid="{19B89AF6-FA45-4FD1-B478-EA1536AFFC8C}"/>
    <cellStyle name="Comma 2 3 3 2 5 3" xfId="2280" xr:uid="{00000000-0005-0000-0000-0000500B0000}"/>
    <cellStyle name="Comma 2 3 3 2 5 3 2" xfId="4685" xr:uid="{00000000-0005-0000-0000-0000510B0000}"/>
    <cellStyle name="Comma 2 3 3 2 5 3 2 2" xfId="9488" xr:uid="{00000000-0005-0000-0000-0000520B0000}"/>
    <cellStyle name="Comma 2 3 3 2 5 3 2 2 2" xfId="19095" xr:uid="{00000000-0005-0000-0000-0000530B0000}"/>
    <cellStyle name="Comma 2 3 3 2 5 3 2 2 2 2" xfId="38309" xr:uid="{AAB99CA8-189C-4750-AEB2-F3D1C9C1A40E}"/>
    <cellStyle name="Comma 2 3 3 2 5 3 2 2 3" xfId="28702" xr:uid="{DC3669A8-810C-4E79-B97D-9E64C4BAD15D}"/>
    <cellStyle name="Comma 2 3 3 2 5 3 2 3" xfId="14292" xr:uid="{00000000-0005-0000-0000-0000540B0000}"/>
    <cellStyle name="Comma 2 3 3 2 5 3 2 3 2" xfId="33506" xr:uid="{CD2B32CA-9DE1-4DF9-A1D4-E2C13045595D}"/>
    <cellStyle name="Comma 2 3 3 2 5 3 2 4" xfId="23899" xr:uid="{7076F824-02DD-4915-BDC6-BE4FC8AE7934}"/>
    <cellStyle name="Comma 2 3 3 2 5 3 3" xfId="7087" xr:uid="{00000000-0005-0000-0000-0000550B0000}"/>
    <cellStyle name="Comma 2 3 3 2 5 3 3 2" xfId="16694" xr:uid="{00000000-0005-0000-0000-0000560B0000}"/>
    <cellStyle name="Comma 2 3 3 2 5 3 3 2 2" xfId="35908" xr:uid="{B2776244-AF35-499E-85EF-90E3E97A8B89}"/>
    <cellStyle name="Comma 2 3 3 2 5 3 3 3" xfId="26301" xr:uid="{D96F307B-C479-4371-AF65-D7319CDFC8B5}"/>
    <cellStyle name="Comma 2 3 3 2 5 3 4" xfId="11890" xr:uid="{00000000-0005-0000-0000-0000570B0000}"/>
    <cellStyle name="Comma 2 3 3 2 5 3 4 2" xfId="31104" xr:uid="{DE017AB3-E4BD-40B1-AE1B-00111C4DB83E}"/>
    <cellStyle name="Comma 2 3 3 2 5 3 5" xfId="21497" xr:uid="{FB4ED0AB-9FBA-4FBF-A141-55DE40C90019}"/>
    <cellStyle name="Comma 2 3 3 2 5 4" xfId="3085" xr:uid="{00000000-0005-0000-0000-0000580B0000}"/>
    <cellStyle name="Comma 2 3 3 2 5 4 2" xfId="7888" xr:uid="{00000000-0005-0000-0000-0000590B0000}"/>
    <cellStyle name="Comma 2 3 3 2 5 4 2 2" xfId="17495" xr:uid="{00000000-0005-0000-0000-00005A0B0000}"/>
    <cellStyle name="Comma 2 3 3 2 5 4 2 2 2" xfId="36709" xr:uid="{97B544EE-34FC-431D-8B9B-0BE01E935C01}"/>
    <cellStyle name="Comma 2 3 3 2 5 4 2 3" xfId="27102" xr:uid="{53606643-C49B-4CD3-8AE4-7B9C854A7375}"/>
    <cellStyle name="Comma 2 3 3 2 5 4 3" xfId="12692" xr:uid="{00000000-0005-0000-0000-00005B0B0000}"/>
    <cellStyle name="Comma 2 3 3 2 5 4 3 2" xfId="31906" xr:uid="{8863D18E-B553-41BE-BE31-C958394D4143}"/>
    <cellStyle name="Comma 2 3 3 2 5 4 4" xfId="22299" xr:uid="{F90079C4-CA81-4B0E-9658-03951D8385DB}"/>
    <cellStyle name="Comma 2 3 3 2 5 5" xfId="5487" xr:uid="{00000000-0005-0000-0000-00005C0B0000}"/>
    <cellStyle name="Comma 2 3 3 2 5 5 2" xfId="15094" xr:uid="{00000000-0005-0000-0000-00005D0B0000}"/>
    <cellStyle name="Comma 2 3 3 2 5 5 2 2" xfId="34308" xr:uid="{68D6B658-3D0D-4C63-B3D0-EDD903BA5E98}"/>
    <cellStyle name="Comma 2 3 3 2 5 5 3" xfId="24701" xr:uid="{06614E4B-E518-4F03-8B33-A719F5C9A048}"/>
    <cellStyle name="Comma 2 3 3 2 5 6" xfId="10290" xr:uid="{00000000-0005-0000-0000-00005E0B0000}"/>
    <cellStyle name="Comma 2 3 3 2 5 6 2" xfId="29504" xr:uid="{26BA4089-CE1E-4E51-9BFA-A6E30E8D88FD}"/>
    <cellStyle name="Comma 2 3 3 2 5 7" xfId="19897" xr:uid="{50387228-FF1B-455E-B0B5-A1811620055E}"/>
    <cellStyle name="Comma 2 3 3 2 6" xfId="880" xr:uid="{00000000-0005-0000-0000-00005F0B0000}"/>
    <cellStyle name="Comma 2 3 3 2 6 2" xfId="3285" xr:uid="{00000000-0005-0000-0000-0000600B0000}"/>
    <cellStyle name="Comma 2 3 3 2 6 2 2" xfId="8088" xr:uid="{00000000-0005-0000-0000-0000610B0000}"/>
    <cellStyle name="Comma 2 3 3 2 6 2 2 2" xfId="17695" xr:uid="{00000000-0005-0000-0000-0000620B0000}"/>
    <cellStyle name="Comma 2 3 3 2 6 2 2 2 2" xfId="36909" xr:uid="{B235FA5A-48A9-4135-B5CD-3B8F8ED38C83}"/>
    <cellStyle name="Comma 2 3 3 2 6 2 2 3" xfId="27302" xr:uid="{AEF3CE02-E671-4AB2-B01A-18DFDE8FC6AA}"/>
    <cellStyle name="Comma 2 3 3 2 6 2 3" xfId="12892" xr:uid="{00000000-0005-0000-0000-0000630B0000}"/>
    <cellStyle name="Comma 2 3 3 2 6 2 3 2" xfId="32106" xr:uid="{32A1249E-FECB-4938-9F7E-405B09206E89}"/>
    <cellStyle name="Comma 2 3 3 2 6 2 4" xfId="22499" xr:uid="{C256BE65-078D-44A3-9E03-7F4652CFFDB1}"/>
    <cellStyle name="Comma 2 3 3 2 6 3" xfId="5687" xr:uid="{00000000-0005-0000-0000-0000640B0000}"/>
    <cellStyle name="Comma 2 3 3 2 6 3 2" xfId="15294" xr:uid="{00000000-0005-0000-0000-0000650B0000}"/>
    <cellStyle name="Comma 2 3 3 2 6 3 2 2" xfId="34508" xr:uid="{F30276F0-1DF5-43D1-80DE-5C1AEEEA2DA5}"/>
    <cellStyle name="Comma 2 3 3 2 6 3 3" xfId="24901" xr:uid="{E7765D29-1BAB-4736-BFE4-9D7109D24E7E}"/>
    <cellStyle name="Comma 2 3 3 2 6 4" xfId="10490" xr:uid="{00000000-0005-0000-0000-0000660B0000}"/>
    <cellStyle name="Comma 2 3 3 2 6 4 2" xfId="29704" xr:uid="{9C4C78F6-A2C4-48DC-82EF-E53DA2BC1EDD}"/>
    <cellStyle name="Comma 2 3 3 2 6 5" xfId="20097" xr:uid="{813A3B5E-53C3-458E-A468-CDBA4ED61D56}"/>
    <cellStyle name="Comma 2 3 3 2 7" xfId="1680" xr:uid="{00000000-0005-0000-0000-0000670B0000}"/>
    <cellStyle name="Comma 2 3 3 2 7 2" xfId="4085" xr:uid="{00000000-0005-0000-0000-0000680B0000}"/>
    <cellStyle name="Comma 2 3 3 2 7 2 2" xfId="8888" xr:uid="{00000000-0005-0000-0000-0000690B0000}"/>
    <cellStyle name="Comma 2 3 3 2 7 2 2 2" xfId="18495" xr:uid="{00000000-0005-0000-0000-00006A0B0000}"/>
    <cellStyle name="Comma 2 3 3 2 7 2 2 2 2" xfId="37709" xr:uid="{DA871113-1B39-4CE8-897C-42DFF2B45FD3}"/>
    <cellStyle name="Comma 2 3 3 2 7 2 2 3" xfId="28102" xr:uid="{F693ECA8-6DA5-4EA5-96A5-0C1BF02DD190}"/>
    <cellStyle name="Comma 2 3 3 2 7 2 3" xfId="13692" xr:uid="{00000000-0005-0000-0000-00006B0B0000}"/>
    <cellStyle name="Comma 2 3 3 2 7 2 3 2" xfId="32906" xr:uid="{DD684956-8F4C-47CA-8473-5C2F7B0E980D}"/>
    <cellStyle name="Comma 2 3 3 2 7 2 4" xfId="23299" xr:uid="{BE001FB8-820D-4620-9D01-711598C008C4}"/>
    <cellStyle name="Comma 2 3 3 2 7 3" xfId="6487" xr:uid="{00000000-0005-0000-0000-00006C0B0000}"/>
    <cellStyle name="Comma 2 3 3 2 7 3 2" xfId="16094" xr:uid="{00000000-0005-0000-0000-00006D0B0000}"/>
    <cellStyle name="Comma 2 3 3 2 7 3 2 2" xfId="35308" xr:uid="{DC61574C-D2A7-4C15-8B16-45633AF90317}"/>
    <cellStyle name="Comma 2 3 3 2 7 3 3" xfId="25701" xr:uid="{74D9B315-CBD9-43AE-B8DF-8B4B00FBA095}"/>
    <cellStyle name="Comma 2 3 3 2 7 4" xfId="11290" xr:uid="{00000000-0005-0000-0000-00006E0B0000}"/>
    <cellStyle name="Comma 2 3 3 2 7 4 2" xfId="30504" xr:uid="{2C9FB817-5B0E-4E46-994F-93031B49523F}"/>
    <cellStyle name="Comma 2 3 3 2 7 5" xfId="20897" xr:uid="{0FD860F4-87DD-42E3-8372-90AFFF1AD0EA}"/>
    <cellStyle name="Comma 2 3 3 2 8" xfId="2485" xr:uid="{00000000-0005-0000-0000-00006F0B0000}"/>
    <cellStyle name="Comma 2 3 3 2 8 2" xfId="7288" xr:uid="{00000000-0005-0000-0000-0000700B0000}"/>
    <cellStyle name="Comma 2 3 3 2 8 2 2" xfId="16895" xr:uid="{00000000-0005-0000-0000-0000710B0000}"/>
    <cellStyle name="Comma 2 3 3 2 8 2 2 2" xfId="36109" xr:uid="{47B51B84-7276-4BDB-9C12-18231ACDCA7F}"/>
    <cellStyle name="Comma 2 3 3 2 8 2 3" xfId="26502" xr:uid="{00D1D0DC-CE5E-4687-93B9-2723ADC840D2}"/>
    <cellStyle name="Comma 2 3 3 2 8 3" xfId="12092" xr:uid="{00000000-0005-0000-0000-0000720B0000}"/>
    <cellStyle name="Comma 2 3 3 2 8 3 2" xfId="31306" xr:uid="{35B80160-2139-4CDC-B2AB-F39CFFF0F1E6}"/>
    <cellStyle name="Comma 2 3 3 2 8 4" xfId="21699" xr:uid="{CD42F459-8D97-47EE-8B64-F0044F2491D8}"/>
    <cellStyle name="Comma 2 3 3 2 9" xfId="4887" xr:uid="{00000000-0005-0000-0000-0000730B0000}"/>
    <cellStyle name="Comma 2 3 3 2 9 2" xfId="14494" xr:uid="{00000000-0005-0000-0000-0000740B0000}"/>
    <cellStyle name="Comma 2 3 3 2 9 2 2" xfId="33708" xr:uid="{4D9FCD0F-4163-44B5-8144-69BE5989FC37}"/>
    <cellStyle name="Comma 2 3 3 2 9 3" xfId="24101" xr:uid="{99E2E8B2-8EA5-4523-8CC7-ADAD5CD590D5}"/>
    <cellStyle name="Comma 2 3 3 3" xfId="129" xr:uid="{00000000-0005-0000-0000-0000750B0000}"/>
    <cellStyle name="Comma 2 3 3 3 10" xfId="19347" xr:uid="{F13E3D4F-0293-47E6-8BE6-46F738035226}"/>
    <cellStyle name="Comma 2 3 3 3 2" xfId="329" xr:uid="{00000000-0005-0000-0000-0000760B0000}"/>
    <cellStyle name="Comma 2 3 3 3 2 2" xfId="1130" xr:uid="{00000000-0005-0000-0000-0000770B0000}"/>
    <cellStyle name="Comma 2 3 3 3 2 2 2" xfId="3535" xr:uid="{00000000-0005-0000-0000-0000780B0000}"/>
    <cellStyle name="Comma 2 3 3 3 2 2 2 2" xfId="8338" xr:uid="{00000000-0005-0000-0000-0000790B0000}"/>
    <cellStyle name="Comma 2 3 3 3 2 2 2 2 2" xfId="17945" xr:uid="{00000000-0005-0000-0000-00007A0B0000}"/>
    <cellStyle name="Comma 2 3 3 3 2 2 2 2 2 2" xfId="37159" xr:uid="{3CC87DA9-D753-4480-B060-79B8B33F10B9}"/>
    <cellStyle name="Comma 2 3 3 3 2 2 2 2 3" xfId="27552" xr:uid="{B4FAEA40-54E0-4B00-AE02-4C7D0A37D929}"/>
    <cellStyle name="Comma 2 3 3 3 2 2 2 3" xfId="13142" xr:uid="{00000000-0005-0000-0000-00007B0B0000}"/>
    <cellStyle name="Comma 2 3 3 3 2 2 2 3 2" xfId="32356" xr:uid="{D4EC7414-F5DB-4AD6-B438-0D6B850E9C17}"/>
    <cellStyle name="Comma 2 3 3 3 2 2 2 4" xfId="22749" xr:uid="{65EFCD80-D0A2-41FA-9007-A962A6D30017}"/>
    <cellStyle name="Comma 2 3 3 3 2 2 3" xfId="5937" xr:uid="{00000000-0005-0000-0000-00007C0B0000}"/>
    <cellStyle name="Comma 2 3 3 3 2 2 3 2" xfId="15544" xr:uid="{00000000-0005-0000-0000-00007D0B0000}"/>
    <cellStyle name="Comma 2 3 3 3 2 2 3 2 2" xfId="34758" xr:uid="{DE172070-8B6F-4BF7-9227-8F7EA97A5F7A}"/>
    <cellStyle name="Comma 2 3 3 3 2 2 3 3" xfId="25151" xr:uid="{F6EE9200-912A-4C12-9B76-8E2DB07F09CF}"/>
    <cellStyle name="Comma 2 3 3 3 2 2 4" xfId="10740" xr:uid="{00000000-0005-0000-0000-00007E0B0000}"/>
    <cellStyle name="Comma 2 3 3 3 2 2 4 2" xfId="29954" xr:uid="{CB38B46A-6D76-4056-834F-17274C516259}"/>
    <cellStyle name="Comma 2 3 3 3 2 2 5" xfId="20347" xr:uid="{6F1B7851-085C-4CFC-A08C-1AD5FA623BBF}"/>
    <cellStyle name="Comma 2 3 3 3 2 3" xfId="1930" xr:uid="{00000000-0005-0000-0000-00007F0B0000}"/>
    <cellStyle name="Comma 2 3 3 3 2 3 2" xfId="4335" xr:uid="{00000000-0005-0000-0000-0000800B0000}"/>
    <cellStyle name="Comma 2 3 3 3 2 3 2 2" xfId="9138" xr:uid="{00000000-0005-0000-0000-0000810B0000}"/>
    <cellStyle name="Comma 2 3 3 3 2 3 2 2 2" xfId="18745" xr:uid="{00000000-0005-0000-0000-0000820B0000}"/>
    <cellStyle name="Comma 2 3 3 3 2 3 2 2 2 2" xfId="37959" xr:uid="{A3EE9B81-C539-4A6E-A54D-4D98B7513DBB}"/>
    <cellStyle name="Comma 2 3 3 3 2 3 2 2 3" xfId="28352" xr:uid="{E316514D-50DC-42A7-809B-DF67B07FCC28}"/>
    <cellStyle name="Comma 2 3 3 3 2 3 2 3" xfId="13942" xr:uid="{00000000-0005-0000-0000-0000830B0000}"/>
    <cellStyle name="Comma 2 3 3 3 2 3 2 3 2" xfId="33156" xr:uid="{FCABDB2B-609A-4C0F-B6B2-E557B995F733}"/>
    <cellStyle name="Comma 2 3 3 3 2 3 2 4" xfId="23549" xr:uid="{C93307DE-3A6D-4BF7-85D7-49D48190D3A8}"/>
    <cellStyle name="Comma 2 3 3 3 2 3 3" xfId="6737" xr:uid="{00000000-0005-0000-0000-0000840B0000}"/>
    <cellStyle name="Comma 2 3 3 3 2 3 3 2" xfId="16344" xr:uid="{00000000-0005-0000-0000-0000850B0000}"/>
    <cellStyle name="Comma 2 3 3 3 2 3 3 2 2" xfId="35558" xr:uid="{349E245C-70B7-457A-A17C-A57832E6BE0F}"/>
    <cellStyle name="Comma 2 3 3 3 2 3 3 3" xfId="25951" xr:uid="{29292A2D-4814-42CF-9FD1-EA613140B78E}"/>
    <cellStyle name="Comma 2 3 3 3 2 3 4" xfId="11540" xr:uid="{00000000-0005-0000-0000-0000860B0000}"/>
    <cellStyle name="Comma 2 3 3 3 2 3 4 2" xfId="30754" xr:uid="{FF013FB7-9A5F-4127-9B91-012AB40D17D3}"/>
    <cellStyle name="Comma 2 3 3 3 2 3 5" xfId="21147" xr:uid="{CCD42D58-48A5-470A-B24F-6324182B4D67}"/>
    <cellStyle name="Comma 2 3 3 3 2 4" xfId="2735" xr:uid="{00000000-0005-0000-0000-0000870B0000}"/>
    <cellStyle name="Comma 2 3 3 3 2 4 2" xfId="7538" xr:uid="{00000000-0005-0000-0000-0000880B0000}"/>
    <cellStyle name="Comma 2 3 3 3 2 4 2 2" xfId="17145" xr:uid="{00000000-0005-0000-0000-0000890B0000}"/>
    <cellStyle name="Comma 2 3 3 3 2 4 2 2 2" xfId="36359" xr:uid="{E9ADC4A9-A53F-49C3-9CA4-6D65DA44CB62}"/>
    <cellStyle name="Comma 2 3 3 3 2 4 2 3" xfId="26752" xr:uid="{CC5F9615-3A26-4D64-987E-D54B7500FD38}"/>
    <cellStyle name="Comma 2 3 3 3 2 4 3" xfId="12342" xr:uid="{00000000-0005-0000-0000-00008A0B0000}"/>
    <cellStyle name="Comma 2 3 3 3 2 4 3 2" xfId="31556" xr:uid="{5199BCDD-97C3-4DDF-ABCC-640F3FB3D806}"/>
    <cellStyle name="Comma 2 3 3 3 2 4 4" xfId="21949" xr:uid="{1EE56A41-DE4E-424D-B63C-F73A7E00E23C}"/>
    <cellStyle name="Comma 2 3 3 3 2 5" xfId="5137" xr:uid="{00000000-0005-0000-0000-00008B0B0000}"/>
    <cellStyle name="Comma 2 3 3 3 2 5 2" xfId="14744" xr:uid="{00000000-0005-0000-0000-00008C0B0000}"/>
    <cellStyle name="Comma 2 3 3 3 2 5 2 2" xfId="33958" xr:uid="{5A626303-8052-4059-8FE3-521A0C7CF98C}"/>
    <cellStyle name="Comma 2 3 3 3 2 5 3" xfId="24351" xr:uid="{A82DB3B8-8FA5-44FC-9AA4-A6F51964C50C}"/>
    <cellStyle name="Comma 2 3 3 3 2 6" xfId="9940" xr:uid="{00000000-0005-0000-0000-00008D0B0000}"/>
    <cellStyle name="Comma 2 3 3 3 2 6 2" xfId="29154" xr:uid="{CF2D56F4-40FC-46F3-8271-C82FE06A6692}"/>
    <cellStyle name="Comma 2 3 3 3 2 7" xfId="19547" xr:uid="{AE0C5EE9-98BE-45E8-A5F5-58CED3763AE5}"/>
    <cellStyle name="Comma 2 3 3 3 3" xfId="529" xr:uid="{00000000-0005-0000-0000-00008E0B0000}"/>
    <cellStyle name="Comma 2 3 3 3 3 2" xfId="1330" xr:uid="{00000000-0005-0000-0000-00008F0B0000}"/>
    <cellStyle name="Comma 2 3 3 3 3 2 2" xfId="3735" xr:uid="{00000000-0005-0000-0000-0000900B0000}"/>
    <cellStyle name="Comma 2 3 3 3 3 2 2 2" xfId="8538" xr:uid="{00000000-0005-0000-0000-0000910B0000}"/>
    <cellStyle name="Comma 2 3 3 3 3 2 2 2 2" xfId="18145" xr:uid="{00000000-0005-0000-0000-0000920B0000}"/>
    <cellStyle name="Comma 2 3 3 3 3 2 2 2 2 2" xfId="37359" xr:uid="{6ACB492A-EDDF-4C80-8470-47B9119EC166}"/>
    <cellStyle name="Comma 2 3 3 3 3 2 2 2 3" xfId="27752" xr:uid="{8C779DEA-2E0E-4DDA-A7BE-355E72037F88}"/>
    <cellStyle name="Comma 2 3 3 3 3 2 2 3" xfId="13342" xr:uid="{00000000-0005-0000-0000-0000930B0000}"/>
    <cellStyle name="Comma 2 3 3 3 3 2 2 3 2" xfId="32556" xr:uid="{A9ACD8ED-3416-4E82-8CB9-3FB0D3B1CF6D}"/>
    <cellStyle name="Comma 2 3 3 3 3 2 2 4" xfId="22949" xr:uid="{AB4D5E88-E42F-4F35-9289-6D87B68A3651}"/>
    <cellStyle name="Comma 2 3 3 3 3 2 3" xfId="6137" xr:uid="{00000000-0005-0000-0000-0000940B0000}"/>
    <cellStyle name="Comma 2 3 3 3 3 2 3 2" xfId="15744" xr:uid="{00000000-0005-0000-0000-0000950B0000}"/>
    <cellStyle name="Comma 2 3 3 3 3 2 3 2 2" xfId="34958" xr:uid="{FD1F5AD1-4F5E-4A32-867E-70139BEFEFC1}"/>
    <cellStyle name="Comma 2 3 3 3 3 2 3 3" xfId="25351" xr:uid="{32B001C7-1C24-4270-A4A8-413522200835}"/>
    <cellStyle name="Comma 2 3 3 3 3 2 4" xfId="10940" xr:uid="{00000000-0005-0000-0000-0000960B0000}"/>
    <cellStyle name="Comma 2 3 3 3 3 2 4 2" xfId="30154" xr:uid="{DB84B856-108F-40C5-A637-040DE73B5E10}"/>
    <cellStyle name="Comma 2 3 3 3 3 2 5" xfId="20547" xr:uid="{101ACA45-3CFE-4A77-A425-A4D191362C7B}"/>
    <cellStyle name="Comma 2 3 3 3 3 3" xfId="2130" xr:uid="{00000000-0005-0000-0000-0000970B0000}"/>
    <cellStyle name="Comma 2 3 3 3 3 3 2" xfId="4535" xr:uid="{00000000-0005-0000-0000-0000980B0000}"/>
    <cellStyle name="Comma 2 3 3 3 3 3 2 2" xfId="9338" xr:uid="{00000000-0005-0000-0000-0000990B0000}"/>
    <cellStyle name="Comma 2 3 3 3 3 3 2 2 2" xfId="18945" xr:uid="{00000000-0005-0000-0000-00009A0B0000}"/>
    <cellStyle name="Comma 2 3 3 3 3 3 2 2 2 2" xfId="38159" xr:uid="{E2513F6B-F3FD-462A-965A-9917FEB5C100}"/>
    <cellStyle name="Comma 2 3 3 3 3 3 2 2 3" xfId="28552" xr:uid="{7984BCA7-15D4-42D4-A534-2C3F64549B4F}"/>
    <cellStyle name="Comma 2 3 3 3 3 3 2 3" xfId="14142" xr:uid="{00000000-0005-0000-0000-00009B0B0000}"/>
    <cellStyle name="Comma 2 3 3 3 3 3 2 3 2" xfId="33356" xr:uid="{A7329013-926D-46A6-9289-00416AD56B0D}"/>
    <cellStyle name="Comma 2 3 3 3 3 3 2 4" xfId="23749" xr:uid="{8D11F8CD-AE38-405F-AFA7-F38E85B6DA50}"/>
    <cellStyle name="Comma 2 3 3 3 3 3 3" xfId="6937" xr:uid="{00000000-0005-0000-0000-00009C0B0000}"/>
    <cellStyle name="Comma 2 3 3 3 3 3 3 2" xfId="16544" xr:uid="{00000000-0005-0000-0000-00009D0B0000}"/>
    <cellStyle name="Comma 2 3 3 3 3 3 3 2 2" xfId="35758" xr:uid="{685BD8E8-6016-43B0-A500-8C58232DE979}"/>
    <cellStyle name="Comma 2 3 3 3 3 3 3 3" xfId="26151" xr:uid="{D2FF9AE0-FD7B-4A03-BF08-6C49CA3E52BC}"/>
    <cellStyle name="Comma 2 3 3 3 3 3 4" xfId="11740" xr:uid="{00000000-0005-0000-0000-00009E0B0000}"/>
    <cellStyle name="Comma 2 3 3 3 3 3 4 2" xfId="30954" xr:uid="{E1C2027F-6951-4322-97A6-888CB41A1E30}"/>
    <cellStyle name="Comma 2 3 3 3 3 3 5" xfId="21347" xr:uid="{E23CB963-928C-453F-8CBE-3AF6B3B3B9B9}"/>
    <cellStyle name="Comma 2 3 3 3 3 4" xfId="2935" xr:uid="{00000000-0005-0000-0000-00009F0B0000}"/>
    <cellStyle name="Comma 2 3 3 3 3 4 2" xfId="7738" xr:uid="{00000000-0005-0000-0000-0000A00B0000}"/>
    <cellStyle name="Comma 2 3 3 3 3 4 2 2" xfId="17345" xr:uid="{00000000-0005-0000-0000-0000A10B0000}"/>
    <cellStyle name="Comma 2 3 3 3 3 4 2 2 2" xfId="36559" xr:uid="{E056F0E0-A319-4ACF-8F75-8F1B446EC711}"/>
    <cellStyle name="Comma 2 3 3 3 3 4 2 3" xfId="26952" xr:uid="{C31C7AAE-9D3E-47CA-BB77-FA6B7BED0D2A}"/>
    <cellStyle name="Comma 2 3 3 3 3 4 3" xfId="12542" xr:uid="{00000000-0005-0000-0000-0000A20B0000}"/>
    <cellStyle name="Comma 2 3 3 3 3 4 3 2" xfId="31756" xr:uid="{FB79EC3B-B757-4240-9282-71B94E12A96B}"/>
    <cellStyle name="Comma 2 3 3 3 3 4 4" xfId="22149" xr:uid="{CB8BFD3D-8876-41DE-8ED7-4C0A2FBEC32B}"/>
    <cellStyle name="Comma 2 3 3 3 3 5" xfId="5337" xr:uid="{00000000-0005-0000-0000-0000A30B0000}"/>
    <cellStyle name="Comma 2 3 3 3 3 5 2" xfId="14944" xr:uid="{00000000-0005-0000-0000-0000A40B0000}"/>
    <cellStyle name="Comma 2 3 3 3 3 5 2 2" xfId="34158" xr:uid="{6896D290-72F1-43E6-B095-F18C7445B6EA}"/>
    <cellStyle name="Comma 2 3 3 3 3 5 3" xfId="24551" xr:uid="{FDE8BD44-B413-4583-985C-C17BA97B56EE}"/>
    <cellStyle name="Comma 2 3 3 3 3 6" xfId="10140" xr:uid="{00000000-0005-0000-0000-0000A50B0000}"/>
    <cellStyle name="Comma 2 3 3 3 3 6 2" xfId="29354" xr:uid="{0F653B80-D09F-4C7B-89C2-622159C15E46}"/>
    <cellStyle name="Comma 2 3 3 3 3 7" xfId="19747" xr:uid="{B266F7B7-E17F-4FE3-B328-398B71DC9007}"/>
    <cellStyle name="Comma 2 3 3 3 4" xfId="729" xr:uid="{00000000-0005-0000-0000-0000A60B0000}"/>
    <cellStyle name="Comma 2 3 3 3 4 2" xfId="1530" xr:uid="{00000000-0005-0000-0000-0000A70B0000}"/>
    <cellStyle name="Comma 2 3 3 3 4 2 2" xfId="3935" xr:uid="{00000000-0005-0000-0000-0000A80B0000}"/>
    <cellStyle name="Comma 2 3 3 3 4 2 2 2" xfId="8738" xr:uid="{00000000-0005-0000-0000-0000A90B0000}"/>
    <cellStyle name="Comma 2 3 3 3 4 2 2 2 2" xfId="18345" xr:uid="{00000000-0005-0000-0000-0000AA0B0000}"/>
    <cellStyle name="Comma 2 3 3 3 4 2 2 2 2 2" xfId="37559" xr:uid="{1FAF0107-90F4-456B-9507-EBEF456E6B7C}"/>
    <cellStyle name="Comma 2 3 3 3 4 2 2 2 3" xfId="27952" xr:uid="{A5E4AD34-F7FF-42B8-A8F3-ED4D0CCA666D}"/>
    <cellStyle name="Comma 2 3 3 3 4 2 2 3" xfId="13542" xr:uid="{00000000-0005-0000-0000-0000AB0B0000}"/>
    <cellStyle name="Comma 2 3 3 3 4 2 2 3 2" xfId="32756" xr:uid="{D5D460AC-AE8C-433D-AD28-D8F9BC1E9966}"/>
    <cellStyle name="Comma 2 3 3 3 4 2 2 4" xfId="23149" xr:uid="{C2E1615D-D7DC-41C1-A9DD-0FAC343CDC37}"/>
    <cellStyle name="Comma 2 3 3 3 4 2 3" xfId="6337" xr:uid="{00000000-0005-0000-0000-0000AC0B0000}"/>
    <cellStyle name="Comma 2 3 3 3 4 2 3 2" xfId="15944" xr:uid="{00000000-0005-0000-0000-0000AD0B0000}"/>
    <cellStyle name="Comma 2 3 3 3 4 2 3 2 2" xfId="35158" xr:uid="{20777560-9FF6-483E-935E-EAE3BBB80808}"/>
    <cellStyle name="Comma 2 3 3 3 4 2 3 3" xfId="25551" xr:uid="{C99887A4-09F4-4781-809E-1A9253D264F9}"/>
    <cellStyle name="Comma 2 3 3 3 4 2 4" xfId="11140" xr:uid="{00000000-0005-0000-0000-0000AE0B0000}"/>
    <cellStyle name="Comma 2 3 3 3 4 2 4 2" xfId="30354" xr:uid="{9079CDA6-1337-40A5-A94D-F727F2903945}"/>
    <cellStyle name="Comma 2 3 3 3 4 2 5" xfId="20747" xr:uid="{31F55CC5-DF46-4D9C-B961-D07CDC07B7A1}"/>
    <cellStyle name="Comma 2 3 3 3 4 3" xfId="2330" xr:uid="{00000000-0005-0000-0000-0000AF0B0000}"/>
    <cellStyle name="Comma 2 3 3 3 4 3 2" xfId="4735" xr:uid="{00000000-0005-0000-0000-0000B00B0000}"/>
    <cellStyle name="Comma 2 3 3 3 4 3 2 2" xfId="9538" xr:uid="{00000000-0005-0000-0000-0000B10B0000}"/>
    <cellStyle name="Comma 2 3 3 3 4 3 2 2 2" xfId="19145" xr:uid="{00000000-0005-0000-0000-0000B20B0000}"/>
    <cellStyle name="Comma 2 3 3 3 4 3 2 2 2 2" xfId="38359" xr:uid="{4B0062EA-D1F1-45A4-9406-22CF98490969}"/>
    <cellStyle name="Comma 2 3 3 3 4 3 2 2 3" xfId="28752" xr:uid="{BA1F6545-8B49-4882-9467-77694714CEA4}"/>
    <cellStyle name="Comma 2 3 3 3 4 3 2 3" xfId="14342" xr:uid="{00000000-0005-0000-0000-0000B30B0000}"/>
    <cellStyle name="Comma 2 3 3 3 4 3 2 3 2" xfId="33556" xr:uid="{55998A61-488B-4B54-8B04-42BD796532DD}"/>
    <cellStyle name="Comma 2 3 3 3 4 3 2 4" xfId="23949" xr:uid="{23318540-B77C-4D0F-85B2-84FB316ED5B6}"/>
    <cellStyle name="Comma 2 3 3 3 4 3 3" xfId="7137" xr:uid="{00000000-0005-0000-0000-0000B40B0000}"/>
    <cellStyle name="Comma 2 3 3 3 4 3 3 2" xfId="16744" xr:uid="{00000000-0005-0000-0000-0000B50B0000}"/>
    <cellStyle name="Comma 2 3 3 3 4 3 3 2 2" xfId="35958" xr:uid="{490AD7DD-D1FC-4BD9-A777-0652DE724D92}"/>
    <cellStyle name="Comma 2 3 3 3 4 3 3 3" xfId="26351" xr:uid="{6F143D4C-3CBA-40B8-A8E3-072EB33C4B57}"/>
    <cellStyle name="Comma 2 3 3 3 4 3 4" xfId="11940" xr:uid="{00000000-0005-0000-0000-0000B60B0000}"/>
    <cellStyle name="Comma 2 3 3 3 4 3 4 2" xfId="31154" xr:uid="{48762B4B-0567-4E24-9202-1B38D516C9A1}"/>
    <cellStyle name="Comma 2 3 3 3 4 3 5" xfId="21547" xr:uid="{228B72BE-4123-4B75-B1B9-8721E9672C04}"/>
    <cellStyle name="Comma 2 3 3 3 4 4" xfId="3135" xr:uid="{00000000-0005-0000-0000-0000B70B0000}"/>
    <cellStyle name="Comma 2 3 3 3 4 4 2" xfId="7938" xr:uid="{00000000-0005-0000-0000-0000B80B0000}"/>
    <cellStyle name="Comma 2 3 3 3 4 4 2 2" xfId="17545" xr:uid="{00000000-0005-0000-0000-0000B90B0000}"/>
    <cellStyle name="Comma 2 3 3 3 4 4 2 2 2" xfId="36759" xr:uid="{E9C6E414-D05A-4C90-9465-E593B04A433B}"/>
    <cellStyle name="Comma 2 3 3 3 4 4 2 3" xfId="27152" xr:uid="{383F2CA4-6B78-4F13-91C7-F503C620FBB4}"/>
    <cellStyle name="Comma 2 3 3 3 4 4 3" xfId="12742" xr:uid="{00000000-0005-0000-0000-0000BA0B0000}"/>
    <cellStyle name="Comma 2 3 3 3 4 4 3 2" xfId="31956" xr:uid="{80031D0B-7365-4B81-8505-66763B6AFCDA}"/>
    <cellStyle name="Comma 2 3 3 3 4 4 4" xfId="22349" xr:uid="{46F8EE54-E27B-4890-AE71-8BBDFA2DE66C}"/>
    <cellStyle name="Comma 2 3 3 3 4 5" xfId="5537" xr:uid="{00000000-0005-0000-0000-0000BB0B0000}"/>
    <cellStyle name="Comma 2 3 3 3 4 5 2" xfId="15144" xr:uid="{00000000-0005-0000-0000-0000BC0B0000}"/>
    <cellStyle name="Comma 2 3 3 3 4 5 2 2" xfId="34358" xr:uid="{91AADA44-D637-4129-92C1-0185CB341862}"/>
    <cellStyle name="Comma 2 3 3 3 4 5 3" xfId="24751" xr:uid="{00AEB593-347A-4706-8772-DB4E826D5378}"/>
    <cellStyle name="Comma 2 3 3 3 4 6" xfId="10340" xr:uid="{00000000-0005-0000-0000-0000BD0B0000}"/>
    <cellStyle name="Comma 2 3 3 3 4 6 2" xfId="29554" xr:uid="{9CB4A785-EC9D-465C-B7CD-E5A5C6FAEF35}"/>
    <cellStyle name="Comma 2 3 3 3 4 7" xfId="19947" xr:uid="{A5C300FD-221A-4FD4-B93D-717E0131CB66}"/>
    <cellStyle name="Comma 2 3 3 3 5" xfId="930" xr:uid="{00000000-0005-0000-0000-0000BE0B0000}"/>
    <cellStyle name="Comma 2 3 3 3 5 2" xfId="3335" xr:uid="{00000000-0005-0000-0000-0000BF0B0000}"/>
    <cellStyle name="Comma 2 3 3 3 5 2 2" xfId="8138" xr:uid="{00000000-0005-0000-0000-0000C00B0000}"/>
    <cellStyle name="Comma 2 3 3 3 5 2 2 2" xfId="17745" xr:uid="{00000000-0005-0000-0000-0000C10B0000}"/>
    <cellStyle name="Comma 2 3 3 3 5 2 2 2 2" xfId="36959" xr:uid="{FF6E03D4-638F-46D2-97D5-C1E0FC68E050}"/>
    <cellStyle name="Comma 2 3 3 3 5 2 2 3" xfId="27352" xr:uid="{59E6CFAC-ED46-477A-A853-28E0F592CF73}"/>
    <cellStyle name="Comma 2 3 3 3 5 2 3" xfId="12942" xr:uid="{00000000-0005-0000-0000-0000C20B0000}"/>
    <cellStyle name="Comma 2 3 3 3 5 2 3 2" xfId="32156" xr:uid="{A6EED615-08B4-4F9D-BFEC-0D0F2FB52CC8}"/>
    <cellStyle name="Comma 2 3 3 3 5 2 4" xfId="22549" xr:uid="{D25C7634-E49E-44A5-9635-A86138392F26}"/>
    <cellStyle name="Comma 2 3 3 3 5 3" xfId="5737" xr:uid="{00000000-0005-0000-0000-0000C30B0000}"/>
    <cellStyle name="Comma 2 3 3 3 5 3 2" xfId="15344" xr:uid="{00000000-0005-0000-0000-0000C40B0000}"/>
    <cellStyle name="Comma 2 3 3 3 5 3 2 2" xfId="34558" xr:uid="{FE4605AD-E172-4A2B-B32E-1D6F6A6E141A}"/>
    <cellStyle name="Comma 2 3 3 3 5 3 3" xfId="24951" xr:uid="{07120B60-5511-4DAC-BC4F-B3FEC8F50705}"/>
    <cellStyle name="Comma 2 3 3 3 5 4" xfId="10540" xr:uid="{00000000-0005-0000-0000-0000C50B0000}"/>
    <cellStyle name="Comma 2 3 3 3 5 4 2" xfId="29754" xr:uid="{697794DF-3A28-4E8B-8D16-BFF27384FA24}"/>
    <cellStyle name="Comma 2 3 3 3 5 5" xfId="20147" xr:uid="{EC993CB8-1CE4-4F25-99EA-B2D9E7430864}"/>
    <cellStyle name="Comma 2 3 3 3 6" xfId="1730" xr:uid="{00000000-0005-0000-0000-0000C60B0000}"/>
    <cellStyle name="Comma 2 3 3 3 6 2" xfId="4135" xr:uid="{00000000-0005-0000-0000-0000C70B0000}"/>
    <cellStyle name="Comma 2 3 3 3 6 2 2" xfId="8938" xr:uid="{00000000-0005-0000-0000-0000C80B0000}"/>
    <cellStyle name="Comma 2 3 3 3 6 2 2 2" xfId="18545" xr:uid="{00000000-0005-0000-0000-0000C90B0000}"/>
    <cellStyle name="Comma 2 3 3 3 6 2 2 2 2" xfId="37759" xr:uid="{16C885DD-D2D4-4A2D-A609-8B2A591542FE}"/>
    <cellStyle name="Comma 2 3 3 3 6 2 2 3" xfId="28152" xr:uid="{D532F317-4CD8-4239-94FF-FD83CDDF9577}"/>
    <cellStyle name="Comma 2 3 3 3 6 2 3" xfId="13742" xr:uid="{00000000-0005-0000-0000-0000CA0B0000}"/>
    <cellStyle name="Comma 2 3 3 3 6 2 3 2" xfId="32956" xr:uid="{9F040B58-FE38-40ED-831F-91ADD278EFAC}"/>
    <cellStyle name="Comma 2 3 3 3 6 2 4" xfId="23349" xr:uid="{4EA1418F-FB02-4285-A42B-6EB31524CE3B}"/>
    <cellStyle name="Comma 2 3 3 3 6 3" xfId="6537" xr:uid="{00000000-0005-0000-0000-0000CB0B0000}"/>
    <cellStyle name="Comma 2 3 3 3 6 3 2" xfId="16144" xr:uid="{00000000-0005-0000-0000-0000CC0B0000}"/>
    <cellStyle name="Comma 2 3 3 3 6 3 2 2" xfId="35358" xr:uid="{69F142AC-DF57-49BE-AF53-D4A34145E68B}"/>
    <cellStyle name="Comma 2 3 3 3 6 3 3" xfId="25751" xr:uid="{6902FE27-5CF2-4269-BB99-1F14B13972F6}"/>
    <cellStyle name="Comma 2 3 3 3 6 4" xfId="11340" xr:uid="{00000000-0005-0000-0000-0000CD0B0000}"/>
    <cellStyle name="Comma 2 3 3 3 6 4 2" xfId="30554" xr:uid="{772D8538-585A-41F2-95E9-83CA62139B83}"/>
    <cellStyle name="Comma 2 3 3 3 6 5" xfId="20947" xr:uid="{5C6BD476-524D-425D-AC3C-D47840B0A452}"/>
    <cellStyle name="Comma 2 3 3 3 7" xfId="2535" xr:uid="{00000000-0005-0000-0000-0000CE0B0000}"/>
    <cellStyle name="Comma 2 3 3 3 7 2" xfId="7338" xr:uid="{00000000-0005-0000-0000-0000CF0B0000}"/>
    <cellStyle name="Comma 2 3 3 3 7 2 2" xfId="16945" xr:uid="{00000000-0005-0000-0000-0000D00B0000}"/>
    <cellStyle name="Comma 2 3 3 3 7 2 2 2" xfId="36159" xr:uid="{79C53C65-5358-4E50-ABFE-EE66509E7CD9}"/>
    <cellStyle name="Comma 2 3 3 3 7 2 3" xfId="26552" xr:uid="{25C2902B-9075-4099-BBDD-DD4CB6E24FDA}"/>
    <cellStyle name="Comma 2 3 3 3 7 3" xfId="12142" xr:uid="{00000000-0005-0000-0000-0000D10B0000}"/>
    <cellStyle name="Comma 2 3 3 3 7 3 2" xfId="31356" xr:uid="{AC45697B-81D6-45D0-84A4-103AAE541A14}"/>
    <cellStyle name="Comma 2 3 3 3 7 4" xfId="21749" xr:uid="{34A444D0-C35D-4D79-912E-4EFB3FFED3DC}"/>
    <cellStyle name="Comma 2 3 3 3 8" xfId="4937" xr:uid="{00000000-0005-0000-0000-0000D20B0000}"/>
    <cellStyle name="Comma 2 3 3 3 8 2" xfId="14544" xr:uid="{00000000-0005-0000-0000-0000D30B0000}"/>
    <cellStyle name="Comma 2 3 3 3 8 2 2" xfId="33758" xr:uid="{0CAB78C6-5F8F-4FE8-A62F-B7C26A98CFE3}"/>
    <cellStyle name="Comma 2 3 3 3 8 3" xfId="24151" xr:uid="{A284E51B-5BC3-4C5D-AB31-E8EF8C6D054C}"/>
    <cellStyle name="Comma 2 3 3 3 9" xfId="9740" xr:uid="{00000000-0005-0000-0000-0000D40B0000}"/>
    <cellStyle name="Comma 2 3 3 3 9 2" xfId="28954" xr:uid="{859F66A5-831B-4137-AFF7-807C8B618091}"/>
    <cellStyle name="Comma 2 3 3 4" xfId="229" xr:uid="{00000000-0005-0000-0000-0000D50B0000}"/>
    <cellStyle name="Comma 2 3 3 4 2" xfId="1030" xr:uid="{00000000-0005-0000-0000-0000D60B0000}"/>
    <cellStyle name="Comma 2 3 3 4 2 2" xfId="3435" xr:uid="{00000000-0005-0000-0000-0000D70B0000}"/>
    <cellStyle name="Comma 2 3 3 4 2 2 2" xfId="8238" xr:uid="{00000000-0005-0000-0000-0000D80B0000}"/>
    <cellStyle name="Comma 2 3 3 4 2 2 2 2" xfId="17845" xr:uid="{00000000-0005-0000-0000-0000D90B0000}"/>
    <cellStyle name="Comma 2 3 3 4 2 2 2 2 2" xfId="37059" xr:uid="{1F2F8F71-1141-4227-BF7F-3794AAE655AD}"/>
    <cellStyle name="Comma 2 3 3 4 2 2 2 3" xfId="27452" xr:uid="{C1D28321-82CB-4F6D-849E-1C5216CACE45}"/>
    <cellStyle name="Comma 2 3 3 4 2 2 3" xfId="13042" xr:uid="{00000000-0005-0000-0000-0000DA0B0000}"/>
    <cellStyle name="Comma 2 3 3 4 2 2 3 2" xfId="32256" xr:uid="{5D2F25CB-3B0C-4535-91C4-7F3B4C477B60}"/>
    <cellStyle name="Comma 2 3 3 4 2 2 4" xfId="22649" xr:uid="{6011D981-8EB4-462D-89F4-00A5580712A6}"/>
    <cellStyle name="Comma 2 3 3 4 2 3" xfId="5837" xr:uid="{00000000-0005-0000-0000-0000DB0B0000}"/>
    <cellStyle name="Comma 2 3 3 4 2 3 2" xfId="15444" xr:uid="{00000000-0005-0000-0000-0000DC0B0000}"/>
    <cellStyle name="Comma 2 3 3 4 2 3 2 2" xfId="34658" xr:uid="{5DF63815-B4FC-4103-BB7F-FFBA4A38436C}"/>
    <cellStyle name="Comma 2 3 3 4 2 3 3" xfId="25051" xr:uid="{24E7EE52-7EB4-4CB4-8BB6-9EBCE2D19F88}"/>
    <cellStyle name="Comma 2 3 3 4 2 4" xfId="10640" xr:uid="{00000000-0005-0000-0000-0000DD0B0000}"/>
    <cellStyle name="Comma 2 3 3 4 2 4 2" xfId="29854" xr:uid="{62A2191E-BF01-4DD5-B691-9EB734C0C6D9}"/>
    <cellStyle name="Comma 2 3 3 4 2 5" xfId="20247" xr:uid="{E3CBAC40-DEE7-4E33-B786-FC683AD2BD5F}"/>
    <cellStyle name="Comma 2 3 3 4 3" xfId="1830" xr:uid="{00000000-0005-0000-0000-0000DE0B0000}"/>
    <cellStyle name="Comma 2 3 3 4 3 2" xfId="4235" xr:uid="{00000000-0005-0000-0000-0000DF0B0000}"/>
    <cellStyle name="Comma 2 3 3 4 3 2 2" xfId="9038" xr:uid="{00000000-0005-0000-0000-0000E00B0000}"/>
    <cellStyle name="Comma 2 3 3 4 3 2 2 2" xfId="18645" xr:uid="{00000000-0005-0000-0000-0000E10B0000}"/>
    <cellStyle name="Comma 2 3 3 4 3 2 2 2 2" xfId="37859" xr:uid="{F1E72E66-D3E5-4839-9B2F-5FC8F397CDF3}"/>
    <cellStyle name="Comma 2 3 3 4 3 2 2 3" xfId="28252" xr:uid="{FB870058-99A7-4A7C-AF9D-EAFCEFE7A1AA}"/>
    <cellStyle name="Comma 2 3 3 4 3 2 3" xfId="13842" xr:uid="{00000000-0005-0000-0000-0000E20B0000}"/>
    <cellStyle name="Comma 2 3 3 4 3 2 3 2" xfId="33056" xr:uid="{662A7E07-943B-4F6B-9A4A-72A371012541}"/>
    <cellStyle name="Comma 2 3 3 4 3 2 4" xfId="23449" xr:uid="{28917929-D3EC-4C25-AE46-564892FC06C3}"/>
    <cellStyle name="Comma 2 3 3 4 3 3" xfId="6637" xr:uid="{00000000-0005-0000-0000-0000E30B0000}"/>
    <cellStyle name="Comma 2 3 3 4 3 3 2" xfId="16244" xr:uid="{00000000-0005-0000-0000-0000E40B0000}"/>
    <cellStyle name="Comma 2 3 3 4 3 3 2 2" xfId="35458" xr:uid="{D894ACD6-F028-4D92-B804-CA47F0599A22}"/>
    <cellStyle name="Comma 2 3 3 4 3 3 3" xfId="25851" xr:uid="{0DD7D1A4-9558-4C36-8F14-86485D252924}"/>
    <cellStyle name="Comma 2 3 3 4 3 4" xfId="11440" xr:uid="{00000000-0005-0000-0000-0000E50B0000}"/>
    <cellStyle name="Comma 2 3 3 4 3 4 2" xfId="30654" xr:uid="{F736C655-D4D2-482F-8558-E6C796D2AA04}"/>
    <cellStyle name="Comma 2 3 3 4 3 5" xfId="21047" xr:uid="{2E832A0A-174C-44C0-BAED-1F9C9AB2EDB6}"/>
    <cellStyle name="Comma 2 3 3 4 4" xfId="2635" xr:uid="{00000000-0005-0000-0000-0000E60B0000}"/>
    <cellStyle name="Comma 2 3 3 4 4 2" xfId="7438" xr:uid="{00000000-0005-0000-0000-0000E70B0000}"/>
    <cellStyle name="Comma 2 3 3 4 4 2 2" xfId="17045" xr:uid="{00000000-0005-0000-0000-0000E80B0000}"/>
    <cellStyle name="Comma 2 3 3 4 4 2 2 2" xfId="36259" xr:uid="{1B9BA9A1-6BCB-4A98-B59A-F23A6B264857}"/>
    <cellStyle name="Comma 2 3 3 4 4 2 3" xfId="26652" xr:uid="{54DF173C-EBC2-401B-8741-8FAC7E8274FD}"/>
    <cellStyle name="Comma 2 3 3 4 4 3" xfId="12242" xr:uid="{00000000-0005-0000-0000-0000E90B0000}"/>
    <cellStyle name="Comma 2 3 3 4 4 3 2" xfId="31456" xr:uid="{26619E9B-7E31-47C4-A963-DC6A95E823B4}"/>
    <cellStyle name="Comma 2 3 3 4 4 4" xfId="21849" xr:uid="{B1D8DB87-F400-496B-A241-AE0627E8DDD1}"/>
    <cellStyle name="Comma 2 3 3 4 5" xfId="5037" xr:uid="{00000000-0005-0000-0000-0000EA0B0000}"/>
    <cellStyle name="Comma 2 3 3 4 5 2" xfId="14644" xr:uid="{00000000-0005-0000-0000-0000EB0B0000}"/>
    <cellStyle name="Comma 2 3 3 4 5 2 2" xfId="33858" xr:uid="{C4D0BF84-7121-4215-9A8C-5D6CB357E137}"/>
    <cellStyle name="Comma 2 3 3 4 5 3" xfId="24251" xr:uid="{E3041F0C-D581-4F51-B05A-1B02F7D9B022}"/>
    <cellStyle name="Comma 2 3 3 4 6" xfId="9840" xr:uid="{00000000-0005-0000-0000-0000EC0B0000}"/>
    <cellStyle name="Comma 2 3 3 4 6 2" xfId="29054" xr:uid="{45B05662-92E9-4129-897C-FB6C11CE63EC}"/>
    <cellStyle name="Comma 2 3 3 4 7" xfId="19447" xr:uid="{B6DC9772-612F-48C0-B7BF-861097FAF770}"/>
    <cellStyle name="Comma 2 3 3 5" xfId="429" xr:uid="{00000000-0005-0000-0000-0000ED0B0000}"/>
    <cellStyle name="Comma 2 3 3 5 2" xfId="1230" xr:uid="{00000000-0005-0000-0000-0000EE0B0000}"/>
    <cellStyle name="Comma 2 3 3 5 2 2" xfId="3635" xr:uid="{00000000-0005-0000-0000-0000EF0B0000}"/>
    <cellStyle name="Comma 2 3 3 5 2 2 2" xfId="8438" xr:uid="{00000000-0005-0000-0000-0000F00B0000}"/>
    <cellStyle name="Comma 2 3 3 5 2 2 2 2" xfId="18045" xr:uid="{00000000-0005-0000-0000-0000F10B0000}"/>
    <cellStyle name="Comma 2 3 3 5 2 2 2 2 2" xfId="37259" xr:uid="{FC56A5D3-C405-4654-80B2-39B184B209F6}"/>
    <cellStyle name="Comma 2 3 3 5 2 2 2 3" xfId="27652" xr:uid="{473AAA85-CE31-4073-AABD-9138E49BCEAB}"/>
    <cellStyle name="Comma 2 3 3 5 2 2 3" xfId="13242" xr:uid="{00000000-0005-0000-0000-0000F20B0000}"/>
    <cellStyle name="Comma 2 3 3 5 2 2 3 2" xfId="32456" xr:uid="{41CBBBA1-FD7D-49A7-BCD8-D965652968F7}"/>
    <cellStyle name="Comma 2 3 3 5 2 2 4" xfId="22849" xr:uid="{DB2C0D79-1C03-4843-9C00-4A4DDF6053C5}"/>
    <cellStyle name="Comma 2 3 3 5 2 3" xfId="6037" xr:uid="{00000000-0005-0000-0000-0000F30B0000}"/>
    <cellStyle name="Comma 2 3 3 5 2 3 2" xfId="15644" xr:uid="{00000000-0005-0000-0000-0000F40B0000}"/>
    <cellStyle name="Comma 2 3 3 5 2 3 2 2" xfId="34858" xr:uid="{68D0CDF5-9F19-46F4-B853-85AB2260AECF}"/>
    <cellStyle name="Comma 2 3 3 5 2 3 3" xfId="25251" xr:uid="{81B5FD21-BCE9-4CEC-9A3A-354CD6F8FBF8}"/>
    <cellStyle name="Comma 2 3 3 5 2 4" xfId="10840" xr:uid="{00000000-0005-0000-0000-0000F50B0000}"/>
    <cellStyle name="Comma 2 3 3 5 2 4 2" xfId="30054" xr:uid="{B5187EC0-AF59-4D50-BF45-823FDB19A6CD}"/>
    <cellStyle name="Comma 2 3 3 5 2 5" xfId="20447" xr:uid="{F7D7FDC2-17CE-42D7-85D4-97D0187EFB6F}"/>
    <cellStyle name="Comma 2 3 3 5 3" xfId="2030" xr:uid="{00000000-0005-0000-0000-0000F60B0000}"/>
    <cellStyle name="Comma 2 3 3 5 3 2" xfId="4435" xr:uid="{00000000-0005-0000-0000-0000F70B0000}"/>
    <cellStyle name="Comma 2 3 3 5 3 2 2" xfId="9238" xr:uid="{00000000-0005-0000-0000-0000F80B0000}"/>
    <cellStyle name="Comma 2 3 3 5 3 2 2 2" xfId="18845" xr:uid="{00000000-0005-0000-0000-0000F90B0000}"/>
    <cellStyle name="Comma 2 3 3 5 3 2 2 2 2" xfId="38059" xr:uid="{656EA18A-742A-48EC-93CA-FEC764063BEB}"/>
    <cellStyle name="Comma 2 3 3 5 3 2 2 3" xfId="28452" xr:uid="{93801C2C-4386-49D5-BEB0-234E89093383}"/>
    <cellStyle name="Comma 2 3 3 5 3 2 3" xfId="14042" xr:uid="{00000000-0005-0000-0000-0000FA0B0000}"/>
    <cellStyle name="Comma 2 3 3 5 3 2 3 2" xfId="33256" xr:uid="{BD6EE70C-0422-4DC8-879B-695FF4B940CD}"/>
    <cellStyle name="Comma 2 3 3 5 3 2 4" xfId="23649" xr:uid="{D98D739D-E652-4A44-AC9D-0FC6AE0DEB04}"/>
    <cellStyle name="Comma 2 3 3 5 3 3" xfId="6837" xr:uid="{00000000-0005-0000-0000-0000FB0B0000}"/>
    <cellStyle name="Comma 2 3 3 5 3 3 2" xfId="16444" xr:uid="{00000000-0005-0000-0000-0000FC0B0000}"/>
    <cellStyle name="Comma 2 3 3 5 3 3 2 2" xfId="35658" xr:uid="{4DC8922C-AC3E-4FCD-A02C-6FBBE144BEAA}"/>
    <cellStyle name="Comma 2 3 3 5 3 3 3" xfId="26051" xr:uid="{B55C20D1-914A-48A4-9C67-E83B7B2F8601}"/>
    <cellStyle name="Comma 2 3 3 5 3 4" xfId="11640" xr:uid="{00000000-0005-0000-0000-0000FD0B0000}"/>
    <cellStyle name="Comma 2 3 3 5 3 4 2" xfId="30854" xr:uid="{23695E93-3B5A-4427-99C0-16DD2EEFE827}"/>
    <cellStyle name="Comma 2 3 3 5 3 5" xfId="21247" xr:uid="{94C132D2-38B5-43CF-8987-B47A9D5CF34E}"/>
    <cellStyle name="Comma 2 3 3 5 4" xfId="2835" xr:uid="{00000000-0005-0000-0000-0000FE0B0000}"/>
    <cellStyle name="Comma 2 3 3 5 4 2" xfId="7638" xr:uid="{00000000-0005-0000-0000-0000FF0B0000}"/>
    <cellStyle name="Comma 2 3 3 5 4 2 2" xfId="17245" xr:uid="{00000000-0005-0000-0000-0000000C0000}"/>
    <cellStyle name="Comma 2 3 3 5 4 2 2 2" xfId="36459" xr:uid="{45EA39E2-FCD3-4921-BD02-4B8143DC8CF5}"/>
    <cellStyle name="Comma 2 3 3 5 4 2 3" xfId="26852" xr:uid="{0C188D87-24BF-475C-BE6B-E9C056721BB8}"/>
    <cellStyle name="Comma 2 3 3 5 4 3" xfId="12442" xr:uid="{00000000-0005-0000-0000-0000010C0000}"/>
    <cellStyle name="Comma 2 3 3 5 4 3 2" xfId="31656" xr:uid="{DFD4AE56-D1E3-47B3-98D3-8FD7EB771776}"/>
    <cellStyle name="Comma 2 3 3 5 4 4" xfId="22049" xr:uid="{C708C329-52BB-4C73-99C2-8E36CE5579A5}"/>
    <cellStyle name="Comma 2 3 3 5 5" xfId="5237" xr:uid="{00000000-0005-0000-0000-0000020C0000}"/>
    <cellStyle name="Comma 2 3 3 5 5 2" xfId="14844" xr:uid="{00000000-0005-0000-0000-0000030C0000}"/>
    <cellStyle name="Comma 2 3 3 5 5 2 2" xfId="34058" xr:uid="{F1C237BA-CF50-4DD1-AF0D-416E360B8D76}"/>
    <cellStyle name="Comma 2 3 3 5 5 3" xfId="24451" xr:uid="{346C972D-8E90-4B91-9EA0-3A107DC5A2C1}"/>
    <cellStyle name="Comma 2 3 3 5 6" xfId="10040" xr:uid="{00000000-0005-0000-0000-0000040C0000}"/>
    <cellStyle name="Comma 2 3 3 5 6 2" xfId="29254" xr:uid="{40EBD067-1B08-4C24-B6BF-952EA7CA7F7B}"/>
    <cellStyle name="Comma 2 3 3 5 7" xfId="19647" xr:uid="{038244EA-A4FC-4043-AB5B-09B5C92F136D}"/>
    <cellStyle name="Comma 2 3 3 6" xfId="629" xr:uid="{00000000-0005-0000-0000-0000050C0000}"/>
    <cellStyle name="Comma 2 3 3 6 2" xfId="1430" xr:uid="{00000000-0005-0000-0000-0000060C0000}"/>
    <cellStyle name="Comma 2 3 3 6 2 2" xfId="3835" xr:uid="{00000000-0005-0000-0000-0000070C0000}"/>
    <cellStyle name="Comma 2 3 3 6 2 2 2" xfId="8638" xr:uid="{00000000-0005-0000-0000-0000080C0000}"/>
    <cellStyle name="Comma 2 3 3 6 2 2 2 2" xfId="18245" xr:uid="{00000000-0005-0000-0000-0000090C0000}"/>
    <cellStyle name="Comma 2 3 3 6 2 2 2 2 2" xfId="37459" xr:uid="{0A2663D1-C344-4E41-83EE-B5EB6A0F65C6}"/>
    <cellStyle name="Comma 2 3 3 6 2 2 2 3" xfId="27852" xr:uid="{B32F7B2F-2CD6-4FAA-A512-9A608EDF9B53}"/>
    <cellStyle name="Comma 2 3 3 6 2 2 3" xfId="13442" xr:uid="{00000000-0005-0000-0000-00000A0C0000}"/>
    <cellStyle name="Comma 2 3 3 6 2 2 3 2" xfId="32656" xr:uid="{FB40B511-3D2B-4668-A5F3-83E330A43CF3}"/>
    <cellStyle name="Comma 2 3 3 6 2 2 4" xfId="23049" xr:uid="{4CA305F5-B3E6-4FE5-9E2B-5BC53E11B659}"/>
    <cellStyle name="Comma 2 3 3 6 2 3" xfId="6237" xr:uid="{00000000-0005-0000-0000-00000B0C0000}"/>
    <cellStyle name="Comma 2 3 3 6 2 3 2" xfId="15844" xr:uid="{00000000-0005-0000-0000-00000C0C0000}"/>
    <cellStyle name="Comma 2 3 3 6 2 3 2 2" xfId="35058" xr:uid="{4493CE56-1D03-4970-8E73-F028358DC0DC}"/>
    <cellStyle name="Comma 2 3 3 6 2 3 3" xfId="25451" xr:uid="{E354EE5F-B041-4B46-BB4E-684BABBA1AC5}"/>
    <cellStyle name="Comma 2 3 3 6 2 4" xfId="11040" xr:uid="{00000000-0005-0000-0000-00000D0C0000}"/>
    <cellStyle name="Comma 2 3 3 6 2 4 2" xfId="30254" xr:uid="{DEA920D3-F745-4139-B201-B3A0794F063A}"/>
    <cellStyle name="Comma 2 3 3 6 2 5" xfId="20647" xr:uid="{3F0EE920-BD59-4BB5-868C-5688D3030E37}"/>
    <cellStyle name="Comma 2 3 3 6 3" xfId="2230" xr:uid="{00000000-0005-0000-0000-00000E0C0000}"/>
    <cellStyle name="Comma 2 3 3 6 3 2" xfId="4635" xr:uid="{00000000-0005-0000-0000-00000F0C0000}"/>
    <cellStyle name="Comma 2 3 3 6 3 2 2" xfId="9438" xr:uid="{00000000-0005-0000-0000-0000100C0000}"/>
    <cellStyle name="Comma 2 3 3 6 3 2 2 2" xfId="19045" xr:uid="{00000000-0005-0000-0000-0000110C0000}"/>
    <cellStyle name="Comma 2 3 3 6 3 2 2 2 2" xfId="38259" xr:uid="{0642744F-27F2-4259-BAEE-C1BE6BE990A3}"/>
    <cellStyle name="Comma 2 3 3 6 3 2 2 3" xfId="28652" xr:uid="{1C441901-F9BA-4E87-B86F-1C7CCDA2D119}"/>
    <cellStyle name="Comma 2 3 3 6 3 2 3" xfId="14242" xr:uid="{00000000-0005-0000-0000-0000120C0000}"/>
    <cellStyle name="Comma 2 3 3 6 3 2 3 2" xfId="33456" xr:uid="{60B14BF3-A0B2-4EFF-B592-9A81A2C40652}"/>
    <cellStyle name="Comma 2 3 3 6 3 2 4" xfId="23849" xr:uid="{F282676F-97D1-4DAC-99AB-447EE207F2D3}"/>
    <cellStyle name="Comma 2 3 3 6 3 3" xfId="7037" xr:uid="{00000000-0005-0000-0000-0000130C0000}"/>
    <cellStyle name="Comma 2 3 3 6 3 3 2" xfId="16644" xr:uid="{00000000-0005-0000-0000-0000140C0000}"/>
    <cellStyle name="Comma 2 3 3 6 3 3 2 2" xfId="35858" xr:uid="{2CB426BD-E54B-49F9-85EF-1170DC7D6B61}"/>
    <cellStyle name="Comma 2 3 3 6 3 3 3" xfId="26251" xr:uid="{77C452A4-3F88-42BD-AFF7-DF03C71FA2D1}"/>
    <cellStyle name="Comma 2 3 3 6 3 4" xfId="11840" xr:uid="{00000000-0005-0000-0000-0000150C0000}"/>
    <cellStyle name="Comma 2 3 3 6 3 4 2" xfId="31054" xr:uid="{8B405252-153A-4C69-BA6D-4670BAC9721B}"/>
    <cellStyle name="Comma 2 3 3 6 3 5" xfId="21447" xr:uid="{1F035890-D9D9-40D6-BFD9-4D76F58042F4}"/>
    <cellStyle name="Comma 2 3 3 6 4" xfId="3035" xr:uid="{00000000-0005-0000-0000-0000160C0000}"/>
    <cellStyle name="Comma 2 3 3 6 4 2" xfId="7838" xr:uid="{00000000-0005-0000-0000-0000170C0000}"/>
    <cellStyle name="Comma 2 3 3 6 4 2 2" xfId="17445" xr:uid="{00000000-0005-0000-0000-0000180C0000}"/>
    <cellStyle name="Comma 2 3 3 6 4 2 2 2" xfId="36659" xr:uid="{63C3DCEF-4CCD-471B-9D34-701AC503F7D0}"/>
    <cellStyle name="Comma 2 3 3 6 4 2 3" xfId="27052" xr:uid="{C5651AE4-675C-46E8-88B9-976A44C9F888}"/>
    <cellStyle name="Comma 2 3 3 6 4 3" xfId="12642" xr:uid="{00000000-0005-0000-0000-0000190C0000}"/>
    <cellStyle name="Comma 2 3 3 6 4 3 2" xfId="31856" xr:uid="{46030132-32DE-437F-9B0C-9A026928C442}"/>
    <cellStyle name="Comma 2 3 3 6 4 4" xfId="22249" xr:uid="{53A5128B-0944-425B-8905-18CC58FCBA37}"/>
    <cellStyle name="Comma 2 3 3 6 5" xfId="5437" xr:uid="{00000000-0005-0000-0000-00001A0C0000}"/>
    <cellStyle name="Comma 2 3 3 6 5 2" xfId="15044" xr:uid="{00000000-0005-0000-0000-00001B0C0000}"/>
    <cellStyle name="Comma 2 3 3 6 5 2 2" xfId="34258" xr:uid="{A6A9CB30-14D8-4BE1-97D9-D9E25EBF11CE}"/>
    <cellStyle name="Comma 2 3 3 6 5 3" xfId="24651" xr:uid="{99B52139-F008-4684-91A8-E7A570678871}"/>
    <cellStyle name="Comma 2 3 3 6 6" xfId="10240" xr:uid="{00000000-0005-0000-0000-00001C0C0000}"/>
    <cellStyle name="Comma 2 3 3 6 6 2" xfId="29454" xr:uid="{8306B115-5327-48B3-97DA-8BD8C67E2D1B}"/>
    <cellStyle name="Comma 2 3 3 6 7" xfId="19847" xr:uid="{78C63137-8D0B-4864-B58C-63FABAF8CEEA}"/>
    <cellStyle name="Comma 2 3 3 7" xfId="830" xr:uid="{00000000-0005-0000-0000-00001D0C0000}"/>
    <cellStyle name="Comma 2 3 3 7 2" xfId="3235" xr:uid="{00000000-0005-0000-0000-00001E0C0000}"/>
    <cellStyle name="Comma 2 3 3 7 2 2" xfId="8038" xr:uid="{00000000-0005-0000-0000-00001F0C0000}"/>
    <cellStyle name="Comma 2 3 3 7 2 2 2" xfId="17645" xr:uid="{00000000-0005-0000-0000-0000200C0000}"/>
    <cellStyle name="Comma 2 3 3 7 2 2 2 2" xfId="36859" xr:uid="{4B5FDFCA-058E-416E-8341-72DE6CEBA9E8}"/>
    <cellStyle name="Comma 2 3 3 7 2 2 3" xfId="27252" xr:uid="{AEC2F220-A0EC-4B4A-967D-E70A01BE8F49}"/>
    <cellStyle name="Comma 2 3 3 7 2 3" xfId="12842" xr:uid="{00000000-0005-0000-0000-0000210C0000}"/>
    <cellStyle name="Comma 2 3 3 7 2 3 2" xfId="32056" xr:uid="{B5EB4FC6-71ED-4A2F-989C-0A1955B5521B}"/>
    <cellStyle name="Comma 2 3 3 7 2 4" xfId="22449" xr:uid="{437346B2-2557-4640-A66F-B24F45DEAA39}"/>
    <cellStyle name="Comma 2 3 3 7 3" xfId="5637" xr:uid="{00000000-0005-0000-0000-0000220C0000}"/>
    <cellStyle name="Comma 2 3 3 7 3 2" xfId="15244" xr:uid="{00000000-0005-0000-0000-0000230C0000}"/>
    <cellStyle name="Comma 2 3 3 7 3 2 2" xfId="34458" xr:uid="{5C7CA7E0-A845-4643-99E1-4FF569B35682}"/>
    <cellStyle name="Comma 2 3 3 7 3 3" xfId="24851" xr:uid="{7381446C-BF90-47CB-8C75-25E98264973D}"/>
    <cellStyle name="Comma 2 3 3 7 4" xfId="10440" xr:uid="{00000000-0005-0000-0000-0000240C0000}"/>
    <cellStyle name="Comma 2 3 3 7 4 2" xfId="29654" xr:uid="{7DE01F24-6D10-4F7D-9787-F0DA818867FD}"/>
    <cellStyle name="Comma 2 3 3 7 5" xfId="20047" xr:uid="{5981100F-21F0-4413-8483-45B0D42317A2}"/>
    <cellStyle name="Comma 2 3 3 8" xfId="1630" xr:uid="{00000000-0005-0000-0000-0000250C0000}"/>
    <cellStyle name="Comma 2 3 3 8 2" xfId="4035" xr:uid="{00000000-0005-0000-0000-0000260C0000}"/>
    <cellStyle name="Comma 2 3 3 8 2 2" xfId="8838" xr:uid="{00000000-0005-0000-0000-0000270C0000}"/>
    <cellStyle name="Comma 2 3 3 8 2 2 2" xfId="18445" xr:uid="{00000000-0005-0000-0000-0000280C0000}"/>
    <cellStyle name="Comma 2 3 3 8 2 2 2 2" xfId="37659" xr:uid="{13323640-66E5-4FE2-89B7-B3D699B599BB}"/>
    <cellStyle name="Comma 2 3 3 8 2 2 3" xfId="28052" xr:uid="{6C22EEFF-5B97-4577-A4C3-97B1CA54B849}"/>
    <cellStyle name="Comma 2 3 3 8 2 3" xfId="13642" xr:uid="{00000000-0005-0000-0000-0000290C0000}"/>
    <cellStyle name="Comma 2 3 3 8 2 3 2" xfId="32856" xr:uid="{B81697EE-0830-46CA-B795-EA8F271FBAD5}"/>
    <cellStyle name="Comma 2 3 3 8 2 4" xfId="23249" xr:uid="{84638B08-8456-4AEC-9CEB-B90CB7C24DCE}"/>
    <cellStyle name="Comma 2 3 3 8 3" xfId="6437" xr:uid="{00000000-0005-0000-0000-00002A0C0000}"/>
    <cellStyle name="Comma 2 3 3 8 3 2" xfId="16044" xr:uid="{00000000-0005-0000-0000-00002B0C0000}"/>
    <cellStyle name="Comma 2 3 3 8 3 2 2" xfId="35258" xr:uid="{79F04E13-92EE-4BDD-837A-DC0E19A73543}"/>
    <cellStyle name="Comma 2 3 3 8 3 3" xfId="25651" xr:uid="{2D3C69F9-AFB7-476A-ADF8-FBBBA0FDA060}"/>
    <cellStyle name="Comma 2 3 3 8 4" xfId="11240" xr:uid="{00000000-0005-0000-0000-00002C0C0000}"/>
    <cellStyle name="Comma 2 3 3 8 4 2" xfId="30454" xr:uid="{62CB99B1-8AFE-4A58-9987-2167C471361C}"/>
    <cellStyle name="Comma 2 3 3 8 5" xfId="20847" xr:uid="{4ADDEB0E-F3B1-4B47-A8D0-DB3404FC8935}"/>
    <cellStyle name="Comma 2 3 3 9" xfId="2435" xr:uid="{00000000-0005-0000-0000-00002D0C0000}"/>
    <cellStyle name="Comma 2 3 3 9 2" xfId="7238" xr:uid="{00000000-0005-0000-0000-00002E0C0000}"/>
    <cellStyle name="Comma 2 3 3 9 2 2" xfId="16845" xr:uid="{00000000-0005-0000-0000-00002F0C0000}"/>
    <cellStyle name="Comma 2 3 3 9 2 2 2" xfId="36059" xr:uid="{4BE91C56-FC12-4A4E-A2B3-4A46F6E2D66C}"/>
    <cellStyle name="Comma 2 3 3 9 2 3" xfId="26452" xr:uid="{8BF8775C-9A4F-47DA-A2BD-3DDF872A8D11}"/>
    <cellStyle name="Comma 2 3 3 9 3" xfId="12042" xr:uid="{00000000-0005-0000-0000-0000300C0000}"/>
    <cellStyle name="Comma 2 3 3 9 3 2" xfId="31256" xr:uid="{C00D8475-2C55-42D6-A649-E28F66855B53}"/>
    <cellStyle name="Comma 2 3 3 9 4" xfId="21649" xr:uid="{754869DD-D626-409A-8671-CD67E89AED27}"/>
    <cellStyle name="Comma 2 3 4" xfId="39" xr:uid="{00000000-0005-0000-0000-0000310C0000}"/>
    <cellStyle name="Comma 2 3 4 10" xfId="4847" xr:uid="{00000000-0005-0000-0000-0000320C0000}"/>
    <cellStyle name="Comma 2 3 4 10 2" xfId="14454" xr:uid="{00000000-0005-0000-0000-0000330C0000}"/>
    <cellStyle name="Comma 2 3 4 10 2 2" xfId="33668" xr:uid="{1D0E7547-5194-48E8-9229-165E0AE10182}"/>
    <cellStyle name="Comma 2 3 4 10 3" xfId="24061" xr:uid="{1A2F43FB-DE7B-4C1B-9C10-49C282BE7292}"/>
    <cellStyle name="Comma 2 3 4 11" xfId="9650" xr:uid="{00000000-0005-0000-0000-0000340C0000}"/>
    <cellStyle name="Comma 2 3 4 11 2" xfId="28864" xr:uid="{9FB870D1-155A-4869-9D68-344DE68C2CE8}"/>
    <cellStyle name="Comma 2 3 4 12" xfId="19257" xr:uid="{39B87C76-1697-4F4E-B9D5-67A6708BE0C3}"/>
    <cellStyle name="Comma 2 3 4 2" xfId="89" xr:uid="{00000000-0005-0000-0000-0000350C0000}"/>
    <cellStyle name="Comma 2 3 4 2 10" xfId="9700" xr:uid="{00000000-0005-0000-0000-0000360C0000}"/>
    <cellStyle name="Comma 2 3 4 2 10 2" xfId="28914" xr:uid="{AE3F761A-453D-4CFE-B65C-56A432CB4462}"/>
    <cellStyle name="Comma 2 3 4 2 11" xfId="19307" xr:uid="{1DACFE35-CBD7-47CE-B9CD-02330EE3D07E}"/>
    <cellStyle name="Comma 2 3 4 2 2" xfId="189" xr:uid="{00000000-0005-0000-0000-0000370C0000}"/>
    <cellStyle name="Comma 2 3 4 2 2 10" xfId="19407" xr:uid="{9CACA420-4003-40DA-9B6F-CBC47ECB212C}"/>
    <cellStyle name="Comma 2 3 4 2 2 2" xfId="389" xr:uid="{00000000-0005-0000-0000-0000380C0000}"/>
    <cellStyle name="Comma 2 3 4 2 2 2 2" xfId="1190" xr:uid="{00000000-0005-0000-0000-0000390C0000}"/>
    <cellStyle name="Comma 2 3 4 2 2 2 2 2" xfId="3595" xr:uid="{00000000-0005-0000-0000-00003A0C0000}"/>
    <cellStyle name="Comma 2 3 4 2 2 2 2 2 2" xfId="8398" xr:uid="{00000000-0005-0000-0000-00003B0C0000}"/>
    <cellStyle name="Comma 2 3 4 2 2 2 2 2 2 2" xfId="18005" xr:uid="{00000000-0005-0000-0000-00003C0C0000}"/>
    <cellStyle name="Comma 2 3 4 2 2 2 2 2 2 2 2" xfId="37219" xr:uid="{D9914AA4-ADB2-48A1-9053-32538182EFFF}"/>
    <cellStyle name="Comma 2 3 4 2 2 2 2 2 2 3" xfId="27612" xr:uid="{E42AB25D-6BE6-4F11-BBFB-917635343D0D}"/>
    <cellStyle name="Comma 2 3 4 2 2 2 2 2 3" xfId="13202" xr:uid="{00000000-0005-0000-0000-00003D0C0000}"/>
    <cellStyle name="Comma 2 3 4 2 2 2 2 2 3 2" xfId="32416" xr:uid="{20E09599-2452-43FE-8E2E-D2CDAAD6F679}"/>
    <cellStyle name="Comma 2 3 4 2 2 2 2 2 4" xfId="22809" xr:uid="{931EB765-9BF4-47DD-9AAC-642FAFD95E16}"/>
    <cellStyle name="Comma 2 3 4 2 2 2 2 3" xfId="5997" xr:uid="{00000000-0005-0000-0000-00003E0C0000}"/>
    <cellStyle name="Comma 2 3 4 2 2 2 2 3 2" xfId="15604" xr:uid="{00000000-0005-0000-0000-00003F0C0000}"/>
    <cellStyle name="Comma 2 3 4 2 2 2 2 3 2 2" xfId="34818" xr:uid="{432485E9-43AA-4465-A21D-EA7DE3A4A470}"/>
    <cellStyle name="Comma 2 3 4 2 2 2 2 3 3" xfId="25211" xr:uid="{45330FBA-4D15-4B23-B4CD-AB541AF0691A}"/>
    <cellStyle name="Comma 2 3 4 2 2 2 2 4" xfId="10800" xr:uid="{00000000-0005-0000-0000-0000400C0000}"/>
    <cellStyle name="Comma 2 3 4 2 2 2 2 4 2" xfId="30014" xr:uid="{CD3DDD16-5724-491A-B062-7964A823B27E}"/>
    <cellStyle name="Comma 2 3 4 2 2 2 2 5" xfId="20407" xr:uid="{8698F3B6-922F-4E6C-A55D-CD5B405DA3CD}"/>
    <cellStyle name="Comma 2 3 4 2 2 2 3" xfId="1990" xr:uid="{00000000-0005-0000-0000-0000410C0000}"/>
    <cellStyle name="Comma 2 3 4 2 2 2 3 2" xfId="4395" xr:uid="{00000000-0005-0000-0000-0000420C0000}"/>
    <cellStyle name="Comma 2 3 4 2 2 2 3 2 2" xfId="9198" xr:uid="{00000000-0005-0000-0000-0000430C0000}"/>
    <cellStyle name="Comma 2 3 4 2 2 2 3 2 2 2" xfId="18805" xr:uid="{00000000-0005-0000-0000-0000440C0000}"/>
    <cellStyle name="Comma 2 3 4 2 2 2 3 2 2 2 2" xfId="38019" xr:uid="{CE198121-C9BA-4F6C-ACA8-988985E6976D}"/>
    <cellStyle name="Comma 2 3 4 2 2 2 3 2 2 3" xfId="28412" xr:uid="{74B2E84E-10DC-4E55-8B0C-B6F6A9347EAC}"/>
    <cellStyle name="Comma 2 3 4 2 2 2 3 2 3" xfId="14002" xr:uid="{00000000-0005-0000-0000-0000450C0000}"/>
    <cellStyle name="Comma 2 3 4 2 2 2 3 2 3 2" xfId="33216" xr:uid="{CCFB3F28-103F-4FB9-9278-2A05F4B4DD7F}"/>
    <cellStyle name="Comma 2 3 4 2 2 2 3 2 4" xfId="23609" xr:uid="{993BCD98-4DCD-4AF3-AAF5-8E8C0D59AB65}"/>
    <cellStyle name="Comma 2 3 4 2 2 2 3 3" xfId="6797" xr:uid="{00000000-0005-0000-0000-0000460C0000}"/>
    <cellStyle name="Comma 2 3 4 2 2 2 3 3 2" xfId="16404" xr:uid="{00000000-0005-0000-0000-0000470C0000}"/>
    <cellStyle name="Comma 2 3 4 2 2 2 3 3 2 2" xfId="35618" xr:uid="{941639D3-CA9B-41AA-8145-A0DC66A5BC1D}"/>
    <cellStyle name="Comma 2 3 4 2 2 2 3 3 3" xfId="26011" xr:uid="{AF649FF1-3DF6-4377-B200-DFB16D1F1943}"/>
    <cellStyle name="Comma 2 3 4 2 2 2 3 4" xfId="11600" xr:uid="{00000000-0005-0000-0000-0000480C0000}"/>
    <cellStyle name="Comma 2 3 4 2 2 2 3 4 2" xfId="30814" xr:uid="{8B39C943-2F2E-4732-B9BC-B34A9612C602}"/>
    <cellStyle name="Comma 2 3 4 2 2 2 3 5" xfId="21207" xr:uid="{372093C2-EB48-4A05-B02A-C51308C3C620}"/>
    <cellStyle name="Comma 2 3 4 2 2 2 4" xfId="2795" xr:uid="{00000000-0005-0000-0000-0000490C0000}"/>
    <cellStyle name="Comma 2 3 4 2 2 2 4 2" xfId="7598" xr:uid="{00000000-0005-0000-0000-00004A0C0000}"/>
    <cellStyle name="Comma 2 3 4 2 2 2 4 2 2" xfId="17205" xr:uid="{00000000-0005-0000-0000-00004B0C0000}"/>
    <cellStyle name="Comma 2 3 4 2 2 2 4 2 2 2" xfId="36419" xr:uid="{117DD232-3993-403F-8A5B-2C72CE57D412}"/>
    <cellStyle name="Comma 2 3 4 2 2 2 4 2 3" xfId="26812" xr:uid="{ACE45495-5110-4632-A3AC-06619FED53C2}"/>
    <cellStyle name="Comma 2 3 4 2 2 2 4 3" xfId="12402" xr:uid="{00000000-0005-0000-0000-00004C0C0000}"/>
    <cellStyle name="Comma 2 3 4 2 2 2 4 3 2" xfId="31616" xr:uid="{EA8F4911-984F-49EA-B111-1AD769B56B2E}"/>
    <cellStyle name="Comma 2 3 4 2 2 2 4 4" xfId="22009" xr:uid="{18737AE4-1062-4CBE-9EA8-628AB2A5319C}"/>
    <cellStyle name="Comma 2 3 4 2 2 2 5" xfId="5197" xr:uid="{00000000-0005-0000-0000-00004D0C0000}"/>
    <cellStyle name="Comma 2 3 4 2 2 2 5 2" xfId="14804" xr:uid="{00000000-0005-0000-0000-00004E0C0000}"/>
    <cellStyle name="Comma 2 3 4 2 2 2 5 2 2" xfId="34018" xr:uid="{BC078914-AC00-434D-ADCE-18A430E09FC7}"/>
    <cellStyle name="Comma 2 3 4 2 2 2 5 3" xfId="24411" xr:uid="{86EE037C-4D7B-4AD6-8A20-8081EE6CFF0C}"/>
    <cellStyle name="Comma 2 3 4 2 2 2 6" xfId="10000" xr:uid="{00000000-0005-0000-0000-00004F0C0000}"/>
    <cellStyle name="Comma 2 3 4 2 2 2 6 2" xfId="29214" xr:uid="{E74A82C9-1419-426D-9FBE-15EA7DA8F86E}"/>
    <cellStyle name="Comma 2 3 4 2 2 2 7" xfId="19607" xr:uid="{FC2CA076-8664-4EE3-9005-D427F9F003F2}"/>
    <cellStyle name="Comma 2 3 4 2 2 3" xfId="589" xr:uid="{00000000-0005-0000-0000-0000500C0000}"/>
    <cellStyle name="Comma 2 3 4 2 2 3 2" xfId="1390" xr:uid="{00000000-0005-0000-0000-0000510C0000}"/>
    <cellStyle name="Comma 2 3 4 2 2 3 2 2" xfId="3795" xr:uid="{00000000-0005-0000-0000-0000520C0000}"/>
    <cellStyle name="Comma 2 3 4 2 2 3 2 2 2" xfId="8598" xr:uid="{00000000-0005-0000-0000-0000530C0000}"/>
    <cellStyle name="Comma 2 3 4 2 2 3 2 2 2 2" xfId="18205" xr:uid="{00000000-0005-0000-0000-0000540C0000}"/>
    <cellStyle name="Comma 2 3 4 2 2 3 2 2 2 2 2" xfId="37419" xr:uid="{66C3EBD2-F7BF-44B7-9F85-A737B46BA42C}"/>
    <cellStyle name="Comma 2 3 4 2 2 3 2 2 2 3" xfId="27812" xr:uid="{9550A8C2-57DE-476F-8D23-EF7DA93E5384}"/>
    <cellStyle name="Comma 2 3 4 2 2 3 2 2 3" xfId="13402" xr:uid="{00000000-0005-0000-0000-0000550C0000}"/>
    <cellStyle name="Comma 2 3 4 2 2 3 2 2 3 2" xfId="32616" xr:uid="{04ABC263-CB37-4B52-881D-B4FCCE0118CF}"/>
    <cellStyle name="Comma 2 3 4 2 2 3 2 2 4" xfId="23009" xr:uid="{7B9B588F-F5A2-4E40-BCCC-E9E7FF519EF1}"/>
    <cellStyle name="Comma 2 3 4 2 2 3 2 3" xfId="6197" xr:uid="{00000000-0005-0000-0000-0000560C0000}"/>
    <cellStyle name="Comma 2 3 4 2 2 3 2 3 2" xfId="15804" xr:uid="{00000000-0005-0000-0000-0000570C0000}"/>
    <cellStyle name="Comma 2 3 4 2 2 3 2 3 2 2" xfId="35018" xr:uid="{3FB56A8B-542A-4A8A-AB0E-7BA4A9E3E33B}"/>
    <cellStyle name="Comma 2 3 4 2 2 3 2 3 3" xfId="25411" xr:uid="{9981A7AC-072B-474E-BC69-500761519DA4}"/>
    <cellStyle name="Comma 2 3 4 2 2 3 2 4" xfId="11000" xr:uid="{00000000-0005-0000-0000-0000580C0000}"/>
    <cellStyle name="Comma 2 3 4 2 2 3 2 4 2" xfId="30214" xr:uid="{9D7E36D4-DCC7-4FFA-9249-455C33FBACD6}"/>
    <cellStyle name="Comma 2 3 4 2 2 3 2 5" xfId="20607" xr:uid="{F82ABB5D-162B-4E56-A8FC-651F2748B8E7}"/>
    <cellStyle name="Comma 2 3 4 2 2 3 3" xfId="2190" xr:uid="{00000000-0005-0000-0000-0000590C0000}"/>
    <cellStyle name="Comma 2 3 4 2 2 3 3 2" xfId="4595" xr:uid="{00000000-0005-0000-0000-00005A0C0000}"/>
    <cellStyle name="Comma 2 3 4 2 2 3 3 2 2" xfId="9398" xr:uid="{00000000-0005-0000-0000-00005B0C0000}"/>
    <cellStyle name="Comma 2 3 4 2 2 3 3 2 2 2" xfId="19005" xr:uid="{00000000-0005-0000-0000-00005C0C0000}"/>
    <cellStyle name="Comma 2 3 4 2 2 3 3 2 2 2 2" xfId="38219" xr:uid="{649EB65E-F3DD-4EF5-81A5-6FDC1CBBFDA1}"/>
    <cellStyle name="Comma 2 3 4 2 2 3 3 2 2 3" xfId="28612" xr:uid="{ED7218A8-215E-48C7-9EE2-8BB5ABEDFDF1}"/>
    <cellStyle name="Comma 2 3 4 2 2 3 3 2 3" xfId="14202" xr:uid="{00000000-0005-0000-0000-00005D0C0000}"/>
    <cellStyle name="Comma 2 3 4 2 2 3 3 2 3 2" xfId="33416" xr:uid="{EC311216-6C06-4F7D-ADC6-1225C0783ACB}"/>
    <cellStyle name="Comma 2 3 4 2 2 3 3 2 4" xfId="23809" xr:uid="{2166442A-61D1-43CB-A0B8-08FB4C835789}"/>
    <cellStyle name="Comma 2 3 4 2 2 3 3 3" xfId="6997" xr:uid="{00000000-0005-0000-0000-00005E0C0000}"/>
    <cellStyle name="Comma 2 3 4 2 2 3 3 3 2" xfId="16604" xr:uid="{00000000-0005-0000-0000-00005F0C0000}"/>
    <cellStyle name="Comma 2 3 4 2 2 3 3 3 2 2" xfId="35818" xr:uid="{7BA8B31D-F5D8-48D3-A2E7-A0EF61044A5A}"/>
    <cellStyle name="Comma 2 3 4 2 2 3 3 3 3" xfId="26211" xr:uid="{55390CBF-BF7B-4A16-9065-F1F459EFDD36}"/>
    <cellStyle name="Comma 2 3 4 2 2 3 3 4" xfId="11800" xr:uid="{00000000-0005-0000-0000-0000600C0000}"/>
    <cellStyle name="Comma 2 3 4 2 2 3 3 4 2" xfId="31014" xr:uid="{A0C764FD-8FA0-4E71-B0FE-0F2C681B074E}"/>
    <cellStyle name="Comma 2 3 4 2 2 3 3 5" xfId="21407" xr:uid="{0674FAFB-6F59-430C-AB15-303A75285736}"/>
    <cellStyle name="Comma 2 3 4 2 2 3 4" xfId="2995" xr:uid="{00000000-0005-0000-0000-0000610C0000}"/>
    <cellStyle name="Comma 2 3 4 2 2 3 4 2" xfId="7798" xr:uid="{00000000-0005-0000-0000-0000620C0000}"/>
    <cellStyle name="Comma 2 3 4 2 2 3 4 2 2" xfId="17405" xr:uid="{00000000-0005-0000-0000-0000630C0000}"/>
    <cellStyle name="Comma 2 3 4 2 2 3 4 2 2 2" xfId="36619" xr:uid="{24957B3C-4F6F-4521-9871-4A78B8443C4F}"/>
    <cellStyle name="Comma 2 3 4 2 2 3 4 2 3" xfId="27012" xr:uid="{E4FFFF6E-B277-4801-A969-1EA4B84F22C2}"/>
    <cellStyle name="Comma 2 3 4 2 2 3 4 3" xfId="12602" xr:uid="{00000000-0005-0000-0000-0000640C0000}"/>
    <cellStyle name="Comma 2 3 4 2 2 3 4 3 2" xfId="31816" xr:uid="{1BB5956B-B4D3-4EDF-A46A-845C3C516BE5}"/>
    <cellStyle name="Comma 2 3 4 2 2 3 4 4" xfId="22209" xr:uid="{ED436D04-E4C2-4695-A74D-A1670EEED2E0}"/>
    <cellStyle name="Comma 2 3 4 2 2 3 5" xfId="5397" xr:uid="{00000000-0005-0000-0000-0000650C0000}"/>
    <cellStyle name="Comma 2 3 4 2 2 3 5 2" xfId="15004" xr:uid="{00000000-0005-0000-0000-0000660C0000}"/>
    <cellStyle name="Comma 2 3 4 2 2 3 5 2 2" xfId="34218" xr:uid="{BE2F76FA-6B05-4777-A5C7-E4F615783010}"/>
    <cellStyle name="Comma 2 3 4 2 2 3 5 3" xfId="24611" xr:uid="{ABE1F8BD-5948-4F87-9118-E7E447170F5C}"/>
    <cellStyle name="Comma 2 3 4 2 2 3 6" xfId="10200" xr:uid="{00000000-0005-0000-0000-0000670C0000}"/>
    <cellStyle name="Comma 2 3 4 2 2 3 6 2" xfId="29414" xr:uid="{85DD80BC-BECB-4FB7-950A-B0211615F7EC}"/>
    <cellStyle name="Comma 2 3 4 2 2 3 7" xfId="19807" xr:uid="{2E6CBF34-BEB7-4A4C-90FE-BEEFF042BD12}"/>
    <cellStyle name="Comma 2 3 4 2 2 4" xfId="789" xr:uid="{00000000-0005-0000-0000-0000680C0000}"/>
    <cellStyle name="Comma 2 3 4 2 2 4 2" xfId="1590" xr:uid="{00000000-0005-0000-0000-0000690C0000}"/>
    <cellStyle name="Comma 2 3 4 2 2 4 2 2" xfId="3995" xr:uid="{00000000-0005-0000-0000-00006A0C0000}"/>
    <cellStyle name="Comma 2 3 4 2 2 4 2 2 2" xfId="8798" xr:uid="{00000000-0005-0000-0000-00006B0C0000}"/>
    <cellStyle name="Comma 2 3 4 2 2 4 2 2 2 2" xfId="18405" xr:uid="{00000000-0005-0000-0000-00006C0C0000}"/>
    <cellStyle name="Comma 2 3 4 2 2 4 2 2 2 2 2" xfId="37619" xr:uid="{D4108BF1-DCCD-4465-9DBA-6A130794B58F}"/>
    <cellStyle name="Comma 2 3 4 2 2 4 2 2 2 3" xfId="28012" xr:uid="{AB3BF44E-415A-4CD0-9AB7-0B7D46B33341}"/>
    <cellStyle name="Comma 2 3 4 2 2 4 2 2 3" xfId="13602" xr:uid="{00000000-0005-0000-0000-00006D0C0000}"/>
    <cellStyle name="Comma 2 3 4 2 2 4 2 2 3 2" xfId="32816" xr:uid="{D8699D4B-4E7B-4B6A-9902-41DA5253514B}"/>
    <cellStyle name="Comma 2 3 4 2 2 4 2 2 4" xfId="23209" xr:uid="{EC210AD8-9AED-40BF-AB4E-5B7C6E26811A}"/>
    <cellStyle name="Comma 2 3 4 2 2 4 2 3" xfId="6397" xr:uid="{00000000-0005-0000-0000-00006E0C0000}"/>
    <cellStyle name="Comma 2 3 4 2 2 4 2 3 2" xfId="16004" xr:uid="{00000000-0005-0000-0000-00006F0C0000}"/>
    <cellStyle name="Comma 2 3 4 2 2 4 2 3 2 2" xfId="35218" xr:uid="{3A9DB513-8695-4D7F-8B41-3C571519FBE2}"/>
    <cellStyle name="Comma 2 3 4 2 2 4 2 3 3" xfId="25611" xr:uid="{B7BCCB74-3753-48C7-982F-F591C4AE0610}"/>
    <cellStyle name="Comma 2 3 4 2 2 4 2 4" xfId="11200" xr:uid="{00000000-0005-0000-0000-0000700C0000}"/>
    <cellStyle name="Comma 2 3 4 2 2 4 2 4 2" xfId="30414" xr:uid="{EC46A414-E20C-4E97-883D-D3D22F523C5C}"/>
    <cellStyle name="Comma 2 3 4 2 2 4 2 5" xfId="20807" xr:uid="{DA3FE989-22BE-475E-B394-9EF0862C19D5}"/>
    <cellStyle name="Comma 2 3 4 2 2 4 3" xfId="2390" xr:uid="{00000000-0005-0000-0000-0000710C0000}"/>
    <cellStyle name="Comma 2 3 4 2 2 4 3 2" xfId="4795" xr:uid="{00000000-0005-0000-0000-0000720C0000}"/>
    <cellStyle name="Comma 2 3 4 2 2 4 3 2 2" xfId="9598" xr:uid="{00000000-0005-0000-0000-0000730C0000}"/>
    <cellStyle name="Comma 2 3 4 2 2 4 3 2 2 2" xfId="19205" xr:uid="{00000000-0005-0000-0000-0000740C0000}"/>
    <cellStyle name="Comma 2 3 4 2 2 4 3 2 2 2 2" xfId="38419" xr:uid="{F0A47310-30D4-40C9-8874-F9716AC7C545}"/>
    <cellStyle name="Comma 2 3 4 2 2 4 3 2 2 3" xfId="28812" xr:uid="{E3FB1374-7F4F-41EC-9E71-989B6B94B629}"/>
    <cellStyle name="Comma 2 3 4 2 2 4 3 2 3" xfId="14402" xr:uid="{00000000-0005-0000-0000-0000750C0000}"/>
    <cellStyle name="Comma 2 3 4 2 2 4 3 2 3 2" xfId="33616" xr:uid="{CBBD2BB8-0732-4FD3-88BD-D035E2F1213F}"/>
    <cellStyle name="Comma 2 3 4 2 2 4 3 2 4" xfId="24009" xr:uid="{3BB5B669-14A8-4705-A0D3-3CF2A8135420}"/>
    <cellStyle name="Comma 2 3 4 2 2 4 3 3" xfId="7197" xr:uid="{00000000-0005-0000-0000-0000760C0000}"/>
    <cellStyle name="Comma 2 3 4 2 2 4 3 3 2" xfId="16804" xr:uid="{00000000-0005-0000-0000-0000770C0000}"/>
    <cellStyle name="Comma 2 3 4 2 2 4 3 3 2 2" xfId="36018" xr:uid="{88C88EF8-711D-4338-BCD3-AF6D96BDC8D4}"/>
    <cellStyle name="Comma 2 3 4 2 2 4 3 3 3" xfId="26411" xr:uid="{893A63A9-C100-4ADC-96CA-92BECF245C04}"/>
    <cellStyle name="Comma 2 3 4 2 2 4 3 4" xfId="12000" xr:uid="{00000000-0005-0000-0000-0000780C0000}"/>
    <cellStyle name="Comma 2 3 4 2 2 4 3 4 2" xfId="31214" xr:uid="{D38BBC23-7858-4580-B7C2-D12B9614D383}"/>
    <cellStyle name="Comma 2 3 4 2 2 4 3 5" xfId="21607" xr:uid="{13695B15-434C-4895-9012-7B4A5BD7591C}"/>
    <cellStyle name="Comma 2 3 4 2 2 4 4" xfId="3195" xr:uid="{00000000-0005-0000-0000-0000790C0000}"/>
    <cellStyle name="Comma 2 3 4 2 2 4 4 2" xfId="7998" xr:uid="{00000000-0005-0000-0000-00007A0C0000}"/>
    <cellStyle name="Comma 2 3 4 2 2 4 4 2 2" xfId="17605" xr:uid="{00000000-0005-0000-0000-00007B0C0000}"/>
    <cellStyle name="Comma 2 3 4 2 2 4 4 2 2 2" xfId="36819" xr:uid="{F3B0EF8F-86A5-4F27-8A96-DC8757A14B8E}"/>
    <cellStyle name="Comma 2 3 4 2 2 4 4 2 3" xfId="27212" xr:uid="{D036D3FD-AC4C-4235-A8AF-D0F695C8ABDB}"/>
    <cellStyle name="Comma 2 3 4 2 2 4 4 3" xfId="12802" xr:uid="{00000000-0005-0000-0000-00007C0C0000}"/>
    <cellStyle name="Comma 2 3 4 2 2 4 4 3 2" xfId="32016" xr:uid="{02B49C02-3C68-49F5-AD6E-D0312043C54F}"/>
    <cellStyle name="Comma 2 3 4 2 2 4 4 4" xfId="22409" xr:uid="{05780980-390A-47F0-99BF-5C12B8C7EC20}"/>
    <cellStyle name="Comma 2 3 4 2 2 4 5" xfId="5597" xr:uid="{00000000-0005-0000-0000-00007D0C0000}"/>
    <cellStyle name="Comma 2 3 4 2 2 4 5 2" xfId="15204" xr:uid="{00000000-0005-0000-0000-00007E0C0000}"/>
    <cellStyle name="Comma 2 3 4 2 2 4 5 2 2" xfId="34418" xr:uid="{A07A1D34-F235-4172-9DB4-E539F73A897A}"/>
    <cellStyle name="Comma 2 3 4 2 2 4 5 3" xfId="24811" xr:uid="{932859B3-B71D-49AD-89F5-E87B13B96A57}"/>
    <cellStyle name="Comma 2 3 4 2 2 4 6" xfId="10400" xr:uid="{00000000-0005-0000-0000-00007F0C0000}"/>
    <cellStyle name="Comma 2 3 4 2 2 4 6 2" xfId="29614" xr:uid="{50FEC101-6CAE-4416-AD69-1BC1F4AE00C6}"/>
    <cellStyle name="Comma 2 3 4 2 2 4 7" xfId="20007" xr:uid="{0D6C4766-F5A9-46F5-8B32-93CEE4D69FCA}"/>
    <cellStyle name="Comma 2 3 4 2 2 5" xfId="990" xr:uid="{00000000-0005-0000-0000-0000800C0000}"/>
    <cellStyle name="Comma 2 3 4 2 2 5 2" xfId="3395" xr:uid="{00000000-0005-0000-0000-0000810C0000}"/>
    <cellStyle name="Comma 2 3 4 2 2 5 2 2" xfId="8198" xr:uid="{00000000-0005-0000-0000-0000820C0000}"/>
    <cellStyle name="Comma 2 3 4 2 2 5 2 2 2" xfId="17805" xr:uid="{00000000-0005-0000-0000-0000830C0000}"/>
    <cellStyle name="Comma 2 3 4 2 2 5 2 2 2 2" xfId="37019" xr:uid="{B4AD9BCE-1F9E-4BD2-AD2B-E5332499F87C}"/>
    <cellStyle name="Comma 2 3 4 2 2 5 2 2 3" xfId="27412" xr:uid="{EBC9919C-9004-480C-830C-BCA32B168483}"/>
    <cellStyle name="Comma 2 3 4 2 2 5 2 3" xfId="13002" xr:uid="{00000000-0005-0000-0000-0000840C0000}"/>
    <cellStyle name="Comma 2 3 4 2 2 5 2 3 2" xfId="32216" xr:uid="{64DF4094-508B-4735-938F-8801CF6160AB}"/>
    <cellStyle name="Comma 2 3 4 2 2 5 2 4" xfId="22609" xr:uid="{6C729014-2869-4424-A7D4-BF237387BA75}"/>
    <cellStyle name="Comma 2 3 4 2 2 5 3" xfId="5797" xr:uid="{00000000-0005-0000-0000-0000850C0000}"/>
    <cellStyle name="Comma 2 3 4 2 2 5 3 2" xfId="15404" xr:uid="{00000000-0005-0000-0000-0000860C0000}"/>
    <cellStyle name="Comma 2 3 4 2 2 5 3 2 2" xfId="34618" xr:uid="{0CBC882C-43A8-459B-BDE2-5CD028AB938E}"/>
    <cellStyle name="Comma 2 3 4 2 2 5 3 3" xfId="25011" xr:uid="{C9BCDB83-124D-4889-ABF4-C022012293E3}"/>
    <cellStyle name="Comma 2 3 4 2 2 5 4" xfId="10600" xr:uid="{00000000-0005-0000-0000-0000870C0000}"/>
    <cellStyle name="Comma 2 3 4 2 2 5 4 2" xfId="29814" xr:uid="{0B41BE18-7296-435D-A554-654FF999A720}"/>
    <cellStyle name="Comma 2 3 4 2 2 5 5" xfId="20207" xr:uid="{7059FF30-20A4-4091-BF22-729D01FEA968}"/>
    <cellStyle name="Comma 2 3 4 2 2 6" xfId="1790" xr:uid="{00000000-0005-0000-0000-0000880C0000}"/>
    <cellStyle name="Comma 2 3 4 2 2 6 2" xfId="4195" xr:uid="{00000000-0005-0000-0000-0000890C0000}"/>
    <cellStyle name="Comma 2 3 4 2 2 6 2 2" xfId="8998" xr:uid="{00000000-0005-0000-0000-00008A0C0000}"/>
    <cellStyle name="Comma 2 3 4 2 2 6 2 2 2" xfId="18605" xr:uid="{00000000-0005-0000-0000-00008B0C0000}"/>
    <cellStyle name="Comma 2 3 4 2 2 6 2 2 2 2" xfId="37819" xr:uid="{1833D440-B0E2-4B48-84F7-4A695297118A}"/>
    <cellStyle name="Comma 2 3 4 2 2 6 2 2 3" xfId="28212" xr:uid="{B2458C90-6263-403C-A378-571D5754335C}"/>
    <cellStyle name="Comma 2 3 4 2 2 6 2 3" xfId="13802" xr:uid="{00000000-0005-0000-0000-00008C0C0000}"/>
    <cellStyle name="Comma 2 3 4 2 2 6 2 3 2" xfId="33016" xr:uid="{061107A3-76FD-46AF-BC5E-1AED2F1F0B1B}"/>
    <cellStyle name="Comma 2 3 4 2 2 6 2 4" xfId="23409" xr:uid="{C701B7F3-0077-4968-B3E7-C0D5F351BC86}"/>
    <cellStyle name="Comma 2 3 4 2 2 6 3" xfId="6597" xr:uid="{00000000-0005-0000-0000-00008D0C0000}"/>
    <cellStyle name="Comma 2 3 4 2 2 6 3 2" xfId="16204" xr:uid="{00000000-0005-0000-0000-00008E0C0000}"/>
    <cellStyle name="Comma 2 3 4 2 2 6 3 2 2" xfId="35418" xr:uid="{87269980-9747-41AC-8F5F-0D565D027CDA}"/>
    <cellStyle name="Comma 2 3 4 2 2 6 3 3" xfId="25811" xr:uid="{2E8F3140-ADC4-433A-9065-FCC5A1267E28}"/>
    <cellStyle name="Comma 2 3 4 2 2 6 4" xfId="11400" xr:uid="{00000000-0005-0000-0000-00008F0C0000}"/>
    <cellStyle name="Comma 2 3 4 2 2 6 4 2" xfId="30614" xr:uid="{AE8A18C8-3307-455F-9DC4-6A999A88EDDC}"/>
    <cellStyle name="Comma 2 3 4 2 2 6 5" xfId="21007" xr:uid="{067204B7-8C89-4D0B-A118-FA1E4283C43A}"/>
    <cellStyle name="Comma 2 3 4 2 2 7" xfId="2595" xr:uid="{00000000-0005-0000-0000-0000900C0000}"/>
    <cellStyle name="Comma 2 3 4 2 2 7 2" xfId="7398" xr:uid="{00000000-0005-0000-0000-0000910C0000}"/>
    <cellStyle name="Comma 2 3 4 2 2 7 2 2" xfId="17005" xr:uid="{00000000-0005-0000-0000-0000920C0000}"/>
    <cellStyle name="Comma 2 3 4 2 2 7 2 2 2" xfId="36219" xr:uid="{FFA87054-ABD0-4E27-84E8-362BD7983571}"/>
    <cellStyle name="Comma 2 3 4 2 2 7 2 3" xfId="26612" xr:uid="{8FC88CAF-FEFC-49DA-BD86-8C39F72471A6}"/>
    <cellStyle name="Comma 2 3 4 2 2 7 3" xfId="12202" xr:uid="{00000000-0005-0000-0000-0000930C0000}"/>
    <cellStyle name="Comma 2 3 4 2 2 7 3 2" xfId="31416" xr:uid="{C243DFF6-1FAE-4000-A0D7-E888E25B4DD4}"/>
    <cellStyle name="Comma 2 3 4 2 2 7 4" xfId="21809" xr:uid="{4730C5E6-627B-40C0-AD24-99E3790FF0B7}"/>
    <cellStyle name="Comma 2 3 4 2 2 8" xfId="4997" xr:uid="{00000000-0005-0000-0000-0000940C0000}"/>
    <cellStyle name="Comma 2 3 4 2 2 8 2" xfId="14604" xr:uid="{00000000-0005-0000-0000-0000950C0000}"/>
    <cellStyle name="Comma 2 3 4 2 2 8 2 2" xfId="33818" xr:uid="{09EC2AFB-0B86-4C65-A45D-DECA74652CDE}"/>
    <cellStyle name="Comma 2 3 4 2 2 8 3" xfId="24211" xr:uid="{B82DCB56-5902-49C1-86DE-6C4D3F411F55}"/>
    <cellStyle name="Comma 2 3 4 2 2 9" xfId="9800" xr:uid="{00000000-0005-0000-0000-0000960C0000}"/>
    <cellStyle name="Comma 2 3 4 2 2 9 2" xfId="29014" xr:uid="{E8BEE071-15BB-4CAC-A5D8-4B1908FC0B61}"/>
    <cellStyle name="Comma 2 3 4 2 3" xfId="289" xr:uid="{00000000-0005-0000-0000-0000970C0000}"/>
    <cellStyle name="Comma 2 3 4 2 3 2" xfId="1090" xr:uid="{00000000-0005-0000-0000-0000980C0000}"/>
    <cellStyle name="Comma 2 3 4 2 3 2 2" xfId="3495" xr:uid="{00000000-0005-0000-0000-0000990C0000}"/>
    <cellStyle name="Comma 2 3 4 2 3 2 2 2" xfId="8298" xr:uid="{00000000-0005-0000-0000-00009A0C0000}"/>
    <cellStyle name="Comma 2 3 4 2 3 2 2 2 2" xfId="17905" xr:uid="{00000000-0005-0000-0000-00009B0C0000}"/>
    <cellStyle name="Comma 2 3 4 2 3 2 2 2 2 2" xfId="37119" xr:uid="{0818B541-39B0-4590-80D0-ABD23F4D0CD3}"/>
    <cellStyle name="Comma 2 3 4 2 3 2 2 2 3" xfId="27512" xr:uid="{AF64E8E2-3ADF-474C-BF2A-1F1A18EF76C5}"/>
    <cellStyle name="Comma 2 3 4 2 3 2 2 3" xfId="13102" xr:uid="{00000000-0005-0000-0000-00009C0C0000}"/>
    <cellStyle name="Comma 2 3 4 2 3 2 2 3 2" xfId="32316" xr:uid="{D5553AD4-5C2E-4B30-9007-90711479E371}"/>
    <cellStyle name="Comma 2 3 4 2 3 2 2 4" xfId="22709" xr:uid="{3CE7C38B-6BCD-4B9C-A0D4-153FDD8C1465}"/>
    <cellStyle name="Comma 2 3 4 2 3 2 3" xfId="5897" xr:uid="{00000000-0005-0000-0000-00009D0C0000}"/>
    <cellStyle name="Comma 2 3 4 2 3 2 3 2" xfId="15504" xr:uid="{00000000-0005-0000-0000-00009E0C0000}"/>
    <cellStyle name="Comma 2 3 4 2 3 2 3 2 2" xfId="34718" xr:uid="{4F89A548-7DE0-4471-BB76-7D0CC256DFA0}"/>
    <cellStyle name="Comma 2 3 4 2 3 2 3 3" xfId="25111" xr:uid="{58CC02F1-95A4-4F76-9FDA-A4A9359F030C}"/>
    <cellStyle name="Comma 2 3 4 2 3 2 4" xfId="10700" xr:uid="{00000000-0005-0000-0000-00009F0C0000}"/>
    <cellStyle name="Comma 2 3 4 2 3 2 4 2" xfId="29914" xr:uid="{16EECF02-58BC-49DE-BB52-EC4262BB8DC5}"/>
    <cellStyle name="Comma 2 3 4 2 3 2 5" xfId="20307" xr:uid="{97282D8C-CBCC-4F47-AA25-D5448335147C}"/>
    <cellStyle name="Comma 2 3 4 2 3 3" xfId="1890" xr:uid="{00000000-0005-0000-0000-0000A00C0000}"/>
    <cellStyle name="Comma 2 3 4 2 3 3 2" xfId="4295" xr:uid="{00000000-0005-0000-0000-0000A10C0000}"/>
    <cellStyle name="Comma 2 3 4 2 3 3 2 2" xfId="9098" xr:uid="{00000000-0005-0000-0000-0000A20C0000}"/>
    <cellStyle name="Comma 2 3 4 2 3 3 2 2 2" xfId="18705" xr:uid="{00000000-0005-0000-0000-0000A30C0000}"/>
    <cellStyle name="Comma 2 3 4 2 3 3 2 2 2 2" xfId="37919" xr:uid="{86905CBC-7826-4F10-86C9-0F31CBE33707}"/>
    <cellStyle name="Comma 2 3 4 2 3 3 2 2 3" xfId="28312" xr:uid="{085910EC-790C-4766-B2C1-9CC09C53BDDA}"/>
    <cellStyle name="Comma 2 3 4 2 3 3 2 3" xfId="13902" xr:uid="{00000000-0005-0000-0000-0000A40C0000}"/>
    <cellStyle name="Comma 2 3 4 2 3 3 2 3 2" xfId="33116" xr:uid="{C217FCAE-8911-45F4-BE90-09D3AF8266C8}"/>
    <cellStyle name="Comma 2 3 4 2 3 3 2 4" xfId="23509" xr:uid="{AD6C210A-E845-4A23-BCBD-ACB25CCAE889}"/>
    <cellStyle name="Comma 2 3 4 2 3 3 3" xfId="6697" xr:uid="{00000000-0005-0000-0000-0000A50C0000}"/>
    <cellStyle name="Comma 2 3 4 2 3 3 3 2" xfId="16304" xr:uid="{00000000-0005-0000-0000-0000A60C0000}"/>
    <cellStyle name="Comma 2 3 4 2 3 3 3 2 2" xfId="35518" xr:uid="{DEAF55BF-2C64-4BED-9F33-14F493BFB4FD}"/>
    <cellStyle name="Comma 2 3 4 2 3 3 3 3" xfId="25911" xr:uid="{29075183-D822-4AFD-99C4-685AAAC75691}"/>
    <cellStyle name="Comma 2 3 4 2 3 3 4" xfId="11500" xr:uid="{00000000-0005-0000-0000-0000A70C0000}"/>
    <cellStyle name="Comma 2 3 4 2 3 3 4 2" xfId="30714" xr:uid="{EE1BE65A-32F6-4A5C-8D95-138C24EB938B}"/>
    <cellStyle name="Comma 2 3 4 2 3 3 5" xfId="21107" xr:uid="{50664633-B31C-40D8-A42A-647F68E224DF}"/>
    <cellStyle name="Comma 2 3 4 2 3 4" xfId="2695" xr:uid="{00000000-0005-0000-0000-0000A80C0000}"/>
    <cellStyle name="Comma 2 3 4 2 3 4 2" xfId="7498" xr:uid="{00000000-0005-0000-0000-0000A90C0000}"/>
    <cellStyle name="Comma 2 3 4 2 3 4 2 2" xfId="17105" xr:uid="{00000000-0005-0000-0000-0000AA0C0000}"/>
    <cellStyle name="Comma 2 3 4 2 3 4 2 2 2" xfId="36319" xr:uid="{94AA119A-77FB-4A02-9332-338DFD64B8DE}"/>
    <cellStyle name="Comma 2 3 4 2 3 4 2 3" xfId="26712" xr:uid="{1F6B8AA7-2250-4470-A5B9-4EBA1881F61D}"/>
    <cellStyle name="Comma 2 3 4 2 3 4 3" xfId="12302" xr:uid="{00000000-0005-0000-0000-0000AB0C0000}"/>
    <cellStyle name="Comma 2 3 4 2 3 4 3 2" xfId="31516" xr:uid="{C9CADD91-3CF8-45DE-A983-C0CBD70978CE}"/>
    <cellStyle name="Comma 2 3 4 2 3 4 4" xfId="21909" xr:uid="{CD15BDB3-D345-4164-A9ED-6FCC082AF2AB}"/>
    <cellStyle name="Comma 2 3 4 2 3 5" xfId="5097" xr:uid="{00000000-0005-0000-0000-0000AC0C0000}"/>
    <cellStyle name="Comma 2 3 4 2 3 5 2" xfId="14704" xr:uid="{00000000-0005-0000-0000-0000AD0C0000}"/>
    <cellStyle name="Comma 2 3 4 2 3 5 2 2" xfId="33918" xr:uid="{017043ED-2E5F-429A-854B-06C08AD23C0B}"/>
    <cellStyle name="Comma 2 3 4 2 3 5 3" xfId="24311" xr:uid="{6DD9FCB9-4D09-4E38-A2F7-FF55C81076F4}"/>
    <cellStyle name="Comma 2 3 4 2 3 6" xfId="9900" xr:uid="{00000000-0005-0000-0000-0000AE0C0000}"/>
    <cellStyle name="Comma 2 3 4 2 3 6 2" xfId="29114" xr:uid="{A1FFC58A-AC1F-45C5-AB86-BA04E7C2614F}"/>
    <cellStyle name="Comma 2 3 4 2 3 7" xfId="19507" xr:uid="{2B67DC42-2105-4D1D-AD43-F9CFE0713F5D}"/>
    <cellStyle name="Comma 2 3 4 2 4" xfId="489" xr:uid="{00000000-0005-0000-0000-0000AF0C0000}"/>
    <cellStyle name="Comma 2 3 4 2 4 2" xfId="1290" xr:uid="{00000000-0005-0000-0000-0000B00C0000}"/>
    <cellStyle name="Comma 2 3 4 2 4 2 2" xfId="3695" xr:uid="{00000000-0005-0000-0000-0000B10C0000}"/>
    <cellStyle name="Comma 2 3 4 2 4 2 2 2" xfId="8498" xr:uid="{00000000-0005-0000-0000-0000B20C0000}"/>
    <cellStyle name="Comma 2 3 4 2 4 2 2 2 2" xfId="18105" xr:uid="{00000000-0005-0000-0000-0000B30C0000}"/>
    <cellStyle name="Comma 2 3 4 2 4 2 2 2 2 2" xfId="37319" xr:uid="{94FF6A97-7998-4F85-A309-D5A38043409B}"/>
    <cellStyle name="Comma 2 3 4 2 4 2 2 2 3" xfId="27712" xr:uid="{726351AA-7A0E-46E4-8DD5-B345B0C2A0FF}"/>
    <cellStyle name="Comma 2 3 4 2 4 2 2 3" xfId="13302" xr:uid="{00000000-0005-0000-0000-0000B40C0000}"/>
    <cellStyle name="Comma 2 3 4 2 4 2 2 3 2" xfId="32516" xr:uid="{1A7672BD-51F9-44FD-A0EA-495C25E94BC9}"/>
    <cellStyle name="Comma 2 3 4 2 4 2 2 4" xfId="22909" xr:uid="{492647F6-3136-4589-8C11-6D8276B57D0D}"/>
    <cellStyle name="Comma 2 3 4 2 4 2 3" xfId="6097" xr:uid="{00000000-0005-0000-0000-0000B50C0000}"/>
    <cellStyle name="Comma 2 3 4 2 4 2 3 2" xfId="15704" xr:uid="{00000000-0005-0000-0000-0000B60C0000}"/>
    <cellStyle name="Comma 2 3 4 2 4 2 3 2 2" xfId="34918" xr:uid="{21CFDD4B-E8F5-4119-8C58-AAF89485C5F2}"/>
    <cellStyle name="Comma 2 3 4 2 4 2 3 3" xfId="25311" xr:uid="{717BD4A0-6C5C-46F3-B732-066473A345AB}"/>
    <cellStyle name="Comma 2 3 4 2 4 2 4" xfId="10900" xr:uid="{00000000-0005-0000-0000-0000B70C0000}"/>
    <cellStyle name="Comma 2 3 4 2 4 2 4 2" xfId="30114" xr:uid="{3A2314AE-B0CF-4F5A-8579-27576BDB812D}"/>
    <cellStyle name="Comma 2 3 4 2 4 2 5" xfId="20507" xr:uid="{A8F48F23-FA5E-43A6-BAB3-8E0ADF263414}"/>
    <cellStyle name="Comma 2 3 4 2 4 3" xfId="2090" xr:uid="{00000000-0005-0000-0000-0000B80C0000}"/>
    <cellStyle name="Comma 2 3 4 2 4 3 2" xfId="4495" xr:uid="{00000000-0005-0000-0000-0000B90C0000}"/>
    <cellStyle name="Comma 2 3 4 2 4 3 2 2" xfId="9298" xr:uid="{00000000-0005-0000-0000-0000BA0C0000}"/>
    <cellStyle name="Comma 2 3 4 2 4 3 2 2 2" xfId="18905" xr:uid="{00000000-0005-0000-0000-0000BB0C0000}"/>
    <cellStyle name="Comma 2 3 4 2 4 3 2 2 2 2" xfId="38119" xr:uid="{25922AED-1097-4F66-BA74-08B5D1910308}"/>
    <cellStyle name="Comma 2 3 4 2 4 3 2 2 3" xfId="28512" xr:uid="{657B982E-E520-4BD9-873E-B4632EAA5FF6}"/>
    <cellStyle name="Comma 2 3 4 2 4 3 2 3" xfId="14102" xr:uid="{00000000-0005-0000-0000-0000BC0C0000}"/>
    <cellStyle name="Comma 2 3 4 2 4 3 2 3 2" xfId="33316" xr:uid="{743060B9-8569-4D9E-8568-8DEE41FED727}"/>
    <cellStyle name="Comma 2 3 4 2 4 3 2 4" xfId="23709" xr:uid="{D9988BD5-C71A-435F-AF62-19C118FDB414}"/>
    <cellStyle name="Comma 2 3 4 2 4 3 3" xfId="6897" xr:uid="{00000000-0005-0000-0000-0000BD0C0000}"/>
    <cellStyle name="Comma 2 3 4 2 4 3 3 2" xfId="16504" xr:uid="{00000000-0005-0000-0000-0000BE0C0000}"/>
    <cellStyle name="Comma 2 3 4 2 4 3 3 2 2" xfId="35718" xr:uid="{76E27653-5CB8-42E1-B1CE-25C7BE3EA971}"/>
    <cellStyle name="Comma 2 3 4 2 4 3 3 3" xfId="26111" xr:uid="{DB1CE058-1435-45BD-8318-A8694011C52E}"/>
    <cellStyle name="Comma 2 3 4 2 4 3 4" xfId="11700" xr:uid="{00000000-0005-0000-0000-0000BF0C0000}"/>
    <cellStyle name="Comma 2 3 4 2 4 3 4 2" xfId="30914" xr:uid="{A1F67EEC-55B1-4C5A-83CA-4F8BAA25D2AB}"/>
    <cellStyle name="Comma 2 3 4 2 4 3 5" xfId="21307" xr:uid="{5F0EE957-6F1A-4C47-89A2-59C54FC3D0EB}"/>
    <cellStyle name="Comma 2 3 4 2 4 4" xfId="2895" xr:uid="{00000000-0005-0000-0000-0000C00C0000}"/>
    <cellStyle name="Comma 2 3 4 2 4 4 2" xfId="7698" xr:uid="{00000000-0005-0000-0000-0000C10C0000}"/>
    <cellStyle name="Comma 2 3 4 2 4 4 2 2" xfId="17305" xr:uid="{00000000-0005-0000-0000-0000C20C0000}"/>
    <cellStyle name="Comma 2 3 4 2 4 4 2 2 2" xfId="36519" xr:uid="{EF6DA014-8983-46CC-A4BD-C3C9A1C5DC37}"/>
    <cellStyle name="Comma 2 3 4 2 4 4 2 3" xfId="26912" xr:uid="{4EF98BCB-27C1-4730-AD84-6DBBCEA6980C}"/>
    <cellStyle name="Comma 2 3 4 2 4 4 3" xfId="12502" xr:uid="{00000000-0005-0000-0000-0000C30C0000}"/>
    <cellStyle name="Comma 2 3 4 2 4 4 3 2" xfId="31716" xr:uid="{D7A00B6A-33C6-45DC-83C0-0D405154DF29}"/>
    <cellStyle name="Comma 2 3 4 2 4 4 4" xfId="22109" xr:uid="{0940C0DB-7E1D-41EC-8357-08F5661792F9}"/>
    <cellStyle name="Comma 2 3 4 2 4 5" xfId="5297" xr:uid="{00000000-0005-0000-0000-0000C40C0000}"/>
    <cellStyle name="Comma 2 3 4 2 4 5 2" xfId="14904" xr:uid="{00000000-0005-0000-0000-0000C50C0000}"/>
    <cellStyle name="Comma 2 3 4 2 4 5 2 2" xfId="34118" xr:uid="{D7DE5B59-E3ED-4C69-9FDD-67EBAE241FA8}"/>
    <cellStyle name="Comma 2 3 4 2 4 5 3" xfId="24511" xr:uid="{F231D21C-A52A-4B6F-95A9-EE2AFC64282F}"/>
    <cellStyle name="Comma 2 3 4 2 4 6" xfId="10100" xr:uid="{00000000-0005-0000-0000-0000C60C0000}"/>
    <cellStyle name="Comma 2 3 4 2 4 6 2" xfId="29314" xr:uid="{394C8A46-8A3A-4214-9836-BF36DAB46759}"/>
    <cellStyle name="Comma 2 3 4 2 4 7" xfId="19707" xr:uid="{645DC0E5-B90D-4741-A745-5F4991653080}"/>
    <cellStyle name="Comma 2 3 4 2 5" xfId="689" xr:uid="{00000000-0005-0000-0000-0000C70C0000}"/>
    <cellStyle name="Comma 2 3 4 2 5 2" xfId="1490" xr:uid="{00000000-0005-0000-0000-0000C80C0000}"/>
    <cellStyle name="Comma 2 3 4 2 5 2 2" xfId="3895" xr:uid="{00000000-0005-0000-0000-0000C90C0000}"/>
    <cellStyle name="Comma 2 3 4 2 5 2 2 2" xfId="8698" xr:uid="{00000000-0005-0000-0000-0000CA0C0000}"/>
    <cellStyle name="Comma 2 3 4 2 5 2 2 2 2" xfId="18305" xr:uid="{00000000-0005-0000-0000-0000CB0C0000}"/>
    <cellStyle name="Comma 2 3 4 2 5 2 2 2 2 2" xfId="37519" xr:uid="{B386C50C-DE6D-402A-A32E-ECFB3C006B95}"/>
    <cellStyle name="Comma 2 3 4 2 5 2 2 2 3" xfId="27912" xr:uid="{672B131B-17B8-45F2-A041-4E283533CABA}"/>
    <cellStyle name="Comma 2 3 4 2 5 2 2 3" xfId="13502" xr:uid="{00000000-0005-0000-0000-0000CC0C0000}"/>
    <cellStyle name="Comma 2 3 4 2 5 2 2 3 2" xfId="32716" xr:uid="{FDABDFAD-F043-4701-BBC3-145F83286760}"/>
    <cellStyle name="Comma 2 3 4 2 5 2 2 4" xfId="23109" xr:uid="{0ED9A09F-EA79-41BE-9EE0-A32418324C2D}"/>
    <cellStyle name="Comma 2 3 4 2 5 2 3" xfId="6297" xr:uid="{00000000-0005-0000-0000-0000CD0C0000}"/>
    <cellStyle name="Comma 2 3 4 2 5 2 3 2" xfId="15904" xr:uid="{00000000-0005-0000-0000-0000CE0C0000}"/>
    <cellStyle name="Comma 2 3 4 2 5 2 3 2 2" xfId="35118" xr:uid="{2A41F263-117D-4CF8-B0F0-71E73DB80A68}"/>
    <cellStyle name="Comma 2 3 4 2 5 2 3 3" xfId="25511" xr:uid="{BE9E2F43-0B3A-4146-874D-F863E41C04BD}"/>
    <cellStyle name="Comma 2 3 4 2 5 2 4" xfId="11100" xr:uid="{00000000-0005-0000-0000-0000CF0C0000}"/>
    <cellStyle name="Comma 2 3 4 2 5 2 4 2" xfId="30314" xr:uid="{E6A15B62-FEA0-4B3C-9845-BE85D5D5BA25}"/>
    <cellStyle name="Comma 2 3 4 2 5 2 5" xfId="20707" xr:uid="{5AF4D93C-23C3-40F6-BCDA-9D418CA5E005}"/>
    <cellStyle name="Comma 2 3 4 2 5 3" xfId="2290" xr:uid="{00000000-0005-0000-0000-0000D00C0000}"/>
    <cellStyle name="Comma 2 3 4 2 5 3 2" xfId="4695" xr:uid="{00000000-0005-0000-0000-0000D10C0000}"/>
    <cellStyle name="Comma 2 3 4 2 5 3 2 2" xfId="9498" xr:uid="{00000000-0005-0000-0000-0000D20C0000}"/>
    <cellStyle name="Comma 2 3 4 2 5 3 2 2 2" xfId="19105" xr:uid="{00000000-0005-0000-0000-0000D30C0000}"/>
    <cellStyle name="Comma 2 3 4 2 5 3 2 2 2 2" xfId="38319" xr:uid="{44E72EE7-86E4-4967-B48B-82BDC0C80579}"/>
    <cellStyle name="Comma 2 3 4 2 5 3 2 2 3" xfId="28712" xr:uid="{2DC59557-32F6-4E96-9250-5F39F450331D}"/>
    <cellStyle name="Comma 2 3 4 2 5 3 2 3" xfId="14302" xr:uid="{00000000-0005-0000-0000-0000D40C0000}"/>
    <cellStyle name="Comma 2 3 4 2 5 3 2 3 2" xfId="33516" xr:uid="{8E67220C-29FF-45C9-8096-DA0F34EBA886}"/>
    <cellStyle name="Comma 2 3 4 2 5 3 2 4" xfId="23909" xr:uid="{3DC08EF7-A9FA-439C-AE80-0B14635EE86C}"/>
    <cellStyle name="Comma 2 3 4 2 5 3 3" xfId="7097" xr:uid="{00000000-0005-0000-0000-0000D50C0000}"/>
    <cellStyle name="Comma 2 3 4 2 5 3 3 2" xfId="16704" xr:uid="{00000000-0005-0000-0000-0000D60C0000}"/>
    <cellStyle name="Comma 2 3 4 2 5 3 3 2 2" xfId="35918" xr:uid="{4A81BDE1-68DF-423B-9894-66CB2C6AE619}"/>
    <cellStyle name="Comma 2 3 4 2 5 3 3 3" xfId="26311" xr:uid="{C95D5974-2DA8-4688-B8FD-632E7DF0C908}"/>
    <cellStyle name="Comma 2 3 4 2 5 3 4" xfId="11900" xr:uid="{00000000-0005-0000-0000-0000D70C0000}"/>
    <cellStyle name="Comma 2 3 4 2 5 3 4 2" xfId="31114" xr:uid="{B069CA91-9844-4520-915B-EF39484CCAA2}"/>
    <cellStyle name="Comma 2 3 4 2 5 3 5" xfId="21507" xr:uid="{F7657AE3-6347-4937-8F6E-B3F679D8B8CB}"/>
    <cellStyle name="Comma 2 3 4 2 5 4" xfId="3095" xr:uid="{00000000-0005-0000-0000-0000D80C0000}"/>
    <cellStyle name="Comma 2 3 4 2 5 4 2" xfId="7898" xr:uid="{00000000-0005-0000-0000-0000D90C0000}"/>
    <cellStyle name="Comma 2 3 4 2 5 4 2 2" xfId="17505" xr:uid="{00000000-0005-0000-0000-0000DA0C0000}"/>
    <cellStyle name="Comma 2 3 4 2 5 4 2 2 2" xfId="36719" xr:uid="{7A380229-5170-4FB4-80D5-5BD629EBB434}"/>
    <cellStyle name="Comma 2 3 4 2 5 4 2 3" xfId="27112" xr:uid="{6D699883-0D44-4B4E-9F75-1851F86C5B50}"/>
    <cellStyle name="Comma 2 3 4 2 5 4 3" xfId="12702" xr:uid="{00000000-0005-0000-0000-0000DB0C0000}"/>
    <cellStyle name="Comma 2 3 4 2 5 4 3 2" xfId="31916" xr:uid="{4A3D6077-8DF2-4FB1-817C-4724F7B7177E}"/>
    <cellStyle name="Comma 2 3 4 2 5 4 4" xfId="22309" xr:uid="{B2B0648F-50B5-4787-A0BA-5F18E4BFD8C5}"/>
    <cellStyle name="Comma 2 3 4 2 5 5" xfId="5497" xr:uid="{00000000-0005-0000-0000-0000DC0C0000}"/>
    <cellStyle name="Comma 2 3 4 2 5 5 2" xfId="15104" xr:uid="{00000000-0005-0000-0000-0000DD0C0000}"/>
    <cellStyle name="Comma 2 3 4 2 5 5 2 2" xfId="34318" xr:uid="{EEA4F5AC-8CEF-4D1B-945C-6EEC9B57804D}"/>
    <cellStyle name="Comma 2 3 4 2 5 5 3" xfId="24711" xr:uid="{7EDC376E-4A20-48D8-8B6A-5179836A136D}"/>
    <cellStyle name="Comma 2 3 4 2 5 6" xfId="10300" xr:uid="{00000000-0005-0000-0000-0000DE0C0000}"/>
    <cellStyle name="Comma 2 3 4 2 5 6 2" xfId="29514" xr:uid="{7C4AD5B8-90E4-4FCE-B9C7-E4606A67B49D}"/>
    <cellStyle name="Comma 2 3 4 2 5 7" xfId="19907" xr:uid="{A9A0ADDD-244E-4263-8D64-B9C8CA40E059}"/>
    <cellStyle name="Comma 2 3 4 2 6" xfId="890" xr:uid="{00000000-0005-0000-0000-0000DF0C0000}"/>
    <cellStyle name="Comma 2 3 4 2 6 2" xfId="3295" xr:uid="{00000000-0005-0000-0000-0000E00C0000}"/>
    <cellStyle name="Comma 2 3 4 2 6 2 2" xfId="8098" xr:uid="{00000000-0005-0000-0000-0000E10C0000}"/>
    <cellStyle name="Comma 2 3 4 2 6 2 2 2" xfId="17705" xr:uid="{00000000-0005-0000-0000-0000E20C0000}"/>
    <cellStyle name="Comma 2 3 4 2 6 2 2 2 2" xfId="36919" xr:uid="{CDD60A15-289C-4792-9238-45040F09D51C}"/>
    <cellStyle name="Comma 2 3 4 2 6 2 2 3" xfId="27312" xr:uid="{B02592B6-E2FF-4490-8B81-C7DC15CE12A8}"/>
    <cellStyle name="Comma 2 3 4 2 6 2 3" xfId="12902" xr:uid="{00000000-0005-0000-0000-0000E30C0000}"/>
    <cellStyle name="Comma 2 3 4 2 6 2 3 2" xfId="32116" xr:uid="{0C6A639C-B23E-474A-B316-EF1D62D47F7A}"/>
    <cellStyle name="Comma 2 3 4 2 6 2 4" xfId="22509" xr:uid="{BFAEB204-CE13-4915-8D7D-3B3499B67BD7}"/>
    <cellStyle name="Comma 2 3 4 2 6 3" xfId="5697" xr:uid="{00000000-0005-0000-0000-0000E40C0000}"/>
    <cellStyle name="Comma 2 3 4 2 6 3 2" xfId="15304" xr:uid="{00000000-0005-0000-0000-0000E50C0000}"/>
    <cellStyle name="Comma 2 3 4 2 6 3 2 2" xfId="34518" xr:uid="{005E78B9-BE3C-418D-B86C-9643F315BDBC}"/>
    <cellStyle name="Comma 2 3 4 2 6 3 3" xfId="24911" xr:uid="{05246EF4-49EF-4D97-AF2E-3F66E176B1D4}"/>
    <cellStyle name="Comma 2 3 4 2 6 4" xfId="10500" xr:uid="{00000000-0005-0000-0000-0000E60C0000}"/>
    <cellStyle name="Comma 2 3 4 2 6 4 2" xfId="29714" xr:uid="{DE030632-D02F-46E3-BEAE-9FCACF80BFD2}"/>
    <cellStyle name="Comma 2 3 4 2 6 5" xfId="20107" xr:uid="{50305943-D26E-45F7-98A2-40844C65D611}"/>
    <cellStyle name="Comma 2 3 4 2 7" xfId="1690" xr:uid="{00000000-0005-0000-0000-0000E70C0000}"/>
    <cellStyle name="Comma 2 3 4 2 7 2" xfId="4095" xr:uid="{00000000-0005-0000-0000-0000E80C0000}"/>
    <cellStyle name="Comma 2 3 4 2 7 2 2" xfId="8898" xr:uid="{00000000-0005-0000-0000-0000E90C0000}"/>
    <cellStyle name="Comma 2 3 4 2 7 2 2 2" xfId="18505" xr:uid="{00000000-0005-0000-0000-0000EA0C0000}"/>
    <cellStyle name="Comma 2 3 4 2 7 2 2 2 2" xfId="37719" xr:uid="{A4CD3BAC-E65B-44E4-9395-DD48C8BD75BF}"/>
    <cellStyle name="Comma 2 3 4 2 7 2 2 3" xfId="28112" xr:uid="{C0797C2B-4375-4664-AC26-EA77AC3ED908}"/>
    <cellStyle name="Comma 2 3 4 2 7 2 3" xfId="13702" xr:uid="{00000000-0005-0000-0000-0000EB0C0000}"/>
    <cellStyle name="Comma 2 3 4 2 7 2 3 2" xfId="32916" xr:uid="{70EFE241-5107-4640-821D-86582181D000}"/>
    <cellStyle name="Comma 2 3 4 2 7 2 4" xfId="23309" xr:uid="{A3379CBE-1122-45A4-9BB3-D27099E12858}"/>
    <cellStyle name="Comma 2 3 4 2 7 3" xfId="6497" xr:uid="{00000000-0005-0000-0000-0000EC0C0000}"/>
    <cellStyle name="Comma 2 3 4 2 7 3 2" xfId="16104" xr:uid="{00000000-0005-0000-0000-0000ED0C0000}"/>
    <cellStyle name="Comma 2 3 4 2 7 3 2 2" xfId="35318" xr:uid="{F59B6121-F165-434C-AD28-D471F3972C25}"/>
    <cellStyle name="Comma 2 3 4 2 7 3 3" xfId="25711" xr:uid="{97AC1A32-5482-464D-92E0-DC2B901C8225}"/>
    <cellStyle name="Comma 2 3 4 2 7 4" xfId="11300" xr:uid="{00000000-0005-0000-0000-0000EE0C0000}"/>
    <cellStyle name="Comma 2 3 4 2 7 4 2" xfId="30514" xr:uid="{51DB3069-B695-4833-A8E7-0F4C0021F684}"/>
    <cellStyle name="Comma 2 3 4 2 7 5" xfId="20907" xr:uid="{51EC406D-A025-4E9A-92B4-EE90348C764C}"/>
    <cellStyle name="Comma 2 3 4 2 8" xfId="2495" xr:uid="{00000000-0005-0000-0000-0000EF0C0000}"/>
    <cellStyle name="Comma 2 3 4 2 8 2" xfId="7298" xr:uid="{00000000-0005-0000-0000-0000F00C0000}"/>
    <cellStyle name="Comma 2 3 4 2 8 2 2" xfId="16905" xr:uid="{00000000-0005-0000-0000-0000F10C0000}"/>
    <cellStyle name="Comma 2 3 4 2 8 2 2 2" xfId="36119" xr:uid="{7442275E-DAC7-4D41-B03F-DEA9645A33FF}"/>
    <cellStyle name="Comma 2 3 4 2 8 2 3" xfId="26512" xr:uid="{995F3F6C-E0FC-40AD-91D0-201BB9CA2B93}"/>
    <cellStyle name="Comma 2 3 4 2 8 3" xfId="12102" xr:uid="{00000000-0005-0000-0000-0000F20C0000}"/>
    <cellStyle name="Comma 2 3 4 2 8 3 2" xfId="31316" xr:uid="{8B16DDD7-014E-4F33-A84B-F7FF92753328}"/>
    <cellStyle name="Comma 2 3 4 2 8 4" xfId="21709" xr:uid="{AF3632EB-585A-4072-A882-6667A2A8321C}"/>
    <cellStyle name="Comma 2 3 4 2 9" xfId="4897" xr:uid="{00000000-0005-0000-0000-0000F30C0000}"/>
    <cellStyle name="Comma 2 3 4 2 9 2" xfId="14504" xr:uid="{00000000-0005-0000-0000-0000F40C0000}"/>
    <cellStyle name="Comma 2 3 4 2 9 2 2" xfId="33718" xr:uid="{87F451D4-5375-4333-BE31-944C00697694}"/>
    <cellStyle name="Comma 2 3 4 2 9 3" xfId="24111" xr:uid="{1CE32F65-96C9-498C-BD37-F24D6F3F3A52}"/>
    <cellStyle name="Comma 2 3 4 3" xfId="139" xr:uid="{00000000-0005-0000-0000-0000F50C0000}"/>
    <cellStyle name="Comma 2 3 4 3 10" xfId="19357" xr:uid="{BA19541A-1EF2-434D-9A54-B1B0496893CA}"/>
    <cellStyle name="Comma 2 3 4 3 2" xfId="339" xr:uid="{00000000-0005-0000-0000-0000F60C0000}"/>
    <cellStyle name="Comma 2 3 4 3 2 2" xfId="1140" xr:uid="{00000000-0005-0000-0000-0000F70C0000}"/>
    <cellStyle name="Comma 2 3 4 3 2 2 2" xfId="3545" xr:uid="{00000000-0005-0000-0000-0000F80C0000}"/>
    <cellStyle name="Comma 2 3 4 3 2 2 2 2" xfId="8348" xr:uid="{00000000-0005-0000-0000-0000F90C0000}"/>
    <cellStyle name="Comma 2 3 4 3 2 2 2 2 2" xfId="17955" xr:uid="{00000000-0005-0000-0000-0000FA0C0000}"/>
    <cellStyle name="Comma 2 3 4 3 2 2 2 2 2 2" xfId="37169" xr:uid="{E29E6C4D-DA48-4826-BBDD-C356BA157126}"/>
    <cellStyle name="Comma 2 3 4 3 2 2 2 2 3" xfId="27562" xr:uid="{EC831B6B-5E96-465C-867A-069ADAA1CDEB}"/>
    <cellStyle name="Comma 2 3 4 3 2 2 2 3" xfId="13152" xr:uid="{00000000-0005-0000-0000-0000FB0C0000}"/>
    <cellStyle name="Comma 2 3 4 3 2 2 2 3 2" xfId="32366" xr:uid="{72BA08D0-D2A8-4E2B-BADD-6C2F12653FB8}"/>
    <cellStyle name="Comma 2 3 4 3 2 2 2 4" xfId="22759" xr:uid="{02C5770D-3C83-4BEB-8342-A5E3264212F9}"/>
    <cellStyle name="Comma 2 3 4 3 2 2 3" xfId="5947" xr:uid="{00000000-0005-0000-0000-0000FC0C0000}"/>
    <cellStyle name="Comma 2 3 4 3 2 2 3 2" xfId="15554" xr:uid="{00000000-0005-0000-0000-0000FD0C0000}"/>
    <cellStyle name="Comma 2 3 4 3 2 2 3 2 2" xfId="34768" xr:uid="{01F799D4-14CD-4661-818D-FF313D386E0C}"/>
    <cellStyle name="Comma 2 3 4 3 2 2 3 3" xfId="25161" xr:uid="{720E472B-C1AF-45B4-B54A-A8C4A080FA58}"/>
    <cellStyle name="Comma 2 3 4 3 2 2 4" xfId="10750" xr:uid="{00000000-0005-0000-0000-0000FE0C0000}"/>
    <cellStyle name="Comma 2 3 4 3 2 2 4 2" xfId="29964" xr:uid="{A129BF94-09F5-4542-955E-8909966E140A}"/>
    <cellStyle name="Comma 2 3 4 3 2 2 5" xfId="20357" xr:uid="{4DAEE145-AC13-4148-8E6F-2AAD4938C07A}"/>
    <cellStyle name="Comma 2 3 4 3 2 3" xfId="1940" xr:uid="{00000000-0005-0000-0000-0000FF0C0000}"/>
    <cellStyle name="Comma 2 3 4 3 2 3 2" xfId="4345" xr:uid="{00000000-0005-0000-0000-0000000D0000}"/>
    <cellStyle name="Comma 2 3 4 3 2 3 2 2" xfId="9148" xr:uid="{00000000-0005-0000-0000-0000010D0000}"/>
    <cellStyle name="Comma 2 3 4 3 2 3 2 2 2" xfId="18755" xr:uid="{00000000-0005-0000-0000-0000020D0000}"/>
    <cellStyle name="Comma 2 3 4 3 2 3 2 2 2 2" xfId="37969" xr:uid="{5475FA7F-052C-4BF8-8163-9363BE937341}"/>
    <cellStyle name="Comma 2 3 4 3 2 3 2 2 3" xfId="28362" xr:uid="{5D61EC27-ED86-4790-B987-8896C6638BEB}"/>
    <cellStyle name="Comma 2 3 4 3 2 3 2 3" xfId="13952" xr:uid="{00000000-0005-0000-0000-0000030D0000}"/>
    <cellStyle name="Comma 2 3 4 3 2 3 2 3 2" xfId="33166" xr:uid="{8EA712C8-5BAD-4526-887F-E083A11AF318}"/>
    <cellStyle name="Comma 2 3 4 3 2 3 2 4" xfId="23559" xr:uid="{7791B1F0-CB3D-489E-8403-D40CC9050132}"/>
    <cellStyle name="Comma 2 3 4 3 2 3 3" xfId="6747" xr:uid="{00000000-0005-0000-0000-0000040D0000}"/>
    <cellStyle name="Comma 2 3 4 3 2 3 3 2" xfId="16354" xr:uid="{00000000-0005-0000-0000-0000050D0000}"/>
    <cellStyle name="Comma 2 3 4 3 2 3 3 2 2" xfId="35568" xr:uid="{E634125B-A327-419C-8B33-68230CD0F3EB}"/>
    <cellStyle name="Comma 2 3 4 3 2 3 3 3" xfId="25961" xr:uid="{A71509C8-535B-4298-929C-5981DB7C5E0C}"/>
    <cellStyle name="Comma 2 3 4 3 2 3 4" xfId="11550" xr:uid="{00000000-0005-0000-0000-0000060D0000}"/>
    <cellStyle name="Comma 2 3 4 3 2 3 4 2" xfId="30764" xr:uid="{C022FA76-E1AF-415F-B751-266DEE9112C2}"/>
    <cellStyle name="Comma 2 3 4 3 2 3 5" xfId="21157" xr:uid="{7BF8DA79-1315-4868-BA33-AFC010A141BE}"/>
    <cellStyle name="Comma 2 3 4 3 2 4" xfId="2745" xr:uid="{00000000-0005-0000-0000-0000070D0000}"/>
    <cellStyle name="Comma 2 3 4 3 2 4 2" xfId="7548" xr:uid="{00000000-0005-0000-0000-0000080D0000}"/>
    <cellStyle name="Comma 2 3 4 3 2 4 2 2" xfId="17155" xr:uid="{00000000-0005-0000-0000-0000090D0000}"/>
    <cellStyle name="Comma 2 3 4 3 2 4 2 2 2" xfId="36369" xr:uid="{611DDA9F-ED1C-4F1B-AF78-B9550758B698}"/>
    <cellStyle name="Comma 2 3 4 3 2 4 2 3" xfId="26762" xr:uid="{11FB0367-AA73-45F7-92F3-F8F9E7157751}"/>
    <cellStyle name="Comma 2 3 4 3 2 4 3" xfId="12352" xr:uid="{00000000-0005-0000-0000-00000A0D0000}"/>
    <cellStyle name="Comma 2 3 4 3 2 4 3 2" xfId="31566" xr:uid="{F69F7743-4FF4-4964-8298-A4726E0F6293}"/>
    <cellStyle name="Comma 2 3 4 3 2 4 4" xfId="21959" xr:uid="{8B89BC26-A271-42B0-8A31-5D3F17D45F65}"/>
    <cellStyle name="Comma 2 3 4 3 2 5" xfId="5147" xr:uid="{00000000-0005-0000-0000-00000B0D0000}"/>
    <cellStyle name="Comma 2 3 4 3 2 5 2" xfId="14754" xr:uid="{00000000-0005-0000-0000-00000C0D0000}"/>
    <cellStyle name="Comma 2 3 4 3 2 5 2 2" xfId="33968" xr:uid="{806FAA47-8A7D-476A-9C48-1CAA716B6895}"/>
    <cellStyle name="Comma 2 3 4 3 2 5 3" xfId="24361" xr:uid="{90595D8C-06F2-4BB1-8A27-31855F883CF1}"/>
    <cellStyle name="Comma 2 3 4 3 2 6" xfId="9950" xr:uid="{00000000-0005-0000-0000-00000D0D0000}"/>
    <cellStyle name="Comma 2 3 4 3 2 6 2" xfId="29164" xr:uid="{C0C6430F-16F4-4335-A39F-0F4FEB889AF9}"/>
    <cellStyle name="Comma 2 3 4 3 2 7" xfId="19557" xr:uid="{75CD08C2-BD06-4C28-9328-1304A7CB3B54}"/>
    <cellStyle name="Comma 2 3 4 3 3" xfId="539" xr:uid="{00000000-0005-0000-0000-00000E0D0000}"/>
    <cellStyle name="Comma 2 3 4 3 3 2" xfId="1340" xr:uid="{00000000-0005-0000-0000-00000F0D0000}"/>
    <cellStyle name="Comma 2 3 4 3 3 2 2" xfId="3745" xr:uid="{00000000-0005-0000-0000-0000100D0000}"/>
    <cellStyle name="Comma 2 3 4 3 3 2 2 2" xfId="8548" xr:uid="{00000000-0005-0000-0000-0000110D0000}"/>
    <cellStyle name="Comma 2 3 4 3 3 2 2 2 2" xfId="18155" xr:uid="{00000000-0005-0000-0000-0000120D0000}"/>
    <cellStyle name="Comma 2 3 4 3 3 2 2 2 2 2" xfId="37369" xr:uid="{0D4979F9-AF0A-4109-81FA-37AD49451DEE}"/>
    <cellStyle name="Comma 2 3 4 3 3 2 2 2 3" xfId="27762" xr:uid="{3E14ABCE-0591-4902-8735-7F38620ADEA7}"/>
    <cellStyle name="Comma 2 3 4 3 3 2 2 3" xfId="13352" xr:uid="{00000000-0005-0000-0000-0000130D0000}"/>
    <cellStyle name="Comma 2 3 4 3 3 2 2 3 2" xfId="32566" xr:uid="{0CD2F84B-189A-4F7E-A338-0CFB617C4766}"/>
    <cellStyle name="Comma 2 3 4 3 3 2 2 4" xfId="22959" xr:uid="{79C583E9-6A3E-4697-98B5-EA12A2B3E629}"/>
    <cellStyle name="Comma 2 3 4 3 3 2 3" xfId="6147" xr:uid="{00000000-0005-0000-0000-0000140D0000}"/>
    <cellStyle name="Comma 2 3 4 3 3 2 3 2" xfId="15754" xr:uid="{00000000-0005-0000-0000-0000150D0000}"/>
    <cellStyle name="Comma 2 3 4 3 3 2 3 2 2" xfId="34968" xr:uid="{8766F35F-2CDF-430D-97F4-BE70573FE9AD}"/>
    <cellStyle name="Comma 2 3 4 3 3 2 3 3" xfId="25361" xr:uid="{4B2C4A35-3D0F-4787-99BC-DE4F00C46F6E}"/>
    <cellStyle name="Comma 2 3 4 3 3 2 4" xfId="10950" xr:uid="{00000000-0005-0000-0000-0000160D0000}"/>
    <cellStyle name="Comma 2 3 4 3 3 2 4 2" xfId="30164" xr:uid="{4BD6B125-180B-47AA-86D3-DDA78B063B72}"/>
    <cellStyle name="Comma 2 3 4 3 3 2 5" xfId="20557" xr:uid="{2A2D2176-DF63-4968-A9F4-041590AE88D3}"/>
    <cellStyle name="Comma 2 3 4 3 3 3" xfId="2140" xr:uid="{00000000-0005-0000-0000-0000170D0000}"/>
    <cellStyle name="Comma 2 3 4 3 3 3 2" xfId="4545" xr:uid="{00000000-0005-0000-0000-0000180D0000}"/>
    <cellStyle name="Comma 2 3 4 3 3 3 2 2" xfId="9348" xr:uid="{00000000-0005-0000-0000-0000190D0000}"/>
    <cellStyle name="Comma 2 3 4 3 3 3 2 2 2" xfId="18955" xr:uid="{00000000-0005-0000-0000-00001A0D0000}"/>
    <cellStyle name="Comma 2 3 4 3 3 3 2 2 2 2" xfId="38169" xr:uid="{510E7426-4704-49A1-8560-E0895B29356E}"/>
    <cellStyle name="Comma 2 3 4 3 3 3 2 2 3" xfId="28562" xr:uid="{FBF64AF0-4677-4CBE-8F66-CAB5FEA2BCD8}"/>
    <cellStyle name="Comma 2 3 4 3 3 3 2 3" xfId="14152" xr:uid="{00000000-0005-0000-0000-00001B0D0000}"/>
    <cellStyle name="Comma 2 3 4 3 3 3 2 3 2" xfId="33366" xr:uid="{C6187C59-91B8-4C77-AD29-6194364F7FF4}"/>
    <cellStyle name="Comma 2 3 4 3 3 3 2 4" xfId="23759" xr:uid="{C058FF34-4962-42C6-A753-2A6601EF0185}"/>
    <cellStyle name="Comma 2 3 4 3 3 3 3" xfId="6947" xr:uid="{00000000-0005-0000-0000-00001C0D0000}"/>
    <cellStyle name="Comma 2 3 4 3 3 3 3 2" xfId="16554" xr:uid="{00000000-0005-0000-0000-00001D0D0000}"/>
    <cellStyle name="Comma 2 3 4 3 3 3 3 2 2" xfId="35768" xr:uid="{2EEB3568-EF15-46C3-9BA3-DE66A43ACC25}"/>
    <cellStyle name="Comma 2 3 4 3 3 3 3 3" xfId="26161" xr:uid="{C90FE203-F19D-4DDE-A4D7-F941FDF00B1A}"/>
    <cellStyle name="Comma 2 3 4 3 3 3 4" xfId="11750" xr:uid="{00000000-0005-0000-0000-00001E0D0000}"/>
    <cellStyle name="Comma 2 3 4 3 3 3 4 2" xfId="30964" xr:uid="{86CF8BAB-C71D-482C-8DB6-C05B2DB2DA5E}"/>
    <cellStyle name="Comma 2 3 4 3 3 3 5" xfId="21357" xr:uid="{DC180C69-7854-48C8-82B2-EEDB014BC797}"/>
    <cellStyle name="Comma 2 3 4 3 3 4" xfId="2945" xr:uid="{00000000-0005-0000-0000-00001F0D0000}"/>
    <cellStyle name="Comma 2 3 4 3 3 4 2" xfId="7748" xr:uid="{00000000-0005-0000-0000-0000200D0000}"/>
    <cellStyle name="Comma 2 3 4 3 3 4 2 2" xfId="17355" xr:uid="{00000000-0005-0000-0000-0000210D0000}"/>
    <cellStyle name="Comma 2 3 4 3 3 4 2 2 2" xfId="36569" xr:uid="{FA51D3F9-135E-4BE6-9060-A4BD08C0FBA3}"/>
    <cellStyle name="Comma 2 3 4 3 3 4 2 3" xfId="26962" xr:uid="{D9917F34-C79C-4169-ABAB-634A1EF1DDD9}"/>
    <cellStyle name="Comma 2 3 4 3 3 4 3" xfId="12552" xr:uid="{00000000-0005-0000-0000-0000220D0000}"/>
    <cellStyle name="Comma 2 3 4 3 3 4 3 2" xfId="31766" xr:uid="{6A9E79E9-EC2D-4DB2-BB35-119E10DAB16C}"/>
    <cellStyle name="Comma 2 3 4 3 3 4 4" xfId="22159" xr:uid="{7F8C0023-7FD2-4F13-B5B0-64860763979A}"/>
    <cellStyle name="Comma 2 3 4 3 3 5" xfId="5347" xr:uid="{00000000-0005-0000-0000-0000230D0000}"/>
    <cellStyle name="Comma 2 3 4 3 3 5 2" xfId="14954" xr:uid="{00000000-0005-0000-0000-0000240D0000}"/>
    <cellStyle name="Comma 2 3 4 3 3 5 2 2" xfId="34168" xr:uid="{5DBEC02A-CC88-4724-9A5B-15063993833C}"/>
    <cellStyle name="Comma 2 3 4 3 3 5 3" xfId="24561" xr:uid="{2FF5B372-CB4D-4771-B975-87CEC46086E0}"/>
    <cellStyle name="Comma 2 3 4 3 3 6" xfId="10150" xr:uid="{00000000-0005-0000-0000-0000250D0000}"/>
    <cellStyle name="Comma 2 3 4 3 3 6 2" xfId="29364" xr:uid="{23F32451-76E7-4502-96BF-CF8A81A1AE82}"/>
    <cellStyle name="Comma 2 3 4 3 3 7" xfId="19757" xr:uid="{84667A74-6C2A-4380-BF2E-883F8900CAC2}"/>
    <cellStyle name="Comma 2 3 4 3 4" xfId="739" xr:uid="{00000000-0005-0000-0000-0000260D0000}"/>
    <cellStyle name="Comma 2 3 4 3 4 2" xfId="1540" xr:uid="{00000000-0005-0000-0000-0000270D0000}"/>
    <cellStyle name="Comma 2 3 4 3 4 2 2" xfId="3945" xr:uid="{00000000-0005-0000-0000-0000280D0000}"/>
    <cellStyle name="Comma 2 3 4 3 4 2 2 2" xfId="8748" xr:uid="{00000000-0005-0000-0000-0000290D0000}"/>
    <cellStyle name="Comma 2 3 4 3 4 2 2 2 2" xfId="18355" xr:uid="{00000000-0005-0000-0000-00002A0D0000}"/>
    <cellStyle name="Comma 2 3 4 3 4 2 2 2 2 2" xfId="37569" xr:uid="{43727D1A-1AD0-4DF5-B19B-CA037CE9A482}"/>
    <cellStyle name="Comma 2 3 4 3 4 2 2 2 3" xfId="27962" xr:uid="{F26F37D6-939D-496C-ABF0-28086F1D51C7}"/>
    <cellStyle name="Comma 2 3 4 3 4 2 2 3" xfId="13552" xr:uid="{00000000-0005-0000-0000-00002B0D0000}"/>
    <cellStyle name="Comma 2 3 4 3 4 2 2 3 2" xfId="32766" xr:uid="{CBED1F13-8C36-4032-BBFA-6D8B1EB63A0A}"/>
    <cellStyle name="Comma 2 3 4 3 4 2 2 4" xfId="23159" xr:uid="{494E9B6A-1F82-4991-BD14-CAE6BAD6762B}"/>
    <cellStyle name="Comma 2 3 4 3 4 2 3" xfId="6347" xr:uid="{00000000-0005-0000-0000-00002C0D0000}"/>
    <cellStyle name="Comma 2 3 4 3 4 2 3 2" xfId="15954" xr:uid="{00000000-0005-0000-0000-00002D0D0000}"/>
    <cellStyle name="Comma 2 3 4 3 4 2 3 2 2" xfId="35168" xr:uid="{E7B00DC8-1A4F-4023-9060-6F7B8588F80A}"/>
    <cellStyle name="Comma 2 3 4 3 4 2 3 3" xfId="25561" xr:uid="{52F374AE-EF22-4841-AECF-BD7BBF5DA260}"/>
    <cellStyle name="Comma 2 3 4 3 4 2 4" xfId="11150" xr:uid="{00000000-0005-0000-0000-00002E0D0000}"/>
    <cellStyle name="Comma 2 3 4 3 4 2 4 2" xfId="30364" xr:uid="{4C8EEB61-6C3E-4A45-9E5C-EFAA60FC0A67}"/>
    <cellStyle name="Comma 2 3 4 3 4 2 5" xfId="20757" xr:uid="{94B32669-3C43-412F-A0B8-D2AC5E6EA6BF}"/>
    <cellStyle name="Comma 2 3 4 3 4 3" xfId="2340" xr:uid="{00000000-0005-0000-0000-00002F0D0000}"/>
    <cellStyle name="Comma 2 3 4 3 4 3 2" xfId="4745" xr:uid="{00000000-0005-0000-0000-0000300D0000}"/>
    <cellStyle name="Comma 2 3 4 3 4 3 2 2" xfId="9548" xr:uid="{00000000-0005-0000-0000-0000310D0000}"/>
    <cellStyle name="Comma 2 3 4 3 4 3 2 2 2" xfId="19155" xr:uid="{00000000-0005-0000-0000-0000320D0000}"/>
    <cellStyle name="Comma 2 3 4 3 4 3 2 2 2 2" xfId="38369" xr:uid="{E55E0E12-CA64-452C-A120-4AFD1FBBDD10}"/>
    <cellStyle name="Comma 2 3 4 3 4 3 2 2 3" xfId="28762" xr:uid="{E6BF95B1-CDEE-4326-B0E8-BB97B872CF05}"/>
    <cellStyle name="Comma 2 3 4 3 4 3 2 3" xfId="14352" xr:uid="{00000000-0005-0000-0000-0000330D0000}"/>
    <cellStyle name="Comma 2 3 4 3 4 3 2 3 2" xfId="33566" xr:uid="{2E72AC2E-9EAF-4556-B238-0EA5A212D127}"/>
    <cellStyle name="Comma 2 3 4 3 4 3 2 4" xfId="23959" xr:uid="{3E2CD169-DA7B-4945-8263-BB84129F332F}"/>
    <cellStyle name="Comma 2 3 4 3 4 3 3" xfId="7147" xr:uid="{00000000-0005-0000-0000-0000340D0000}"/>
    <cellStyle name="Comma 2 3 4 3 4 3 3 2" xfId="16754" xr:uid="{00000000-0005-0000-0000-0000350D0000}"/>
    <cellStyle name="Comma 2 3 4 3 4 3 3 2 2" xfId="35968" xr:uid="{12C74F24-82CC-4C36-A35F-4DBA99C09C98}"/>
    <cellStyle name="Comma 2 3 4 3 4 3 3 3" xfId="26361" xr:uid="{3BDF0B1D-167A-4E12-B669-10DAC88F178F}"/>
    <cellStyle name="Comma 2 3 4 3 4 3 4" xfId="11950" xr:uid="{00000000-0005-0000-0000-0000360D0000}"/>
    <cellStyle name="Comma 2 3 4 3 4 3 4 2" xfId="31164" xr:uid="{FC844A9B-A66F-4475-AD66-42DF7EF69565}"/>
    <cellStyle name="Comma 2 3 4 3 4 3 5" xfId="21557" xr:uid="{B1F33202-2069-449D-B1F0-0103DAA8B351}"/>
    <cellStyle name="Comma 2 3 4 3 4 4" xfId="3145" xr:uid="{00000000-0005-0000-0000-0000370D0000}"/>
    <cellStyle name="Comma 2 3 4 3 4 4 2" xfId="7948" xr:uid="{00000000-0005-0000-0000-0000380D0000}"/>
    <cellStyle name="Comma 2 3 4 3 4 4 2 2" xfId="17555" xr:uid="{00000000-0005-0000-0000-0000390D0000}"/>
    <cellStyle name="Comma 2 3 4 3 4 4 2 2 2" xfId="36769" xr:uid="{F6F7B6E9-8189-4009-BE1A-3B14A08AE51B}"/>
    <cellStyle name="Comma 2 3 4 3 4 4 2 3" xfId="27162" xr:uid="{D97B3694-1394-4546-9E56-13F43AFCC7CF}"/>
    <cellStyle name="Comma 2 3 4 3 4 4 3" xfId="12752" xr:uid="{00000000-0005-0000-0000-00003A0D0000}"/>
    <cellStyle name="Comma 2 3 4 3 4 4 3 2" xfId="31966" xr:uid="{FAAD88FC-3002-4FA6-B9AC-8E7C2D4654AB}"/>
    <cellStyle name="Comma 2 3 4 3 4 4 4" xfId="22359" xr:uid="{96BF767C-B39A-4C98-A426-0B5C316C14DC}"/>
    <cellStyle name="Comma 2 3 4 3 4 5" xfId="5547" xr:uid="{00000000-0005-0000-0000-00003B0D0000}"/>
    <cellStyle name="Comma 2 3 4 3 4 5 2" xfId="15154" xr:uid="{00000000-0005-0000-0000-00003C0D0000}"/>
    <cellStyle name="Comma 2 3 4 3 4 5 2 2" xfId="34368" xr:uid="{83ECE3C3-0B98-4EAA-BE27-20369E8C755D}"/>
    <cellStyle name="Comma 2 3 4 3 4 5 3" xfId="24761" xr:uid="{C7248ABE-9715-4B32-9FE0-545DA19AD65F}"/>
    <cellStyle name="Comma 2 3 4 3 4 6" xfId="10350" xr:uid="{00000000-0005-0000-0000-00003D0D0000}"/>
    <cellStyle name="Comma 2 3 4 3 4 6 2" xfId="29564" xr:uid="{76283467-8467-4834-BB41-7DCC29DE9D26}"/>
    <cellStyle name="Comma 2 3 4 3 4 7" xfId="19957" xr:uid="{7176BC0C-877B-4B05-BA0A-E59C417590BA}"/>
    <cellStyle name="Comma 2 3 4 3 5" xfId="940" xr:uid="{00000000-0005-0000-0000-00003E0D0000}"/>
    <cellStyle name="Comma 2 3 4 3 5 2" xfId="3345" xr:uid="{00000000-0005-0000-0000-00003F0D0000}"/>
    <cellStyle name="Comma 2 3 4 3 5 2 2" xfId="8148" xr:uid="{00000000-0005-0000-0000-0000400D0000}"/>
    <cellStyle name="Comma 2 3 4 3 5 2 2 2" xfId="17755" xr:uid="{00000000-0005-0000-0000-0000410D0000}"/>
    <cellStyle name="Comma 2 3 4 3 5 2 2 2 2" xfId="36969" xr:uid="{238571E3-7D10-40DA-AE56-5C4EDC98C313}"/>
    <cellStyle name="Comma 2 3 4 3 5 2 2 3" xfId="27362" xr:uid="{12D2B3E5-9580-4D7A-AA69-F87E579FB7FF}"/>
    <cellStyle name="Comma 2 3 4 3 5 2 3" xfId="12952" xr:uid="{00000000-0005-0000-0000-0000420D0000}"/>
    <cellStyle name="Comma 2 3 4 3 5 2 3 2" xfId="32166" xr:uid="{3DF3E820-B172-456C-8C72-62A485D8B34D}"/>
    <cellStyle name="Comma 2 3 4 3 5 2 4" xfId="22559" xr:uid="{61472079-39C5-4D4F-9982-0439F2DF442D}"/>
    <cellStyle name="Comma 2 3 4 3 5 3" xfId="5747" xr:uid="{00000000-0005-0000-0000-0000430D0000}"/>
    <cellStyle name="Comma 2 3 4 3 5 3 2" xfId="15354" xr:uid="{00000000-0005-0000-0000-0000440D0000}"/>
    <cellStyle name="Comma 2 3 4 3 5 3 2 2" xfId="34568" xr:uid="{C830C479-AC26-43A5-916D-B66B74FAEC99}"/>
    <cellStyle name="Comma 2 3 4 3 5 3 3" xfId="24961" xr:uid="{6A2CF794-886E-48A4-84AE-22E1D027AAB3}"/>
    <cellStyle name="Comma 2 3 4 3 5 4" xfId="10550" xr:uid="{00000000-0005-0000-0000-0000450D0000}"/>
    <cellStyle name="Comma 2 3 4 3 5 4 2" xfId="29764" xr:uid="{A279D856-F2BF-43B1-81AD-7902364A2B0A}"/>
    <cellStyle name="Comma 2 3 4 3 5 5" xfId="20157" xr:uid="{9FEC7036-2FA6-4E16-BAF8-9C5556BA4DB0}"/>
    <cellStyle name="Comma 2 3 4 3 6" xfId="1740" xr:uid="{00000000-0005-0000-0000-0000460D0000}"/>
    <cellStyle name="Comma 2 3 4 3 6 2" xfId="4145" xr:uid="{00000000-0005-0000-0000-0000470D0000}"/>
    <cellStyle name="Comma 2 3 4 3 6 2 2" xfId="8948" xr:uid="{00000000-0005-0000-0000-0000480D0000}"/>
    <cellStyle name="Comma 2 3 4 3 6 2 2 2" xfId="18555" xr:uid="{00000000-0005-0000-0000-0000490D0000}"/>
    <cellStyle name="Comma 2 3 4 3 6 2 2 2 2" xfId="37769" xr:uid="{1C63F25D-6E07-43C9-AA56-CCBB9A8B58C4}"/>
    <cellStyle name="Comma 2 3 4 3 6 2 2 3" xfId="28162" xr:uid="{F6E0E38A-C8E8-4845-83E2-8EB7750C13C6}"/>
    <cellStyle name="Comma 2 3 4 3 6 2 3" xfId="13752" xr:uid="{00000000-0005-0000-0000-00004A0D0000}"/>
    <cellStyle name="Comma 2 3 4 3 6 2 3 2" xfId="32966" xr:uid="{2B912639-1A4F-4C0D-B550-B7E3FC314775}"/>
    <cellStyle name="Comma 2 3 4 3 6 2 4" xfId="23359" xr:uid="{C3B13618-7EEA-4231-93EE-90695657D744}"/>
    <cellStyle name="Comma 2 3 4 3 6 3" xfId="6547" xr:uid="{00000000-0005-0000-0000-00004B0D0000}"/>
    <cellStyle name="Comma 2 3 4 3 6 3 2" xfId="16154" xr:uid="{00000000-0005-0000-0000-00004C0D0000}"/>
    <cellStyle name="Comma 2 3 4 3 6 3 2 2" xfId="35368" xr:uid="{290D14AF-A765-4F9D-B35B-05F24059C4EF}"/>
    <cellStyle name="Comma 2 3 4 3 6 3 3" xfId="25761" xr:uid="{5A8B4BD5-2C05-42F0-8D50-88C320F98A18}"/>
    <cellStyle name="Comma 2 3 4 3 6 4" xfId="11350" xr:uid="{00000000-0005-0000-0000-00004D0D0000}"/>
    <cellStyle name="Comma 2 3 4 3 6 4 2" xfId="30564" xr:uid="{D36590E3-9CBA-4C68-9544-7E4D782F4692}"/>
    <cellStyle name="Comma 2 3 4 3 6 5" xfId="20957" xr:uid="{F4FFED5D-4D8B-4E58-8B6A-43825AB52B5F}"/>
    <cellStyle name="Comma 2 3 4 3 7" xfId="2545" xr:uid="{00000000-0005-0000-0000-00004E0D0000}"/>
    <cellStyle name="Comma 2 3 4 3 7 2" xfId="7348" xr:uid="{00000000-0005-0000-0000-00004F0D0000}"/>
    <cellStyle name="Comma 2 3 4 3 7 2 2" xfId="16955" xr:uid="{00000000-0005-0000-0000-0000500D0000}"/>
    <cellStyle name="Comma 2 3 4 3 7 2 2 2" xfId="36169" xr:uid="{0CF9019F-DFE9-4FA3-AA0E-89AF6A723422}"/>
    <cellStyle name="Comma 2 3 4 3 7 2 3" xfId="26562" xr:uid="{70C4B875-BA32-4FF9-99EB-847AB275A156}"/>
    <cellStyle name="Comma 2 3 4 3 7 3" xfId="12152" xr:uid="{00000000-0005-0000-0000-0000510D0000}"/>
    <cellStyle name="Comma 2 3 4 3 7 3 2" xfId="31366" xr:uid="{E35C8F93-197D-43EA-AE16-FADC0913DC1F}"/>
    <cellStyle name="Comma 2 3 4 3 7 4" xfId="21759" xr:uid="{68A63085-96B9-42F9-8B35-B06EC1CCDA22}"/>
    <cellStyle name="Comma 2 3 4 3 8" xfId="4947" xr:uid="{00000000-0005-0000-0000-0000520D0000}"/>
    <cellStyle name="Comma 2 3 4 3 8 2" xfId="14554" xr:uid="{00000000-0005-0000-0000-0000530D0000}"/>
    <cellStyle name="Comma 2 3 4 3 8 2 2" xfId="33768" xr:uid="{5D1CCA03-54CA-4055-9453-048C4BFF03AA}"/>
    <cellStyle name="Comma 2 3 4 3 8 3" xfId="24161" xr:uid="{84FBF098-C2C2-4496-8131-95C3C16283C4}"/>
    <cellStyle name="Comma 2 3 4 3 9" xfId="9750" xr:uid="{00000000-0005-0000-0000-0000540D0000}"/>
    <cellStyle name="Comma 2 3 4 3 9 2" xfId="28964" xr:uid="{FBE82DFA-26DC-4D80-9F47-FEA71E13D585}"/>
    <cellStyle name="Comma 2 3 4 4" xfId="239" xr:uid="{00000000-0005-0000-0000-0000550D0000}"/>
    <cellStyle name="Comma 2 3 4 4 2" xfId="1040" xr:uid="{00000000-0005-0000-0000-0000560D0000}"/>
    <cellStyle name="Comma 2 3 4 4 2 2" xfId="3445" xr:uid="{00000000-0005-0000-0000-0000570D0000}"/>
    <cellStyle name="Comma 2 3 4 4 2 2 2" xfId="8248" xr:uid="{00000000-0005-0000-0000-0000580D0000}"/>
    <cellStyle name="Comma 2 3 4 4 2 2 2 2" xfId="17855" xr:uid="{00000000-0005-0000-0000-0000590D0000}"/>
    <cellStyle name="Comma 2 3 4 4 2 2 2 2 2" xfId="37069" xr:uid="{EB2A143F-8AE4-4C26-8EF6-23DADA9319E3}"/>
    <cellStyle name="Comma 2 3 4 4 2 2 2 3" xfId="27462" xr:uid="{8C8AA713-B1F1-4375-8D83-4D8817B7E067}"/>
    <cellStyle name="Comma 2 3 4 4 2 2 3" xfId="13052" xr:uid="{00000000-0005-0000-0000-00005A0D0000}"/>
    <cellStyle name="Comma 2 3 4 4 2 2 3 2" xfId="32266" xr:uid="{8BE30447-5EF0-4A32-A735-57BA83F0BE98}"/>
    <cellStyle name="Comma 2 3 4 4 2 2 4" xfId="22659" xr:uid="{FABACA29-E450-4E8E-A354-8E3B3EFDABFC}"/>
    <cellStyle name="Comma 2 3 4 4 2 3" xfId="5847" xr:uid="{00000000-0005-0000-0000-00005B0D0000}"/>
    <cellStyle name="Comma 2 3 4 4 2 3 2" xfId="15454" xr:uid="{00000000-0005-0000-0000-00005C0D0000}"/>
    <cellStyle name="Comma 2 3 4 4 2 3 2 2" xfId="34668" xr:uid="{4F6AFF57-FA3B-4681-A455-93866D4938AF}"/>
    <cellStyle name="Comma 2 3 4 4 2 3 3" xfId="25061" xr:uid="{16B8BC9E-4443-41AB-87FB-0EFCDA5EFB1A}"/>
    <cellStyle name="Comma 2 3 4 4 2 4" xfId="10650" xr:uid="{00000000-0005-0000-0000-00005D0D0000}"/>
    <cellStyle name="Comma 2 3 4 4 2 4 2" xfId="29864" xr:uid="{54B3391E-3209-4E56-8345-28BDE8CA02E6}"/>
    <cellStyle name="Comma 2 3 4 4 2 5" xfId="20257" xr:uid="{11742F82-2A7D-49C9-AECA-B4F6F695A892}"/>
    <cellStyle name="Comma 2 3 4 4 3" xfId="1840" xr:uid="{00000000-0005-0000-0000-00005E0D0000}"/>
    <cellStyle name="Comma 2 3 4 4 3 2" xfId="4245" xr:uid="{00000000-0005-0000-0000-00005F0D0000}"/>
    <cellStyle name="Comma 2 3 4 4 3 2 2" xfId="9048" xr:uid="{00000000-0005-0000-0000-0000600D0000}"/>
    <cellStyle name="Comma 2 3 4 4 3 2 2 2" xfId="18655" xr:uid="{00000000-0005-0000-0000-0000610D0000}"/>
    <cellStyle name="Comma 2 3 4 4 3 2 2 2 2" xfId="37869" xr:uid="{D12092BE-BC68-4B87-AE87-97AE1AEAC23D}"/>
    <cellStyle name="Comma 2 3 4 4 3 2 2 3" xfId="28262" xr:uid="{09BC06E9-8B65-447E-9CA3-7377EB8089B6}"/>
    <cellStyle name="Comma 2 3 4 4 3 2 3" xfId="13852" xr:uid="{00000000-0005-0000-0000-0000620D0000}"/>
    <cellStyle name="Comma 2 3 4 4 3 2 3 2" xfId="33066" xr:uid="{7A30110D-F70A-4029-990A-7855B500CC8A}"/>
    <cellStyle name="Comma 2 3 4 4 3 2 4" xfId="23459" xr:uid="{743AC351-73C8-4863-884F-EB6E40FEE1C3}"/>
    <cellStyle name="Comma 2 3 4 4 3 3" xfId="6647" xr:uid="{00000000-0005-0000-0000-0000630D0000}"/>
    <cellStyle name="Comma 2 3 4 4 3 3 2" xfId="16254" xr:uid="{00000000-0005-0000-0000-0000640D0000}"/>
    <cellStyle name="Comma 2 3 4 4 3 3 2 2" xfId="35468" xr:uid="{0C2E59AD-9E76-42E4-A90E-E2C54A5C9A62}"/>
    <cellStyle name="Comma 2 3 4 4 3 3 3" xfId="25861" xr:uid="{C698DD7A-BF7A-42CC-A737-E0676A79FE47}"/>
    <cellStyle name="Comma 2 3 4 4 3 4" xfId="11450" xr:uid="{00000000-0005-0000-0000-0000650D0000}"/>
    <cellStyle name="Comma 2 3 4 4 3 4 2" xfId="30664" xr:uid="{D0AE7816-B0AA-4036-97B0-D2025374C534}"/>
    <cellStyle name="Comma 2 3 4 4 3 5" xfId="21057" xr:uid="{C57E6365-B46F-417B-ADE0-90FF79C4007E}"/>
    <cellStyle name="Comma 2 3 4 4 4" xfId="2645" xr:uid="{00000000-0005-0000-0000-0000660D0000}"/>
    <cellStyle name="Comma 2 3 4 4 4 2" xfId="7448" xr:uid="{00000000-0005-0000-0000-0000670D0000}"/>
    <cellStyle name="Comma 2 3 4 4 4 2 2" xfId="17055" xr:uid="{00000000-0005-0000-0000-0000680D0000}"/>
    <cellStyle name="Comma 2 3 4 4 4 2 2 2" xfId="36269" xr:uid="{4E33A894-0E5C-4B12-B54F-3A7C8C1CFA17}"/>
    <cellStyle name="Comma 2 3 4 4 4 2 3" xfId="26662" xr:uid="{E4A27CB1-9BE4-44A4-B03A-54D91CC79623}"/>
    <cellStyle name="Comma 2 3 4 4 4 3" xfId="12252" xr:uid="{00000000-0005-0000-0000-0000690D0000}"/>
    <cellStyle name="Comma 2 3 4 4 4 3 2" xfId="31466" xr:uid="{6098BBC0-2FC9-40A8-B9C1-32D241359AA3}"/>
    <cellStyle name="Comma 2 3 4 4 4 4" xfId="21859" xr:uid="{1982E577-4493-4371-A6BC-6EBD7C74D2DE}"/>
    <cellStyle name="Comma 2 3 4 4 5" xfId="5047" xr:uid="{00000000-0005-0000-0000-00006A0D0000}"/>
    <cellStyle name="Comma 2 3 4 4 5 2" xfId="14654" xr:uid="{00000000-0005-0000-0000-00006B0D0000}"/>
    <cellStyle name="Comma 2 3 4 4 5 2 2" xfId="33868" xr:uid="{9D809AA5-FD98-45FE-BCC9-5857D767146B}"/>
    <cellStyle name="Comma 2 3 4 4 5 3" xfId="24261" xr:uid="{575ECA82-6747-490B-ABA1-03AE45525C05}"/>
    <cellStyle name="Comma 2 3 4 4 6" xfId="9850" xr:uid="{00000000-0005-0000-0000-00006C0D0000}"/>
    <cellStyle name="Comma 2 3 4 4 6 2" xfId="29064" xr:uid="{048410F4-D945-42AA-8FBD-8206EDDF437E}"/>
    <cellStyle name="Comma 2 3 4 4 7" xfId="19457" xr:uid="{956D1CB9-474C-4139-8248-2AD5AE370F2B}"/>
    <cellStyle name="Comma 2 3 4 5" xfId="439" xr:uid="{00000000-0005-0000-0000-00006D0D0000}"/>
    <cellStyle name="Comma 2 3 4 5 2" xfId="1240" xr:uid="{00000000-0005-0000-0000-00006E0D0000}"/>
    <cellStyle name="Comma 2 3 4 5 2 2" xfId="3645" xr:uid="{00000000-0005-0000-0000-00006F0D0000}"/>
    <cellStyle name="Comma 2 3 4 5 2 2 2" xfId="8448" xr:uid="{00000000-0005-0000-0000-0000700D0000}"/>
    <cellStyle name="Comma 2 3 4 5 2 2 2 2" xfId="18055" xr:uid="{00000000-0005-0000-0000-0000710D0000}"/>
    <cellStyle name="Comma 2 3 4 5 2 2 2 2 2" xfId="37269" xr:uid="{EEB98A58-2427-4527-BDEC-E083311A467E}"/>
    <cellStyle name="Comma 2 3 4 5 2 2 2 3" xfId="27662" xr:uid="{07E01380-C689-4583-A100-56B9E66B3F86}"/>
    <cellStyle name="Comma 2 3 4 5 2 2 3" xfId="13252" xr:uid="{00000000-0005-0000-0000-0000720D0000}"/>
    <cellStyle name="Comma 2 3 4 5 2 2 3 2" xfId="32466" xr:uid="{5AEDC89C-18A0-4342-8431-0E67AB0A26C7}"/>
    <cellStyle name="Comma 2 3 4 5 2 2 4" xfId="22859" xr:uid="{4CB7C040-504F-4140-88B2-F97D318F8D49}"/>
    <cellStyle name="Comma 2 3 4 5 2 3" xfId="6047" xr:uid="{00000000-0005-0000-0000-0000730D0000}"/>
    <cellStyle name="Comma 2 3 4 5 2 3 2" xfId="15654" xr:uid="{00000000-0005-0000-0000-0000740D0000}"/>
    <cellStyle name="Comma 2 3 4 5 2 3 2 2" xfId="34868" xr:uid="{05D6FCEF-0808-4C29-B370-EDCDCE0E25A1}"/>
    <cellStyle name="Comma 2 3 4 5 2 3 3" xfId="25261" xr:uid="{0BAA0B14-3FBE-4CB0-A2BE-B4DED0D76515}"/>
    <cellStyle name="Comma 2 3 4 5 2 4" xfId="10850" xr:uid="{00000000-0005-0000-0000-0000750D0000}"/>
    <cellStyle name="Comma 2 3 4 5 2 4 2" xfId="30064" xr:uid="{FC6E3161-18D3-4B96-BC94-079DDE2581BB}"/>
    <cellStyle name="Comma 2 3 4 5 2 5" xfId="20457" xr:uid="{4C969536-E833-4D1A-A117-9797C0DDA769}"/>
    <cellStyle name="Comma 2 3 4 5 3" xfId="2040" xr:uid="{00000000-0005-0000-0000-0000760D0000}"/>
    <cellStyle name="Comma 2 3 4 5 3 2" xfId="4445" xr:uid="{00000000-0005-0000-0000-0000770D0000}"/>
    <cellStyle name="Comma 2 3 4 5 3 2 2" xfId="9248" xr:uid="{00000000-0005-0000-0000-0000780D0000}"/>
    <cellStyle name="Comma 2 3 4 5 3 2 2 2" xfId="18855" xr:uid="{00000000-0005-0000-0000-0000790D0000}"/>
    <cellStyle name="Comma 2 3 4 5 3 2 2 2 2" xfId="38069" xr:uid="{F95E36E4-FA5F-44BE-BDD4-555170B5D883}"/>
    <cellStyle name="Comma 2 3 4 5 3 2 2 3" xfId="28462" xr:uid="{FAD9FCED-325E-4814-8D46-EFA1A24598C2}"/>
    <cellStyle name="Comma 2 3 4 5 3 2 3" xfId="14052" xr:uid="{00000000-0005-0000-0000-00007A0D0000}"/>
    <cellStyle name="Comma 2 3 4 5 3 2 3 2" xfId="33266" xr:uid="{1041A5C7-876E-43E3-BF2C-10868C1D67DF}"/>
    <cellStyle name="Comma 2 3 4 5 3 2 4" xfId="23659" xr:uid="{A4AD4F32-73F4-4442-B342-C2148C2A4090}"/>
    <cellStyle name="Comma 2 3 4 5 3 3" xfId="6847" xr:uid="{00000000-0005-0000-0000-00007B0D0000}"/>
    <cellStyle name="Comma 2 3 4 5 3 3 2" xfId="16454" xr:uid="{00000000-0005-0000-0000-00007C0D0000}"/>
    <cellStyle name="Comma 2 3 4 5 3 3 2 2" xfId="35668" xr:uid="{3B5F2D46-644A-43B7-9383-5123A87A5AD1}"/>
    <cellStyle name="Comma 2 3 4 5 3 3 3" xfId="26061" xr:uid="{FDAA3115-A1A7-4533-B5F5-CB09F1FAFFEC}"/>
    <cellStyle name="Comma 2 3 4 5 3 4" xfId="11650" xr:uid="{00000000-0005-0000-0000-00007D0D0000}"/>
    <cellStyle name="Comma 2 3 4 5 3 4 2" xfId="30864" xr:uid="{B2FA37FF-2F48-4FC6-8E46-6815668D7E7C}"/>
    <cellStyle name="Comma 2 3 4 5 3 5" xfId="21257" xr:uid="{8EBB593B-9828-4AF9-AF55-4F4E2D744536}"/>
    <cellStyle name="Comma 2 3 4 5 4" xfId="2845" xr:uid="{00000000-0005-0000-0000-00007E0D0000}"/>
    <cellStyle name="Comma 2 3 4 5 4 2" xfId="7648" xr:uid="{00000000-0005-0000-0000-00007F0D0000}"/>
    <cellStyle name="Comma 2 3 4 5 4 2 2" xfId="17255" xr:uid="{00000000-0005-0000-0000-0000800D0000}"/>
    <cellStyle name="Comma 2 3 4 5 4 2 2 2" xfId="36469" xr:uid="{5EFC0149-D202-4884-BCAE-E9A03ED1F3E9}"/>
    <cellStyle name="Comma 2 3 4 5 4 2 3" xfId="26862" xr:uid="{78687B64-AC29-471B-ACAD-6E6107473942}"/>
    <cellStyle name="Comma 2 3 4 5 4 3" xfId="12452" xr:uid="{00000000-0005-0000-0000-0000810D0000}"/>
    <cellStyle name="Comma 2 3 4 5 4 3 2" xfId="31666" xr:uid="{597B6C45-72B3-44F3-AF7A-BF8BB6241DEA}"/>
    <cellStyle name="Comma 2 3 4 5 4 4" xfId="22059" xr:uid="{FE74BE42-DCFC-4258-B465-3BE91B730924}"/>
    <cellStyle name="Comma 2 3 4 5 5" xfId="5247" xr:uid="{00000000-0005-0000-0000-0000820D0000}"/>
    <cellStyle name="Comma 2 3 4 5 5 2" xfId="14854" xr:uid="{00000000-0005-0000-0000-0000830D0000}"/>
    <cellStyle name="Comma 2 3 4 5 5 2 2" xfId="34068" xr:uid="{1C3A0ED1-8B32-4308-8DA8-EA42F2A8D71D}"/>
    <cellStyle name="Comma 2 3 4 5 5 3" xfId="24461" xr:uid="{61FEBC5B-A49B-4228-BBB9-85D175C65F8E}"/>
    <cellStyle name="Comma 2 3 4 5 6" xfId="10050" xr:uid="{00000000-0005-0000-0000-0000840D0000}"/>
    <cellStyle name="Comma 2 3 4 5 6 2" xfId="29264" xr:uid="{683D91E0-A760-4349-B2B1-9FC702B0C739}"/>
    <cellStyle name="Comma 2 3 4 5 7" xfId="19657" xr:uid="{98274195-DD69-4689-8077-74E32ACDE392}"/>
    <cellStyle name="Comma 2 3 4 6" xfId="639" xr:uid="{00000000-0005-0000-0000-0000850D0000}"/>
    <cellStyle name="Comma 2 3 4 6 2" xfId="1440" xr:uid="{00000000-0005-0000-0000-0000860D0000}"/>
    <cellStyle name="Comma 2 3 4 6 2 2" xfId="3845" xr:uid="{00000000-0005-0000-0000-0000870D0000}"/>
    <cellStyle name="Comma 2 3 4 6 2 2 2" xfId="8648" xr:uid="{00000000-0005-0000-0000-0000880D0000}"/>
    <cellStyle name="Comma 2 3 4 6 2 2 2 2" xfId="18255" xr:uid="{00000000-0005-0000-0000-0000890D0000}"/>
    <cellStyle name="Comma 2 3 4 6 2 2 2 2 2" xfId="37469" xr:uid="{80620152-27B0-4401-B3B9-AA97AB439827}"/>
    <cellStyle name="Comma 2 3 4 6 2 2 2 3" xfId="27862" xr:uid="{F59AF131-4717-439F-A2F3-272E941EEBE9}"/>
    <cellStyle name="Comma 2 3 4 6 2 2 3" xfId="13452" xr:uid="{00000000-0005-0000-0000-00008A0D0000}"/>
    <cellStyle name="Comma 2 3 4 6 2 2 3 2" xfId="32666" xr:uid="{908778F7-CBA9-4000-B29A-0304264EE97B}"/>
    <cellStyle name="Comma 2 3 4 6 2 2 4" xfId="23059" xr:uid="{05BD5217-7356-415F-9DA7-FFFD765B0BFC}"/>
    <cellStyle name="Comma 2 3 4 6 2 3" xfId="6247" xr:uid="{00000000-0005-0000-0000-00008B0D0000}"/>
    <cellStyle name="Comma 2 3 4 6 2 3 2" xfId="15854" xr:uid="{00000000-0005-0000-0000-00008C0D0000}"/>
    <cellStyle name="Comma 2 3 4 6 2 3 2 2" xfId="35068" xr:uid="{BFA11107-2304-4D27-9800-18D9A3C7DA96}"/>
    <cellStyle name="Comma 2 3 4 6 2 3 3" xfId="25461" xr:uid="{538F3F79-AC66-4CF8-A241-CF65EA553918}"/>
    <cellStyle name="Comma 2 3 4 6 2 4" xfId="11050" xr:uid="{00000000-0005-0000-0000-00008D0D0000}"/>
    <cellStyle name="Comma 2 3 4 6 2 4 2" xfId="30264" xr:uid="{F844E577-A694-41D4-8377-76FEFE0F6AFC}"/>
    <cellStyle name="Comma 2 3 4 6 2 5" xfId="20657" xr:uid="{9AFE0188-FAFA-409F-B1A9-7AA5A8B65789}"/>
    <cellStyle name="Comma 2 3 4 6 3" xfId="2240" xr:uid="{00000000-0005-0000-0000-00008E0D0000}"/>
    <cellStyle name="Comma 2 3 4 6 3 2" xfId="4645" xr:uid="{00000000-0005-0000-0000-00008F0D0000}"/>
    <cellStyle name="Comma 2 3 4 6 3 2 2" xfId="9448" xr:uid="{00000000-0005-0000-0000-0000900D0000}"/>
    <cellStyle name="Comma 2 3 4 6 3 2 2 2" xfId="19055" xr:uid="{00000000-0005-0000-0000-0000910D0000}"/>
    <cellStyle name="Comma 2 3 4 6 3 2 2 2 2" xfId="38269" xr:uid="{A35A73C9-EFD8-4EE3-BB98-459F97B23074}"/>
    <cellStyle name="Comma 2 3 4 6 3 2 2 3" xfId="28662" xr:uid="{4ADD8154-29FD-4F1F-B4AB-40828B16C2DC}"/>
    <cellStyle name="Comma 2 3 4 6 3 2 3" xfId="14252" xr:uid="{00000000-0005-0000-0000-0000920D0000}"/>
    <cellStyle name="Comma 2 3 4 6 3 2 3 2" xfId="33466" xr:uid="{C2F312FC-7744-4B52-80FF-03DCE68DA329}"/>
    <cellStyle name="Comma 2 3 4 6 3 2 4" xfId="23859" xr:uid="{B9BEF230-5911-4DAF-ADB8-E88F97EEF758}"/>
    <cellStyle name="Comma 2 3 4 6 3 3" xfId="7047" xr:uid="{00000000-0005-0000-0000-0000930D0000}"/>
    <cellStyle name="Comma 2 3 4 6 3 3 2" xfId="16654" xr:uid="{00000000-0005-0000-0000-0000940D0000}"/>
    <cellStyle name="Comma 2 3 4 6 3 3 2 2" xfId="35868" xr:uid="{05CE4A4F-870F-4CC2-8CF0-961B51A7CF24}"/>
    <cellStyle name="Comma 2 3 4 6 3 3 3" xfId="26261" xr:uid="{7253AE0F-ED17-4881-AACD-71B8243B1CB3}"/>
    <cellStyle name="Comma 2 3 4 6 3 4" xfId="11850" xr:uid="{00000000-0005-0000-0000-0000950D0000}"/>
    <cellStyle name="Comma 2 3 4 6 3 4 2" xfId="31064" xr:uid="{F7C59CDD-9A58-41B7-AC13-5A7A55A72D85}"/>
    <cellStyle name="Comma 2 3 4 6 3 5" xfId="21457" xr:uid="{F6DE96A6-23EF-42C6-B6F8-A12FD4ECAC49}"/>
    <cellStyle name="Comma 2 3 4 6 4" xfId="3045" xr:uid="{00000000-0005-0000-0000-0000960D0000}"/>
    <cellStyle name="Comma 2 3 4 6 4 2" xfId="7848" xr:uid="{00000000-0005-0000-0000-0000970D0000}"/>
    <cellStyle name="Comma 2 3 4 6 4 2 2" xfId="17455" xr:uid="{00000000-0005-0000-0000-0000980D0000}"/>
    <cellStyle name="Comma 2 3 4 6 4 2 2 2" xfId="36669" xr:uid="{22C764D4-EBC2-4C39-BB63-3EFED9DC48A1}"/>
    <cellStyle name="Comma 2 3 4 6 4 2 3" xfId="27062" xr:uid="{3576F68A-80E2-43BA-85DF-F2D0DFBD2AB7}"/>
    <cellStyle name="Comma 2 3 4 6 4 3" xfId="12652" xr:uid="{00000000-0005-0000-0000-0000990D0000}"/>
    <cellStyle name="Comma 2 3 4 6 4 3 2" xfId="31866" xr:uid="{AADD18DF-42D6-4287-8FFB-60EAA4F6367F}"/>
    <cellStyle name="Comma 2 3 4 6 4 4" xfId="22259" xr:uid="{DE136C82-B65E-474A-8B7D-9E8E351BE428}"/>
    <cellStyle name="Comma 2 3 4 6 5" xfId="5447" xr:uid="{00000000-0005-0000-0000-00009A0D0000}"/>
    <cellStyle name="Comma 2 3 4 6 5 2" xfId="15054" xr:uid="{00000000-0005-0000-0000-00009B0D0000}"/>
    <cellStyle name="Comma 2 3 4 6 5 2 2" xfId="34268" xr:uid="{E0A9F98D-9994-46CB-8207-647F50F8F566}"/>
    <cellStyle name="Comma 2 3 4 6 5 3" xfId="24661" xr:uid="{10840C34-E284-496C-B6D2-9E705B7AB402}"/>
    <cellStyle name="Comma 2 3 4 6 6" xfId="10250" xr:uid="{00000000-0005-0000-0000-00009C0D0000}"/>
    <cellStyle name="Comma 2 3 4 6 6 2" xfId="29464" xr:uid="{BCBE55DF-B241-47DE-A2F7-B6B256DA991F}"/>
    <cellStyle name="Comma 2 3 4 6 7" xfId="19857" xr:uid="{26A6DBB4-9000-46D9-B2EA-A76465D24868}"/>
    <cellStyle name="Comma 2 3 4 7" xfId="840" xr:uid="{00000000-0005-0000-0000-00009D0D0000}"/>
    <cellStyle name="Comma 2 3 4 7 2" xfId="3245" xr:uid="{00000000-0005-0000-0000-00009E0D0000}"/>
    <cellStyle name="Comma 2 3 4 7 2 2" xfId="8048" xr:uid="{00000000-0005-0000-0000-00009F0D0000}"/>
    <cellStyle name="Comma 2 3 4 7 2 2 2" xfId="17655" xr:uid="{00000000-0005-0000-0000-0000A00D0000}"/>
    <cellStyle name="Comma 2 3 4 7 2 2 2 2" xfId="36869" xr:uid="{590D6795-2987-4467-894C-9A9B3D25A352}"/>
    <cellStyle name="Comma 2 3 4 7 2 2 3" xfId="27262" xr:uid="{98CAA3AC-6A7C-46B1-876F-406D9CEB3FA0}"/>
    <cellStyle name="Comma 2 3 4 7 2 3" xfId="12852" xr:uid="{00000000-0005-0000-0000-0000A10D0000}"/>
    <cellStyle name="Comma 2 3 4 7 2 3 2" xfId="32066" xr:uid="{DC79155D-BFC3-48A4-82B8-8AB3DCD5F0A8}"/>
    <cellStyle name="Comma 2 3 4 7 2 4" xfId="22459" xr:uid="{38ABAD6F-1F6E-431E-AF89-3FD906AEADA6}"/>
    <cellStyle name="Comma 2 3 4 7 3" xfId="5647" xr:uid="{00000000-0005-0000-0000-0000A20D0000}"/>
    <cellStyle name="Comma 2 3 4 7 3 2" xfId="15254" xr:uid="{00000000-0005-0000-0000-0000A30D0000}"/>
    <cellStyle name="Comma 2 3 4 7 3 2 2" xfId="34468" xr:uid="{36F1D274-3674-43A2-A197-B9F76BF7CA2C}"/>
    <cellStyle name="Comma 2 3 4 7 3 3" xfId="24861" xr:uid="{15B1F02B-4CF4-4001-A974-3909B3281D86}"/>
    <cellStyle name="Comma 2 3 4 7 4" xfId="10450" xr:uid="{00000000-0005-0000-0000-0000A40D0000}"/>
    <cellStyle name="Comma 2 3 4 7 4 2" xfId="29664" xr:uid="{6682700C-AFA6-4BEC-B1A4-A35097E36CE7}"/>
    <cellStyle name="Comma 2 3 4 7 5" xfId="20057" xr:uid="{492FA03C-05EF-4068-8D71-2E8AAA0FE44E}"/>
    <cellStyle name="Comma 2 3 4 8" xfId="1640" xr:uid="{00000000-0005-0000-0000-0000A50D0000}"/>
    <cellStyle name="Comma 2 3 4 8 2" xfId="4045" xr:uid="{00000000-0005-0000-0000-0000A60D0000}"/>
    <cellStyle name="Comma 2 3 4 8 2 2" xfId="8848" xr:uid="{00000000-0005-0000-0000-0000A70D0000}"/>
    <cellStyle name="Comma 2 3 4 8 2 2 2" xfId="18455" xr:uid="{00000000-0005-0000-0000-0000A80D0000}"/>
    <cellStyle name="Comma 2 3 4 8 2 2 2 2" xfId="37669" xr:uid="{913B0B6B-CF7B-4B1B-A7B5-45BADCFC7A7E}"/>
    <cellStyle name="Comma 2 3 4 8 2 2 3" xfId="28062" xr:uid="{09D87822-4FA5-436B-A92D-F24CF0827EF6}"/>
    <cellStyle name="Comma 2 3 4 8 2 3" xfId="13652" xr:uid="{00000000-0005-0000-0000-0000A90D0000}"/>
    <cellStyle name="Comma 2 3 4 8 2 3 2" xfId="32866" xr:uid="{BA5E7E15-0814-49B4-B522-24F9301384FF}"/>
    <cellStyle name="Comma 2 3 4 8 2 4" xfId="23259" xr:uid="{04DB719E-2B35-4AC8-A98E-84377CE98118}"/>
    <cellStyle name="Comma 2 3 4 8 3" xfId="6447" xr:uid="{00000000-0005-0000-0000-0000AA0D0000}"/>
    <cellStyle name="Comma 2 3 4 8 3 2" xfId="16054" xr:uid="{00000000-0005-0000-0000-0000AB0D0000}"/>
    <cellStyle name="Comma 2 3 4 8 3 2 2" xfId="35268" xr:uid="{F126101C-6C14-4E95-8023-3378BAF96F2C}"/>
    <cellStyle name="Comma 2 3 4 8 3 3" xfId="25661" xr:uid="{06EE5470-5C67-4955-A0B9-AD6EBD0404E5}"/>
    <cellStyle name="Comma 2 3 4 8 4" xfId="11250" xr:uid="{00000000-0005-0000-0000-0000AC0D0000}"/>
    <cellStyle name="Comma 2 3 4 8 4 2" xfId="30464" xr:uid="{AD3FA3DF-C0F9-497E-ADB7-24B19C9AC96A}"/>
    <cellStyle name="Comma 2 3 4 8 5" xfId="20857" xr:uid="{1EDCEF7F-0D68-40D2-B3E7-6577B3E721EF}"/>
    <cellStyle name="Comma 2 3 4 9" xfId="2445" xr:uid="{00000000-0005-0000-0000-0000AD0D0000}"/>
    <cellStyle name="Comma 2 3 4 9 2" xfId="7248" xr:uid="{00000000-0005-0000-0000-0000AE0D0000}"/>
    <cellStyle name="Comma 2 3 4 9 2 2" xfId="16855" xr:uid="{00000000-0005-0000-0000-0000AF0D0000}"/>
    <cellStyle name="Comma 2 3 4 9 2 2 2" xfId="36069" xr:uid="{BA8363AF-BBFC-4C3E-9608-42EC4D5B76D8}"/>
    <cellStyle name="Comma 2 3 4 9 2 3" xfId="26462" xr:uid="{9133B8E6-C871-4950-BF21-9ABAE5AC357D}"/>
    <cellStyle name="Comma 2 3 4 9 3" xfId="12052" xr:uid="{00000000-0005-0000-0000-0000B00D0000}"/>
    <cellStyle name="Comma 2 3 4 9 3 2" xfId="31266" xr:uid="{21B95906-EB0C-4739-9EFE-0CCE6AE3439D}"/>
    <cellStyle name="Comma 2 3 4 9 4" xfId="21659" xr:uid="{4BFB1A60-6E7F-4226-AC70-77831102585B}"/>
    <cellStyle name="Comma 2 3 5" xfId="49" xr:uid="{00000000-0005-0000-0000-0000B10D0000}"/>
    <cellStyle name="Comma 2 3 5 10" xfId="4857" xr:uid="{00000000-0005-0000-0000-0000B20D0000}"/>
    <cellStyle name="Comma 2 3 5 10 2" xfId="14464" xr:uid="{00000000-0005-0000-0000-0000B30D0000}"/>
    <cellStyle name="Comma 2 3 5 10 2 2" xfId="33678" xr:uid="{448D6C06-0E56-48A9-8EC8-9778A7CAE7C7}"/>
    <cellStyle name="Comma 2 3 5 10 3" xfId="24071" xr:uid="{E3AB1441-9C8B-45F1-BDC7-196F39333C16}"/>
    <cellStyle name="Comma 2 3 5 11" xfId="9660" xr:uid="{00000000-0005-0000-0000-0000B40D0000}"/>
    <cellStyle name="Comma 2 3 5 11 2" xfId="28874" xr:uid="{1CF8EF91-6B9E-4320-BE99-369960C29AA7}"/>
    <cellStyle name="Comma 2 3 5 12" xfId="19267" xr:uid="{B0F237C6-57A1-43C8-A9C3-788CC1E84E91}"/>
    <cellStyle name="Comma 2 3 5 2" xfId="99" xr:uid="{00000000-0005-0000-0000-0000B50D0000}"/>
    <cellStyle name="Comma 2 3 5 2 10" xfId="9710" xr:uid="{00000000-0005-0000-0000-0000B60D0000}"/>
    <cellStyle name="Comma 2 3 5 2 10 2" xfId="28924" xr:uid="{0F7EFC77-7212-4588-BCEB-DCBFFD4F13D4}"/>
    <cellStyle name="Comma 2 3 5 2 11" xfId="19317" xr:uid="{94F2DD13-BBE6-4B3D-BA33-CEDA2FCFB213}"/>
    <cellStyle name="Comma 2 3 5 2 2" xfId="199" xr:uid="{00000000-0005-0000-0000-0000B70D0000}"/>
    <cellStyle name="Comma 2 3 5 2 2 10" xfId="19417" xr:uid="{54F501B3-1DE6-4A30-8099-FC26A1FF8288}"/>
    <cellStyle name="Comma 2 3 5 2 2 2" xfId="399" xr:uid="{00000000-0005-0000-0000-0000B80D0000}"/>
    <cellStyle name="Comma 2 3 5 2 2 2 2" xfId="1200" xr:uid="{00000000-0005-0000-0000-0000B90D0000}"/>
    <cellStyle name="Comma 2 3 5 2 2 2 2 2" xfId="3605" xr:uid="{00000000-0005-0000-0000-0000BA0D0000}"/>
    <cellStyle name="Comma 2 3 5 2 2 2 2 2 2" xfId="8408" xr:uid="{00000000-0005-0000-0000-0000BB0D0000}"/>
    <cellStyle name="Comma 2 3 5 2 2 2 2 2 2 2" xfId="18015" xr:uid="{00000000-0005-0000-0000-0000BC0D0000}"/>
    <cellStyle name="Comma 2 3 5 2 2 2 2 2 2 2 2" xfId="37229" xr:uid="{FEF9A95A-1B6A-4FAD-82C0-FA07F4876397}"/>
    <cellStyle name="Comma 2 3 5 2 2 2 2 2 2 3" xfId="27622" xr:uid="{B35ADE0A-515B-4A6F-8E66-2C6793FC92E8}"/>
    <cellStyle name="Comma 2 3 5 2 2 2 2 2 3" xfId="13212" xr:uid="{00000000-0005-0000-0000-0000BD0D0000}"/>
    <cellStyle name="Comma 2 3 5 2 2 2 2 2 3 2" xfId="32426" xr:uid="{48C6A9E7-41B4-46A8-B425-64A317D0BC97}"/>
    <cellStyle name="Comma 2 3 5 2 2 2 2 2 4" xfId="22819" xr:uid="{8C9E4FD5-66A5-41AE-8479-8908EA41151B}"/>
    <cellStyle name="Comma 2 3 5 2 2 2 2 3" xfId="6007" xr:uid="{00000000-0005-0000-0000-0000BE0D0000}"/>
    <cellStyle name="Comma 2 3 5 2 2 2 2 3 2" xfId="15614" xr:uid="{00000000-0005-0000-0000-0000BF0D0000}"/>
    <cellStyle name="Comma 2 3 5 2 2 2 2 3 2 2" xfId="34828" xr:uid="{95897749-7CE7-4BE7-8D2A-95A7D1CEEC44}"/>
    <cellStyle name="Comma 2 3 5 2 2 2 2 3 3" xfId="25221" xr:uid="{D041833F-A029-408B-AB25-C8B826C66053}"/>
    <cellStyle name="Comma 2 3 5 2 2 2 2 4" xfId="10810" xr:uid="{00000000-0005-0000-0000-0000C00D0000}"/>
    <cellStyle name="Comma 2 3 5 2 2 2 2 4 2" xfId="30024" xr:uid="{42C6C6D7-83D7-4F74-B3EF-010993A8A9E6}"/>
    <cellStyle name="Comma 2 3 5 2 2 2 2 5" xfId="20417" xr:uid="{5D004BCA-E0B6-4B9F-A342-08FDF901EA84}"/>
    <cellStyle name="Comma 2 3 5 2 2 2 3" xfId="2000" xr:uid="{00000000-0005-0000-0000-0000C10D0000}"/>
    <cellStyle name="Comma 2 3 5 2 2 2 3 2" xfId="4405" xr:uid="{00000000-0005-0000-0000-0000C20D0000}"/>
    <cellStyle name="Comma 2 3 5 2 2 2 3 2 2" xfId="9208" xr:uid="{00000000-0005-0000-0000-0000C30D0000}"/>
    <cellStyle name="Comma 2 3 5 2 2 2 3 2 2 2" xfId="18815" xr:uid="{00000000-0005-0000-0000-0000C40D0000}"/>
    <cellStyle name="Comma 2 3 5 2 2 2 3 2 2 2 2" xfId="38029" xr:uid="{B97326B0-0F11-4ACF-B43F-870E50B2C135}"/>
    <cellStyle name="Comma 2 3 5 2 2 2 3 2 2 3" xfId="28422" xr:uid="{1438BBA7-7276-4506-AB6D-6F2D1331089C}"/>
    <cellStyle name="Comma 2 3 5 2 2 2 3 2 3" xfId="14012" xr:uid="{00000000-0005-0000-0000-0000C50D0000}"/>
    <cellStyle name="Comma 2 3 5 2 2 2 3 2 3 2" xfId="33226" xr:uid="{B8E429B0-860B-4B5A-B81E-155F2EC7BA63}"/>
    <cellStyle name="Comma 2 3 5 2 2 2 3 2 4" xfId="23619" xr:uid="{E87E87A4-0099-47EC-AD94-C9DF47124A14}"/>
    <cellStyle name="Comma 2 3 5 2 2 2 3 3" xfId="6807" xr:uid="{00000000-0005-0000-0000-0000C60D0000}"/>
    <cellStyle name="Comma 2 3 5 2 2 2 3 3 2" xfId="16414" xr:uid="{00000000-0005-0000-0000-0000C70D0000}"/>
    <cellStyle name="Comma 2 3 5 2 2 2 3 3 2 2" xfId="35628" xr:uid="{AF1F2F5D-A33D-4F2C-978D-09BA4CD617FA}"/>
    <cellStyle name="Comma 2 3 5 2 2 2 3 3 3" xfId="26021" xr:uid="{2C16FC90-13E4-4B03-9A4D-5CD549D8A0B0}"/>
    <cellStyle name="Comma 2 3 5 2 2 2 3 4" xfId="11610" xr:uid="{00000000-0005-0000-0000-0000C80D0000}"/>
    <cellStyle name="Comma 2 3 5 2 2 2 3 4 2" xfId="30824" xr:uid="{9DC37284-3729-413B-87DD-F8CE0443F7A5}"/>
    <cellStyle name="Comma 2 3 5 2 2 2 3 5" xfId="21217" xr:uid="{DE0A39DF-667F-4DA8-B904-DBF1DC0DDEC2}"/>
    <cellStyle name="Comma 2 3 5 2 2 2 4" xfId="2805" xr:uid="{00000000-0005-0000-0000-0000C90D0000}"/>
    <cellStyle name="Comma 2 3 5 2 2 2 4 2" xfId="7608" xr:uid="{00000000-0005-0000-0000-0000CA0D0000}"/>
    <cellStyle name="Comma 2 3 5 2 2 2 4 2 2" xfId="17215" xr:uid="{00000000-0005-0000-0000-0000CB0D0000}"/>
    <cellStyle name="Comma 2 3 5 2 2 2 4 2 2 2" xfId="36429" xr:uid="{0078149B-0059-479E-8A57-EC4CC96DFCCF}"/>
    <cellStyle name="Comma 2 3 5 2 2 2 4 2 3" xfId="26822" xr:uid="{FCE68319-86A1-4375-9061-FD048EBEAD1D}"/>
    <cellStyle name="Comma 2 3 5 2 2 2 4 3" xfId="12412" xr:uid="{00000000-0005-0000-0000-0000CC0D0000}"/>
    <cellStyle name="Comma 2 3 5 2 2 2 4 3 2" xfId="31626" xr:uid="{AD354380-7D66-42D1-A30F-73EEA5F7A58F}"/>
    <cellStyle name="Comma 2 3 5 2 2 2 4 4" xfId="22019" xr:uid="{7F4FCB76-82E0-46D1-B0AE-59CD00C26979}"/>
    <cellStyle name="Comma 2 3 5 2 2 2 5" xfId="5207" xr:uid="{00000000-0005-0000-0000-0000CD0D0000}"/>
    <cellStyle name="Comma 2 3 5 2 2 2 5 2" xfId="14814" xr:uid="{00000000-0005-0000-0000-0000CE0D0000}"/>
    <cellStyle name="Comma 2 3 5 2 2 2 5 2 2" xfId="34028" xr:uid="{3B0D4DB7-E7CD-4EA2-A7E8-9895DC8AFD6A}"/>
    <cellStyle name="Comma 2 3 5 2 2 2 5 3" xfId="24421" xr:uid="{B881302C-01BD-42B4-B62B-E8969BC5DB40}"/>
    <cellStyle name="Comma 2 3 5 2 2 2 6" xfId="10010" xr:uid="{00000000-0005-0000-0000-0000CF0D0000}"/>
    <cellStyle name="Comma 2 3 5 2 2 2 6 2" xfId="29224" xr:uid="{B75E9AC2-5F9D-4625-A1A3-9285D9539C45}"/>
    <cellStyle name="Comma 2 3 5 2 2 2 7" xfId="19617" xr:uid="{54E010CE-83A8-4A29-81D8-976DC53E567D}"/>
    <cellStyle name="Comma 2 3 5 2 2 3" xfId="599" xr:uid="{00000000-0005-0000-0000-0000D00D0000}"/>
    <cellStyle name="Comma 2 3 5 2 2 3 2" xfId="1400" xr:uid="{00000000-0005-0000-0000-0000D10D0000}"/>
    <cellStyle name="Comma 2 3 5 2 2 3 2 2" xfId="3805" xr:uid="{00000000-0005-0000-0000-0000D20D0000}"/>
    <cellStyle name="Comma 2 3 5 2 2 3 2 2 2" xfId="8608" xr:uid="{00000000-0005-0000-0000-0000D30D0000}"/>
    <cellStyle name="Comma 2 3 5 2 2 3 2 2 2 2" xfId="18215" xr:uid="{00000000-0005-0000-0000-0000D40D0000}"/>
    <cellStyle name="Comma 2 3 5 2 2 3 2 2 2 2 2" xfId="37429" xr:uid="{E7AC9791-976C-4A63-9283-2AD50D5B5B2F}"/>
    <cellStyle name="Comma 2 3 5 2 2 3 2 2 2 3" xfId="27822" xr:uid="{2721F956-1E0E-4D60-8945-41E9F48B54B2}"/>
    <cellStyle name="Comma 2 3 5 2 2 3 2 2 3" xfId="13412" xr:uid="{00000000-0005-0000-0000-0000D50D0000}"/>
    <cellStyle name="Comma 2 3 5 2 2 3 2 2 3 2" xfId="32626" xr:uid="{EC2A7FCC-4B80-4FFC-A717-F006B16CA7BE}"/>
    <cellStyle name="Comma 2 3 5 2 2 3 2 2 4" xfId="23019" xr:uid="{258240B5-7666-479E-AA59-15EB47BD9F77}"/>
    <cellStyle name="Comma 2 3 5 2 2 3 2 3" xfId="6207" xr:uid="{00000000-0005-0000-0000-0000D60D0000}"/>
    <cellStyle name="Comma 2 3 5 2 2 3 2 3 2" xfId="15814" xr:uid="{00000000-0005-0000-0000-0000D70D0000}"/>
    <cellStyle name="Comma 2 3 5 2 2 3 2 3 2 2" xfId="35028" xr:uid="{FFD85AD4-EEF1-4AB2-B12E-6F03AFAFA426}"/>
    <cellStyle name="Comma 2 3 5 2 2 3 2 3 3" xfId="25421" xr:uid="{39EFC24D-C143-4FC3-B643-FFD8C5E7FFF3}"/>
    <cellStyle name="Comma 2 3 5 2 2 3 2 4" xfId="11010" xr:uid="{00000000-0005-0000-0000-0000D80D0000}"/>
    <cellStyle name="Comma 2 3 5 2 2 3 2 4 2" xfId="30224" xr:uid="{D680A4F9-9C3F-40B2-8AC9-5D4E839E7239}"/>
    <cellStyle name="Comma 2 3 5 2 2 3 2 5" xfId="20617" xr:uid="{7D62EA43-E6DB-44DE-9BF0-20CCE9920C40}"/>
    <cellStyle name="Comma 2 3 5 2 2 3 3" xfId="2200" xr:uid="{00000000-0005-0000-0000-0000D90D0000}"/>
    <cellStyle name="Comma 2 3 5 2 2 3 3 2" xfId="4605" xr:uid="{00000000-0005-0000-0000-0000DA0D0000}"/>
    <cellStyle name="Comma 2 3 5 2 2 3 3 2 2" xfId="9408" xr:uid="{00000000-0005-0000-0000-0000DB0D0000}"/>
    <cellStyle name="Comma 2 3 5 2 2 3 3 2 2 2" xfId="19015" xr:uid="{00000000-0005-0000-0000-0000DC0D0000}"/>
    <cellStyle name="Comma 2 3 5 2 2 3 3 2 2 2 2" xfId="38229" xr:uid="{BED0AAB1-5F7B-43E0-9D6D-90BDD281EB88}"/>
    <cellStyle name="Comma 2 3 5 2 2 3 3 2 2 3" xfId="28622" xr:uid="{FDAA5E3C-F448-4E30-9D56-D8696B2E8B7D}"/>
    <cellStyle name="Comma 2 3 5 2 2 3 3 2 3" xfId="14212" xr:uid="{00000000-0005-0000-0000-0000DD0D0000}"/>
    <cellStyle name="Comma 2 3 5 2 2 3 3 2 3 2" xfId="33426" xr:uid="{CBF2C3F3-ED0E-48F2-912D-53CD5D12AAED}"/>
    <cellStyle name="Comma 2 3 5 2 2 3 3 2 4" xfId="23819" xr:uid="{4030E93F-5444-4D45-93E8-D24B7F379AB2}"/>
    <cellStyle name="Comma 2 3 5 2 2 3 3 3" xfId="7007" xr:uid="{00000000-0005-0000-0000-0000DE0D0000}"/>
    <cellStyle name="Comma 2 3 5 2 2 3 3 3 2" xfId="16614" xr:uid="{00000000-0005-0000-0000-0000DF0D0000}"/>
    <cellStyle name="Comma 2 3 5 2 2 3 3 3 2 2" xfId="35828" xr:uid="{A6913B50-A004-44A0-BE51-AE06533A27F8}"/>
    <cellStyle name="Comma 2 3 5 2 2 3 3 3 3" xfId="26221" xr:uid="{31C396E0-2881-4CFD-95A0-C773C6858895}"/>
    <cellStyle name="Comma 2 3 5 2 2 3 3 4" xfId="11810" xr:uid="{00000000-0005-0000-0000-0000E00D0000}"/>
    <cellStyle name="Comma 2 3 5 2 2 3 3 4 2" xfId="31024" xr:uid="{C4348C32-D8E0-4962-BB32-78E9B251DB83}"/>
    <cellStyle name="Comma 2 3 5 2 2 3 3 5" xfId="21417" xr:uid="{50796219-EFEF-4A12-917A-2BEEC932AA1B}"/>
    <cellStyle name="Comma 2 3 5 2 2 3 4" xfId="3005" xr:uid="{00000000-0005-0000-0000-0000E10D0000}"/>
    <cellStyle name="Comma 2 3 5 2 2 3 4 2" xfId="7808" xr:uid="{00000000-0005-0000-0000-0000E20D0000}"/>
    <cellStyle name="Comma 2 3 5 2 2 3 4 2 2" xfId="17415" xr:uid="{00000000-0005-0000-0000-0000E30D0000}"/>
    <cellStyle name="Comma 2 3 5 2 2 3 4 2 2 2" xfId="36629" xr:uid="{DEE862D8-FCFA-4B71-B674-44DCF797DB3F}"/>
    <cellStyle name="Comma 2 3 5 2 2 3 4 2 3" xfId="27022" xr:uid="{334F35BF-4EDA-4AB7-8B27-722280664434}"/>
    <cellStyle name="Comma 2 3 5 2 2 3 4 3" xfId="12612" xr:uid="{00000000-0005-0000-0000-0000E40D0000}"/>
    <cellStyle name="Comma 2 3 5 2 2 3 4 3 2" xfId="31826" xr:uid="{B068A50E-957A-4324-8010-35D47373B387}"/>
    <cellStyle name="Comma 2 3 5 2 2 3 4 4" xfId="22219" xr:uid="{FBDC2279-8BDA-490B-A50A-E604364D097A}"/>
    <cellStyle name="Comma 2 3 5 2 2 3 5" xfId="5407" xr:uid="{00000000-0005-0000-0000-0000E50D0000}"/>
    <cellStyle name="Comma 2 3 5 2 2 3 5 2" xfId="15014" xr:uid="{00000000-0005-0000-0000-0000E60D0000}"/>
    <cellStyle name="Comma 2 3 5 2 2 3 5 2 2" xfId="34228" xr:uid="{8A5618BC-7DC0-4743-9AB0-BEEDD4510887}"/>
    <cellStyle name="Comma 2 3 5 2 2 3 5 3" xfId="24621" xr:uid="{12FBB8C4-5CE3-421D-B79C-48DDFC155C44}"/>
    <cellStyle name="Comma 2 3 5 2 2 3 6" xfId="10210" xr:uid="{00000000-0005-0000-0000-0000E70D0000}"/>
    <cellStyle name="Comma 2 3 5 2 2 3 6 2" xfId="29424" xr:uid="{93AAEED0-3C08-45B5-A4AC-F2AB6F685504}"/>
    <cellStyle name="Comma 2 3 5 2 2 3 7" xfId="19817" xr:uid="{395BA99B-93BB-40BB-8996-363D2C31D5CA}"/>
    <cellStyle name="Comma 2 3 5 2 2 4" xfId="799" xr:uid="{00000000-0005-0000-0000-0000E80D0000}"/>
    <cellStyle name="Comma 2 3 5 2 2 4 2" xfId="1600" xr:uid="{00000000-0005-0000-0000-0000E90D0000}"/>
    <cellStyle name="Comma 2 3 5 2 2 4 2 2" xfId="4005" xr:uid="{00000000-0005-0000-0000-0000EA0D0000}"/>
    <cellStyle name="Comma 2 3 5 2 2 4 2 2 2" xfId="8808" xr:uid="{00000000-0005-0000-0000-0000EB0D0000}"/>
    <cellStyle name="Comma 2 3 5 2 2 4 2 2 2 2" xfId="18415" xr:uid="{00000000-0005-0000-0000-0000EC0D0000}"/>
    <cellStyle name="Comma 2 3 5 2 2 4 2 2 2 2 2" xfId="37629" xr:uid="{BEB5C9EB-F963-4C3E-B9EF-A5912D8BB89B}"/>
    <cellStyle name="Comma 2 3 5 2 2 4 2 2 2 3" xfId="28022" xr:uid="{25B56CBF-32B9-477E-87E4-6BF56057B680}"/>
    <cellStyle name="Comma 2 3 5 2 2 4 2 2 3" xfId="13612" xr:uid="{00000000-0005-0000-0000-0000ED0D0000}"/>
    <cellStyle name="Comma 2 3 5 2 2 4 2 2 3 2" xfId="32826" xr:uid="{8BFC101D-078F-4728-AA60-12BB9F3A4C8D}"/>
    <cellStyle name="Comma 2 3 5 2 2 4 2 2 4" xfId="23219" xr:uid="{AD0353A9-5C6B-464B-9040-8B8C9BCC29A0}"/>
    <cellStyle name="Comma 2 3 5 2 2 4 2 3" xfId="6407" xr:uid="{00000000-0005-0000-0000-0000EE0D0000}"/>
    <cellStyle name="Comma 2 3 5 2 2 4 2 3 2" xfId="16014" xr:uid="{00000000-0005-0000-0000-0000EF0D0000}"/>
    <cellStyle name="Comma 2 3 5 2 2 4 2 3 2 2" xfId="35228" xr:uid="{88882BEE-8215-4BD2-9679-D4F42ECC8A99}"/>
    <cellStyle name="Comma 2 3 5 2 2 4 2 3 3" xfId="25621" xr:uid="{59B2AE3E-A2CD-4BA7-B6DB-DDC75F682381}"/>
    <cellStyle name="Comma 2 3 5 2 2 4 2 4" xfId="11210" xr:uid="{00000000-0005-0000-0000-0000F00D0000}"/>
    <cellStyle name="Comma 2 3 5 2 2 4 2 4 2" xfId="30424" xr:uid="{4ED4D438-4880-4519-A33E-4E944F61BB28}"/>
    <cellStyle name="Comma 2 3 5 2 2 4 2 5" xfId="20817" xr:uid="{C80D1C13-3108-4F98-B7F9-AE0BF708CD47}"/>
    <cellStyle name="Comma 2 3 5 2 2 4 3" xfId="2400" xr:uid="{00000000-0005-0000-0000-0000F10D0000}"/>
    <cellStyle name="Comma 2 3 5 2 2 4 3 2" xfId="4805" xr:uid="{00000000-0005-0000-0000-0000F20D0000}"/>
    <cellStyle name="Comma 2 3 5 2 2 4 3 2 2" xfId="9608" xr:uid="{00000000-0005-0000-0000-0000F30D0000}"/>
    <cellStyle name="Comma 2 3 5 2 2 4 3 2 2 2" xfId="19215" xr:uid="{00000000-0005-0000-0000-0000F40D0000}"/>
    <cellStyle name="Comma 2 3 5 2 2 4 3 2 2 2 2" xfId="38429" xr:uid="{9FF9EAA7-7AE9-46EC-BAF6-9A99D39D27C1}"/>
    <cellStyle name="Comma 2 3 5 2 2 4 3 2 2 3" xfId="28822" xr:uid="{5F891D64-F570-4AC3-8FBC-47D5D19273B6}"/>
    <cellStyle name="Comma 2 3 5 2 2 4 3 2 3" xfId="14412" xr:uid="{00000000-0005-0000-0000-0000F50D0000}"/>
    <cellStyle name="Comma 2 3 5 2 2 4 3 2 3 2" xfId="33626" xr:uid="{B10FDC99-1A16-4D0B-B71F-FECE8AA4C830}"/>
    <cellStyle name="Comma 2 3 5 2 2 4 3 2 4" xfId="24019" xr:uid="{88F4332D-9980-49C5-8895-4661C237864C}"/>
    <cellStyle name="Comma 2 3 5 2 2 4 3 3" xfId="7207" xr:uid="{00000000-0005-0000-0000-0000F60D0000}"/>
    <cellStyle name="Comma 2 3 5 2 2 4 3 3 2" xfId="16814" xr:uid="{00000000-0005-0000-0000-0000F70D0000}"/>
    <cellStyle name="Comma 2 3 5 2 2 4 3 3 2 2" xfId="36028" xr:uid="{11274ED9-F212-46BC-900A-0C48C601F84C}"/>
    <cellStyle name="Comma 2 3 5 2 2 4 3 3 3" xfId="26421" xr:uid="{2E6DB339-9EFD-4EAC-90FF-E22DA4904F9F}"/>
    <cellStyle name="Comma 2 3 5 2 2 4 3 4" xfId="12010" xr:uid="{00000000-0005-0000-0000-0000F80D0000}"/>
    <cellStyle name="Comma 2 3 5 2 2 4 3 4 2" xfId="31224" xr:uid="{97ACD821-A480-4AA6-9557-5C817CBE63DC}"/>
    <cellStyle name="Comma 2 3 5 2 2 4 3 5" xfId="21617" xr:uid="{D03DA4AA-E5B3-44B7-97F8-576B1E4D7B10}"/>
    <cellStyle name="Comma 2 3 5 2 2 4 4" xfId="3205" xr:uid="{00000000-0005-0000-0000-0000F90D0000}"/>
    <cellStyle name="Comma 2 3 5 2 2 4 4 2" xfId="8008" xr:uid="{00000000-0005-0000-0000-0000FA0D0000}"/>
    <cellStyle name="Comma 2 3 5 2 2 4 4 2 2" xfId="17615" xr:uid="{00000000-0005-0000-0000-0000FB0D0000}"/>
    <cellStyle name="Comma 2 3 5 2 2 4 4 2 2 2" xfId="36829" xr:uid="{6246C6CC-D680-4E6B-A59C-BC5A7AA4E706}"/>
    <cellStyle name="Comma 2 3 5 2 2 4 4 2 3" xfId="27222" xr:uid="{2E084C87-BD6A-4E51-80E0-709B37FE48DE}"/>
    <cellStyle name="Comma 2 3 5 2 2 4 4 3" xfId="12812" xr:uid="{00000000-0005-0000-0000-0000FC0D0000}"/>
    <cellStyle name="Comma 2 3 5 2 2 4 4 3 2" xfId="32026" xr:uid="{BF247834-1D82-41ED-B3B0-8221E4C245D2}"/>
    <cellStyle name="Comma 2 3 5 2 2 4 4 4" xfId="22419" xr:uid="{3ED23D3D-D6DD-40A9-A1DA-515520907CE6}"/>
    <cellStyle name="Comma 2 3 5 2 2 4 5" xfId="5607" xr:uid="{00000000-0005-0000-0000-0000FD0D0000}"/>
    <cellStyle name="Comma 2 3 5 2 2 4 5 2" xfId="15214" xr:uid="{00000000-0005-0000-0000-0000FE0D0000}"/>
    <cellStyle name="Comma 2 3 5 2 2 4 5 2 2" xfId="34428" xr:uid="{075813A3-6D06-4985-9CA3-4B25380C7A20}"/>
    <cellStyle name="Comma 2 3 5 2 2 4 5 3" xfId="24821" xr:uid="{F8704484-C87A-48D4-A4A9-555785FC5E2B}"/>
    <cellStyle name="Comma 2 3 5 2 2 4 6" xfId="10410" xr:uid="{00000000-0005-0000-0000-0000FF0D0000}"/>
    <cellStyle name="Comma 2 3 5 2 2 4 6 2" xfId="29624" xr:uid="{0EAA5EB0-E049-4395-8840-BF8F45EA4779}"/>
    <cellStyle name="Comma 2 3 5 2 2 4 7" xfId="20017" xr:uid="{A6445C09-976D-4CAB-BC7E-A159FD339197}"/>
    <cellStyle name="Comma 2 3 5 2 2 5" xfId="1000" xr:uid="{00000000-0005-0000-0000-0000000E0000}"/>
    <cellStyle name="Comma 2 3 5 2 2 5 2" xfId="3405" xr:uid="{00000000-0005-0000-0000-0000010E0000}"/>
    <cellStyle name="Comma 2 3 5 2 2 5 2 2" xfId="8208" xr:uid="{00000000-0005-0000-0000-0000020E0000}"/>
    <cellStyle name="Comma 2 3 5 2 2 5 2 2 2" xfId="17815" xr:uid="{00000000-0005-0000-0000-0000030E0000}"/>
    <cellStyle name="Comma 2 3 5 2 2 5 2 2 2 2" xfId="37029" xr:uid="{31AC18D0-41F9-4D9C-AF0D-09A4ADD8ABE9}"/>
    <cellStyle name="Comma 2 3 5 2 2 5 2 2 3" xfId="27422" xr:uid="{FF5B2BBD-9F89-4E5F-ADDD-E91E3C332188}"/>
    <cellStyle name="Comma 2 3 5 2 2 5 2 3" xfId="13012" xr:uid="{00000000-0005-0000-0000-0000040E0000}"/>
    <cellStyle name="Comma 2 3 5 2 2 5 2 3 2" xfId="32226" xr:uid="{B3727DDF-23D9-4586-8F54-4D6C636D156F}"/>
    <cellStyle name="Comma 2 3 5 2 2 5 2 4" xfId="22619" xr:uid="{963003B4-5C6D-4DC2-B898-38BBA3C4DD4A}"/>
    <cellStyle name="Comma 2 3 5 2 2 5 3" xfId="5807" xr:uid="{00000000-0005-0000-0000-0000050E0000}"/>
    <cellStyle name="Comma 2 3 5 2 2 5 3 2" xfId="15414" xr:uid="{00000000-0005-0000-0000-0000060E0000}"/>
    <cellStyle name="Comma 2 3 5 2 2 5 3 2 2" xfId="34628" xr:uid="{7AEC1567-BC6E-4053-81BE-6416E022EFD3}"/>
    <cellStyle name="Comma 2 3 5 2 2 5 3 3" xfId="25021" xr:uid="{45C07A86-875B-4EC8-82F9-ADFA42FB5F24}"/>
    <cellStyle name="Comma 2 3 5 2 2 5 4" xfId="10610" xr:uid="{00000000-0005-0000-0000-0000070E0000}"/>
    <cellStyle name="Comma 2 3 5 2 2 5 4 2" xfId="29824" xr:uid="{5BDDB03E-2850-45AE-93B5-9842CC941140}"/>
    <cellStyle name="Comma 2 3 5 2 2 5 5" xfId="20217" xr:uid="{8C9214C2-36CA-43CD-B62F-B5D9582DB480}"/>
    <cellStyle name="Comma 2 3 5 2 2 6" xfId="1800" xr:uid="{00000000-0005-0000-0000-0000080E0000}"/>
    <cellStyle name="Comma 2 3 5 2 2 6 2" xfId="4205" xr:uid="{00000000-0005-0000-0000-0000090E0000}"/>
    <cellStyle name="Comma 2 3 5 2 2 6 2 2" xfId="9008" xr:uid="{00000000-0005-0000-0000-00000A0E0000}"/>
    <cellStyle name="Comma 2 3 5 2 2 6 2 2 2" xfId="18615" xr:uid="{00000000-0005-0000-0000-00000B0E0000}"/>
    <cellStyle name="Comma 2 3 5 2 2 6 2 2 2 2" xfId="37829" xr:uid="{1C688F97-DC43-4830-A5C2-5D3B5E86A7F3}"/>
    <cellStyle name="Comma 2 3 5 2 2 6 2 2 3" xfId="28222" xr:uid="{0250FBA3-A3F1-4F45-AAAA-647E502F7525}"/>
    <cellStyle name="Comma 2 3 5 2 2 6 2 3" xfId="13812" xr:uid="{00000000-0005-0000-0000-00000C0E0000}"/>
    <cellStyle name="Comma 2 3 5 2 2 6 2 3 2" xfId="33026" xr:uid="{0DA2030F-6769-4681-A8AE-80BD6AA2AA19}"/>
    <cellStyle name="Comma 2 3 5 2 2 6 2 4" xfId="23419" xr:uid="{D4EF72D2-1EF0-42A6-AEFE-A8C025A66EFA}"/>
    <cellStyle name="Comma 2 3 5 2 2 6 3" xfId="6607" xr:uid="{00000000-0005-0000-0000-00000D0E0000}"/>
    <cellStyle name="Comma 2 3 5 2 2 6 3 2" xfId="16214" xr:uid="{00000000-0005-0000-0000-00000E0E0000}"/>
    <cellStyle name="Comma 2 3 5 2 2 6 3 2 2" xfId="35428" xr:uid="{869A9412-3971-4A2E-A669-4F7C1A4D103F}"/>
    <cellStyle name="Comma 2 3 5 2 2 6 3 3" xfId="25821" xr:uid="{F929CAD1-D983-466E-84FE-D36A7D0B319D}"/>
    <cellStyle name="Comma 2 3 5 2 2 6 4" xfId="11410" xr:uid="{00000000-0005-0000-0000-00000F0E0000}"/>
    <cellStyle name="Comma 2 3 5 2 2 6 4 2" xfId="30624" xr:uid="{5B9608AA-1A4A-4B33-964A-D3F654E99393}"/>
    <cellStyle name="Comma 2 3 5 2 2 6 5" xfId="21017" xr:uid="{3027BD2A-3C01-49B3-8D55-552F113839AC}"/>
    <cellStyle name="Comma 2 3 5 2 2 7" xfId="2605" xr:uid="{00000000-0005-0000-0000-0000100E0000}"/>
    <cellStyle name="Comma 2 3 5 2 2 7 2" xfId="7408" xr:uid="{00000000-0005-0000-0000-0000110E0000}"/>
    <cellStyle name="Comma 2 3 5 2 2 7 2 2" xfId="17015" xr:uid="{00000000-0005-0000-0000-0000120E0000}"/>
    <cellStyle name="Comma 2 3 5 2 2 7 2 2 2" xfId="36229" xr:uid="{99F26D92-A198-456D-B1BB-0A4978470D9B}"/>
    <cellStyle name="Comma 2 3 5 2 2 7 2 3" xfId="26622" xr:uid="{F2E83813-4100-48FD-9954-71D5F6D8984C}"/>
    <cellStyle name="Comma 2 3 5 2 2 7 3" xfId="12212" xr:uid="{00000000-0005-0000-0000-0000130E0000}"/>
    <cellStyle name="Comma 2 3 5 2 2 7 3 2" xfId="31426" xr:uid="{5B5F3CBC-7AD0-49E1-8915-348560E9F98A}"/>
    <cellStyle name="Comma 2 3 5 2 2 7 4" xfId="21819" xr:uid="{85943018-B652-4AE4-BFB4-A70FE585D630}"/>
    <cellStyle name="Comma 2 3 5 2 2 8" xfId="5007" xr:uid="{00000000-0005-0000-0000-0000140E0000}"/>
    <cellStyle name="Comma 2 3 5 2 2 8 2" xfId="14614" xr:uid="{00000000-0005-0000-0000-0000150E0000}"/>
    <cellStyle name="Comma 2 3 5 2 2 8 2 2" xfId="33828" xr:uid="{68B789E4-7ACC-41A6-B16B-B835A05FD543}"/>
    <cellStyle name="Comma 2 3 5 2 2 8 3" xfId="24221" xr:uid="{B6C679CB-C1B2-4D95-9AE2-C7FA963AE16A}"/>
    <cellStyle name="Comma 2 3 5 2 2 9" xfId="9810" xr:uid="{00000000-0005-0000-0000-0000160E0000}"/>
    <cellStyle name="Comma 2 3 5 2 2 9 2" xfId="29024" xr:uid="{1861495E-D120-4BFB-B0A0-B052836D6EEC}"/>
    <cellStyle name="Comma 2 3 5 2 3" xfId="299" xr:uid="{00000000-0005-0000-0000-0000170E0000}"/>
    <cellStyle name="Comma 2 3 5 2 3 2" xfId="1100" xr:uid="{00000000-0005-0000-0000-0000180E0000}"/>
    <cellStyle name="Comma 2 3 5 2 3 2 2" xfId="3505" xr:uid="{00000000-0005-0000-0000-0000190E0000}"/>
    <cellStyle name="Comma 2 3 5 2 3 2 2 2" xfId="8308" xr:uid="{00000000-0005-0000-0000-00001A0E0000}"/>
    <cellStyle name="Comma 2 3 5 2 3 2 2 2 2" xfId="17915" xr:uid="{00000000-0005-0000-0000-00001B0E0000}"/>
    <cellStyle name="Comma 2 3 5 2 3 2 2 2 2 2" xfId="37129" xr:uid="{F9C031A9-11B3-4DAA-8803-E0F11E37E064}"/>
    <cellStyle name="Comma 2 3 5 2 3 2 2 2 3" xfId="27522" xr:uid="{AB4F24EA-7A9A-4128-938E-0E0770AC1E62}"/>
    <cellStyle name="Comma 2 3 5 2 3 2 2 3" xfId="13112" xr:uid="{00000000-0005-0000-0000-00001C0E0000}"/>
    <cellStyle name="Comma 2 3 5 2 3 2 2 3 2" xfId="32326" xr:uid="{07C9A52C-754D-40F2-BA7F-F9D3F74AD227}"/>
    <cellStyle name="Comma 2 3 5 2 3 2 2 4" xfId="22719" xr:uid="{728F1CC2-C66D-4B77-B0FC-DD01B7E44C3B}"/>
    <cellStyle name="Comma 2 3 5 2 3 2 3" xfId="5907" xr:uid="{00000000-0005-0000-0000-00001D0E0000}"/>
    <cellStyle name="Comma 2 3 5 2 3 2 3 2" xfId="15514" xr:uid="{00000000-0005-0000-0000-00001E0E0000}"/>
    <cellStyle name="Comma 2 3 5 2 3 2 3 2 2" xfId="34728" xr:uid="{2DE77196-A94F-413D-B92F-542346C91C50}"/>
    <cellStyle name="Comma 2 3 5 2 3 2 3 3" xfId="25121" xr:uid="{BD13EA32-8C22-4605-8F83-3B95B6215CB3}"/>
    <cellStyle name="Comma 2 3 5 2 3 2 4" xfId="10710" xr:uid="{00000000-0005-0000-0000-00001F0E0000}"/>
    <cellStyle name="Comma 2 3 5 2 3 2 4 2" xfId="29924" xr:uid="{EB2289F0-05D8-469C-BD4F-910690A5BC48}"/>
    <cellStyle name="Comma 2 3 5 2 3 2 5" xfId="20317" xr:uid="{B3EE9229-8A8E-4C45-B9D6-3506A108817E}"/>
    <cellStyle name="Comma 2 3 5 2 3 3" xfId="1900" xr:uid="{00000000-0005-0000-0000-0000200E0000}"/>
    <cellStyle name="Comma 2 3 5 2 3 3 2" xfId="4305" xr:uid="{00000000-0005-0000-0000-0000210E0000}"/>
    <cellStyle name="Comma 2 3 5 2 3 3 2 2" xfId="9108" xr:uid="{00000000-0005-0000-0000-0000220E0000}"/>
    <cellStyle name="Comma 2 3 5 2 3 3 2 2 2" xfId="18715" xr:uid="{00000000-0005-0000-0000-0000230E0000}"/>
    <cellStyle name="Comma 2 3 5 2 3 3 2 2 2 2" xfId="37929" xr:uid="{0A50EC64-B30C-4B62-AC5D-63DC3777EC57}"/>
    <cellStyle name="Comma 2 3 5 2 3 3 2 2 3" xfId="28322" xr:uid="{CB175F5A-5085-4536-ADE5-EBB30AF60208}"/>
    <cellStyle name="Comma 2 3 5 2 3 3 2 3" xfId="13912" xr:uid="{00000000-0005-0000-0000-0000240E0000}"/>
    <cellStyle name="Comma 2 3 5 2 3 3 2 3 2" xfId="33126" xr:uid="{2B2D7FF6-1EEB-4A27-95C3-9468E219EBDE}"/>
    <cellStyle name="Comma 2 3 5 2 3 3 2 4" xfId="23519" xr:uid="{4717F720-DD23-477A-ACA1-9210D7F8B318}"/>
    <cellStyle name="Comma 2 3 5 2 3 3 3" xfId="6707" xr:uid="{00000000-0005-0000-0000-0000250E0000}"/>
    <cellStyle name="Comma 2 3 5 2 3 3 3 2" xfId="16314" xr:uid="{00000000-0005-0000-0000-0000260E0000}"/>
    <cellStyle name="Comma 2 3 5 2 3 3 3 2 2" xfId="35528" xr:uid="{848E5EFC-F984-459C-A799-BE18D77B3019}"/>
    <cellStyle name="Comma 2 3 5 2 3 3 3 3" xfId="25921" xr:uid="{451A2B09-39D8-4A89-90E7-C6873AF1D24F}"/>
    <cellStyle name="Comma 2 3 5 2 3 3 4" xfId="11510" xr:uid="{00000000-0005-0000-0000-0000270E0000}"/>
    <cellStyle name="Comma 2 3 5 2 3 3 4 2" xfId="30724" xr:uid="{19D0E292-DA38-4D3A-9235-5746D9D9CE5A}"/>
    <cellStyle name="Comma 2 3 5 2 3 3 5" xfId="21117" xr:uid="{FD18FC2C-D6A8-484D-883D-61DDCA2C9850}"/>
    <cellStyle name="Comma 2 3 5 2 3 4" xfId="2705" xr:uid="{00000000-0005-0000-0000-0000280E0000}"/>
    <cellStyle name="Comma 2 3 5 2 3 4 2" xfId="7508" xr:uid="{00000000-0005-0000-0000-0000290E0000}"/>
    <cellStyle name="Comma 2 3 5 2 3 4 2 2" xfId="17115" xr:uid="{00000000-0005-0000-0000-00002A0E0000}"/>
    <cellStyle name="Comma 2 3 5 2 3 4 2 2 2" xfId="36329" xr:uid="{4D80D3FE-6EEB-4B5C-B8E2-300835B68684}"/>
    <cellStyle name="Comma 2 3 5 2 3 4 2 3" xfId="26722" xr:uid="{6BC5D0CB-8687-4673-BA48-54BC369ABB04}"/>
    <cellStyle name="Comma 2 3 5 2 3 4 3" xfId="12312" xr:uid="{00000000-0005-0000-0000-00002B0E0000}"/>
    <cellStyle name="Comma 2 3 5 2 3 4 3 2" xfId="31526" xr:uid="{34FF25AB-E12F-4EE6-988A-AEFE94B1EB0A}"/>
    <cellStyle name="Comma 2 3 5 2 3 4 4" xfId="21919" xr:uid="{4D33561D-E1D8-4B69-81B7-29D38F60FF74}"/>
    <cellStyle name="Comma 2 3 5 2 3 5" xfId="5107" xr:uid="{00000000-0005-0000-0000-00002C0E0000}"/>
    <cellStyle name="Comma 2 3 5 2 3 5 2" xfId="14714" xr:uid="{00000000-0005-0000-0000-00002D0E0000}"/>
    <cellStyle name="Comma 2 3 5 2 3 5 2 2" xfId="33928" xr:uid="{AFDAE14F-A781-4E0A-A61E-CDC6FCC5B7B6}"/>
    <cellStyle name="Comma 2 3 5 2 3 5 3" xfId="24321" xr:uid="{88E07591-CC66-4AFF-9991-DF7BE4A5DB8B}"/>
    <cellStyle name="Comma 2 3 5 2 3 6" xfId="9910" xr:uid="{00000000-0005-0000-0000-00002E0E0000}"/>
    <cellStyle name="Comma 2 3 5 2 3 6 2" xfId="29124" xr:uid="{FDC7D2D7-6503-4300-893B-1870A977248C}"/>
    <cellStyle name="Comma 2 3 5 2 3 7" xfId="19517" xr:uid="{56F071A6-CF4D-411A-ABC9-AF4784FE03D7}"/>
    <cellStyle name="Comma 2 3 5 2 4" xfId="499" xr:uid="{00000000-0005-0000-0000-00002F0E0000}"/>
    <cellStyle name="Comma 2 3 5 2 4 2" xfId="1300" xr:uid="{00000000-0005-0000-0000-0000300E0000}"/>
    <cellStyle name="Comma 2 3 5 2 4 2 2" xfId="3705" xr:uid="{00000000-0005-0000-0000-0000310E0000}"/>
    <cellStyle name="Comma 2 3 5 2 4 2 2 2" xfId="8508" xr:uid="{00000000-0005-0000-0000-0000320E0000}"/>
    <cellStyle name="Comma 2 3 5 2 4 2 2 2 2" xfId="18115" xr:uid="{00000000-0005-0000-0000-0000330E0000}"/>
    <cellStyle name="Comma 2 3 5 2 4 2 2 2 2 2" xfId="37329" xr:uid="{8826E1C3-C0BC-4E08-ABA1-9034CEF83939}"/>
    <cellStyle name="Comma 2 3 5 2 4 2 2 2 3" xfId="27722" xr:uid="{E4CD75CD-97D4-45D4-A996-F6AAC5076D13}"/>
    <cellStyle name="Comma 2 3 5 2 4 2 2 3" xfId="13312" xr:uid="{00000000-0005-0000-0000-0000340E0000}"/>
    <cellStyle name="Comma 2 3 5 2 4 2 2 3 2" xfId="32526" xr:uid="{23815B64-5E23-48B6-8242-5D0A1DD8B404}"/>
    <cellStyle name="Comma 2 3 5 2 4 2 2 4" xfId="22919" xr:uid="{D798D6B3-2782-4468-AD9E-1A02F5CFCDB0}"/>
    <cellStyle name="Comma 2 3 5 2 4 2 3" xfId="6107" xr:uid="{00000000-0005-0000-0000-0000350E0000}"/>
    <cellStyle name="Comma 2 3 5 2 4 2 3 2" xfId="15714" xr:uid="{00000000-0005-0000-0000-0000360E0000}"/>
    <cellStyle name="Comma 2 3 5 2 4 2 3 2 2" xfId="34928" xr:uid="{4634FF1C-299C-4104-814C-69D11D380524}"/>
    <cellStyle name="Comma 2 3 5 2 4 2 3 3" xfId="25321" xr:uid="{24B64690-46BF-477D-9F10-3E230A55E3BC}"/>
    <cellStyle name="Comma 2 3 5 2 4 2 4" xfId="10910" xr:uid="{00000000-0005-0000-0000-0000370E0000}"/>
    <cellStyle name="Comma 2 3 5 2 4 2 4 2" xfId="30124" xr:uid="{1DCF0070-1E38-46F9-A989-E41998DC138B}"/>
    <cellStyle name="Comma 2 3 5 2 4 2 5" xfId="20517" xr:uid="{46E3A92E-3472-4D68-9BA4-5635843EF21B}"/>
    <cellStyle name="Comma 2 3 5 2 4 3" xfId="2100" xr:uid="{00000000-0005-0000-0000-0000380E0000}"/>
    <cellStyle name="Comma 2 3 5 2 4 3 2" xfId="4505" xr:uid="{00000000-0005-0000-0000-0000390E0000}"/>
    <cellStyle name="Comma 2 3 5 2 4 3 2 2" xfId="9308" xr:uid="{00000000-0005-0000-0000-00003A0E0000}"/>
    <cellStyle name="Comma 2 3 5 2 4 3 2 2 2" xfId="18915" xr:uid="{00000000-0005-0000-0000-00003B0E0000}"/>
    <cellStyle name="Comma 2 3 5 2 4 3 2 2 2 2" xfId="38129" xr:uid="{C924227C-B12B-4314-8FF8-E5B3E8C27CEA}"/>
    <cellStyle name="Comma 2 3 5 2 4 3 2 2 3" xfId="28522" xr:uid="{77896BC4-8641-4A67-8F5C-723CF4A138A1}"/>
    <cellStyle name="Comma 2 3 5 2 4 3 2 3" xfId="14112" xr:uid="{00000000-0005-0000-0000-00003C0E0000}"/>
    <cellStyle name="Comma 2 3 5 2 4 3 2 3 2" xfId="33326" xr:uid="{96EFB229-E75F-441B-A16C-25877298DB37}"/>
    <cellStyle name="Comma 2 3 5 2 4 3 2 4" xfId="23719" xr:uid="{5711617F-E762-4E0B-AF59-73B1550CD958}"/>
    <cellStyle name="Comma 2 3 5 2 4 3 3" xfId="6907" xr:uid="{00000000-0005-0000-0000-00003D0E0000}"/>
    <cellStyle name="Comma 2 3 5 2 4 3 3 2" xfId="16514" xr:uid="{00000000-0005-0000-0000-00003E0E0000}"/>
    <cellStyle name="Comma 2 3 5 2 4 3 3 2 2" xfId="35728" xr:uid="{3F78FBBE-07FE-492F-999C-601967631E10}"/>
    <cellStyle name="Comma 2 3 5 2 4 3 3 3" xfId="26121" xr:uid="{B248997A-6035-47B8-8499-C95BF6AA2C8F}"/>
    <cellStyle name="Comma 2 3 5 2 4 3 4" xfId="11710" xr:uid="{00000000-0005-0000-0000-00003F0E0000}"/>
    <cellStyle name="Comma 2 3 5 2 4 3 4 2" xfId="30924" xr:uid="{6A32D695-1B70-493A-9A42-4EA10B801A4B}"/>
    <cellStyle name="Comma 2 3 5 2 4 3 5" xfId="21317" xr:uid="{E1AD3CB1-0BA4-4E13-8CFB-E2B34CC430D1}"/>
    <cellStyle name="Comma 2 3 5 2 4 4" xfId="2905" xr:uid="{00000000-0005-0000-0000-0000400E0000}"/>
    <cellStyle name="Comma 2 3 5 2 4 4 2" xfId="7708" xr:uid="{00000000-0005-0000-0000-0000410E0000}"/>
    <cellStyle name="Comma 2 3 5 2 4 4 2 2" xfId="17315" xr:uid="{00000000-0005-0000-0000-0000420E0000}"/>
    <cellStyle name="Comma 2 3 5 2 4 4 2 2 2" xfId="36529" xr:uid="{A2496CDD-0E23-446A-BC71-2074D945EE10}"/>
    <cellStyle name="Comma 2 3 5 2 4 4 2 3" xfId="26922" xr:uid="{1818F36C-237B-4997-B105-12838F836109}"/>
    <cellStyle name="Comma 2 3 5 2 4 4 3" xfId="12512" xr:uid="{00000000-0005-0000-0000-0000430E0000}"/>
    <cellStyle name="Comma 2 3 5 2 4 4 3 2" xfId="31726" xr:uid="{A774AF43-46C2-4903-BC4A-1F1AA8C0CC5F}"/>
    <cellStyle name="Comma 2 3 5 2 4 4 4" xfId="22119" xr:uid="{438E358A-1B09-49F4-9D3E-8720D80B1290}"/>
    <cellStyle name="Comma 2 3 5 2 4 5" xfId="5307" xr:uid="{00000000-0005-0000-0000-0000440E0000}"/>
    <cellStyle name="Comma 2 3 5 2 4 5 2" xfId="14914" xr:uid="{00000000-0005-0000-0000-0000450E0000}"/>
    <cellStyle name="Comma 2 3 5 2 4 5 2 2" xfId="34128" xr:uid="{E966BC90-2925-4349-B60C-4CD660D24AA0}"/>
    <cellStyle name="Comma 2 3 5 2 4 5 3" xfId="24521" xr:uid="{6158004C-3D07-4D12-A282-AD97B2B9FCCD}"/>
    <cellStyle name="Comma 2 3 5 2 4 6" xfId="10110" xr:uid="{00000000-0005-0000-0000-0000460E0000}"/>
    <cellStyle name="Comma 2 3 5 2 4 6 2" xfId="29324" xr:uid="{F8938688-C122-4739-A652-1AB533B4709D}"/>
    <cellStyle name="Comma 2 3 5 2 4 7" xfId="19717" xr:uid="{02A380C3-569B-4355-A843-2E3F6986CB98}"/>
    <cellStyle name="Comma 2 3 5 2 5" xfId="699" xr:uid="{00000000-0005-0000-0000-0000470E0000}"/>
    <cellStyle name="Comma 2 3 5 2 5 2" xfId="1500" xr:uid="{00000000-0005-0000-0000-0000480E0000}"/>
    <cellStyle name="Comma 2 3 5 2 5 2 2" xfId="3905" xr:uid="{00000000-0005-0000-0000-0000490E0000}"/>
    <cellStyle name="Comma 2 3 5 2 5 2 2 2" xfId="8708" xr:uid="{00000000-0005-0000-0000-00004A0E0000}"/>
    <cellStyle name="Comma 2 3 5 2 5 2 2 2 2" xfId="18315" xr:uid="{00000000-0005-0000-0000-00004B0E0000}"/>
    <cellStyle name="Comma 2 3 5 2 5 2 2 2 2 2" xfId="37529" xr:uid="{3A078A59-E9A5-4A17-B8E0-F35FE48560B8}"/>
    <cellStyle name="Comma 2 3 5 2 5 2 2 2 3" xfId="27922" xr:uid="{028E0CFE-9590-41A6-AD22-242A4132DFA3}"/>
    <cellStyle name="Comma 2 3 5 2 5 2 2 3" xfId="13512" xr:uid="{00000000-0005-0000-0000-00004C0E0000}"/>
    <cellStyle name="Comma 2 3 5 2 5 2 2 3 2" xfId="32726" xr:uid="{8A58A2FA-5489-43C5-BD10-D1D88CC813BF}"/>
    <cellStyle name="Comma 2 3 5 2 5 2 2 4" xfId="23119" xr:uid="{2AC5603D-FE31-4ABC-B8D9-2539D4424F26}"/>
    <cellStyle name="Comma 2 3 5 2 5 2 3" xfId="6307" xr:uid="{00000000-0005-0000-0000-00004D0E0000}"/>
    <cellStyle name="Comma 2 3 5 2 5 2 3 2" xfId="15914" xr:uid="{00000000-0005-0000-0000-00004E0E0000}"/>
    <cellStyle name="Comma 2 3 5 2 5 2 3 2 2" xfId="35128" xr:uid="{88D53C69-D5E8-46F5-B980-4906409FCD30}"/>
    <cellStyle name="Comma 2 3 5 2 5 2 3 3" xfId="25521" xr:uid="{11308639-D4C5-4B7B-ADB0-41E6F9EB475E}"/>
    <cellStyle name="Comma 2 3 5 2 5 2 4" xfId="11110" xr:uid="{00000000-0005-0000-0000-00004F0E0000}"/>
    <cellStyle name="Comma 2 3 5 2 5 2 4 2" xfId="30324" xr:uid="{FF09E618-AC00-493E-AC24-D95DDFDF9A3C}"/>
    <cellStyle name="Comma 2 3 5 2 5 2 5" xfId="20717" xr:uid="{407CAB1A-7976-4CC1-9514-BF682D26798D}"/>
    <cellStyle name="Comma 2 3 5 2 5 3" xfId="2300" xr:uid="{00000000-0005-0000-0000-0000500E0000}"/>
    <cellStyle name="Comma 2 3 5 2 5 3 2" xfId="4705" xr:uid="{00000000-0005-0000-0000-0000510E0000}"/>
    <cellStyle name="Comma 2 3 5 2 5 3 2 2" xfId="9508" xr:uid="{00000000-0005-0000-0000-0000520E0000}"/>
    <cellStyle name="Comma 2 3 5 2 5 3 2 2 2" xfId="19115" xr:uid="{00000000-0005-0000-0000-0000530E0000}"/>
    <cellStyle name="Comma 2 3 5 2 5 3 2 2 2 2" xfId="38329" xr:uid="{8C347D99-01EA-4BA5-A175-7513F9F5F72C}"/>
    <cellStyle name="Comma 2 3 5 2 5 3 2 2 3" xfId="28722" xr:uid="{F5996D9F-AB1C-42FC-81F9-086DF70593FA}"/>
    <cellStyle name="Comma 2 3 5 2 5 3 2 3" xfId="14312" xr:uid="{00000000-0005-0000-0000-0000540E0000}"/>
    <cellStyle name="Comma 2 3 5 2 5 3 2 3 2" xfId="33526" xr:uid="{CD60AFD9-CF19-4CAB-AD18-24E3D012FA3F}"/>
    <cellStyle name="Comma 2 3 5 2 5 3 2 4" xfId="23919" xr:uid="{40729BB0-1383-4EBB-933D-8AD7D02F5D39}"/>
    <cellStyle name="Comma 2 3 5 2 5 3 3" xfId="7107" xr:uid="{00000000-0005-0000-0000-0000550E0000}"/>
    <cellStyle name="Comma 2 3 5 2 5 3 3 2" xfId="16714" xr:uid="{00000000-0005-0000-0000-0000560E0000}"/>
    <cellStyle name="Comma 2 3 5 2 5 3 3 2 2" xfId="35928" xr:uid="{5B3A3C6F-B5EE-4560-8971-CA3675279044}"/>
    <cellStyle name="Comma 2 3 5 2 5 3 3 3" xfId="26321" xr:uid="{FC3EF273-0914-4B99-AE20-8EBB7C66921D}"/>
    <cellStyle name="Comma 2 3 5 2 5 3 4" xfId="11910" xr:uid="{00000000-0005-0000-0000-0000570E0000}"/>
    <cellStyle name="Comma 2 3 5 2 5 3 4 2" xfId="31124" xr:uid="{7DDD4EB3-BE41-4D7D-B88E-279381CC78AB}"/>
    <cellStyle name="Comma 2 3 5 2 5 3 5" xfId="21517" xr:uid="{7EB05348-FC03-4FCC-878A-2B88EE9EACCD}"/>
    <cellStyle name="Comma 2 3 5 2 5 4" xfId="3105" xr:uid="{00000000-0005-0000-0000-0000580E0000}"/>
    <cellStyle name="Comma 2 3 5 2 5 4 2" xfId="7908" xr:uid="{00000000-0005-0000-0000-0000590E0000}"/>
    <cellStyle name="Comma 2 3 5 2 5 4 2 2" xfId="17515" xr:uid="{00000000-0005-0000-0000-00005A0E0000}"/>
    <cellStyle name="Comma 2 3 5 2 5 4 2 2 2" xfId="36729" xr:uid="{B564E5F4-72AA-41AF-A50B-030F0BE6F46A}"/>
    <cellStyle name="Comma 2 3 5 2 5 4 2 3" xfId="27122" xr:uid="{58E945BF-BBF9-4A2B-8AA1-175CA066E556}"/>
    <cellStyle name="Comma 2 3 5 2 5 4 3" xfId="12712" xr:uid="{00000000-0005-0000-0000-00005B0E0000}"/>
    <cellStyle name="Comma 2 3 5 2 5 4 3 2" xfId="31926" xr:uid="{5D990022-CAC5-46A4-8EC9-F26B76376FA2}"/>
    <cellStyle name="Comma 2 3 5 2 5 4 4" xfId="22319" xr:uid="{A275C494-C688-4053-99C0-F86396D804FF}"/>
    <cellStyle name="Comma 2 3 5 2 5 5" xfId="5507" xr:uid="{00000000-0005-0000-0000-00005C0E0000}"/>
    <cellStyle name="Comma 2 3 5 2 5 5 2" xfId="15114" xr:uid="{00000000-0005-0000-0000-00005D0E0000}"/>
    <cellStyle name="Comma 2 3 5 2 5 5 2 2" xfId="34328" xr:uid="{72F41945-AC24-42B6-8871-89914D2F17A2}"/>
    <cellStyle name="Comma 2 3 5 2 5 5 3" xfId="24721" xr:uid="{B2E5FC66-5109-471C-8CE4-35B3F5F543CE}"/>
    <cellStyle name="Comma 2 3 5 2 5 6" xfId="10310" xr:uid="{00000000-0005-0000-0000-00005E0E0000}"/>
    <cellStyle name="Comma 2 3 5 2 5 6 2" xfId="29524" xr:uid="{8D378475-45A1-4B31-A42B-41B9C6410503}"/>
    <cellStyle name="Comma 2 3 5 2 5 7" xfId="19917" xr:uid="{9B02A42C-209B-43DB-A5C7-29BBD87DDD6D}"/>
    <cellStyle name="Comma 2 3 5 2 6" xfId="900" xr:uid="{00000000-0005-0000-0000-00005F0E0000}"/>
    <cellStyle name="Comma 2 3 5 2 6 2" xfId="3305" xr:uid="{00000000-0005-0000-0000-0000600E0000}"/>
    <cellStyle name="Comma 2 3 5 2 6 2 2" xfId="8108" xr:uid="{00000000-0005-0000-0000-0000610E0000}"/>
    <cellStyle name="Comma 2 3 5 2 6 2 2 2" xfId="17715" xr:uid="{00000000-0005-0000-0000-0000620E0000}"/>
    <cellStyle name="Comma 2 3 5 2 6 2 2 2 2" xfId="36929" xr:uid="{AEC2BDD6-4864-47E4-A696-64887A9F2682}"/>
    <cellStyle name="Comma 2 3 5 2 6 2 2 3" xfId="27322" xr:uid="{CF27FC2B-383E-40F2-A65A-0446CFAD2CF9}"/>
    <cellStyle name="Comma 2 3 5 2 6 2 3" xfId="12912" xr:uid="{00000000-0005-0000-0000-0000630E0000}"/>
    <cellStyle name="Comma 2 3 5 2 6 2 3 2" xfId="32126" xr:uid="{91F7BFC8-0032-41FF-833E-4ADA5245D683}"/>
    <cellStyle name="Comma 2 3 5 2 6 2 4" xfId="22519" xr:uid="{2687021A-C0C7-4B06-AEA5-683735904504}"/>
    <cellStyle name="Comma 2 3 5 2 6 3" xfId="5707" xr:uid="{00000000-0005-0000-0000-0000640E0000}"/>
    <cellStyle name="Comma 2 3 5 2 6 3 2" xfId="15314" xr:uid="{00000000-0005-0000-0000-0000650E0000}"/>
    <cellStyle name="Comma 2 3 5 2 6 3 2 2" xfId="34528" xr:uid="{07A3F448-D3C3-4D50-9E70-1B48A07CE581}"/>
    <cellStyle name="Comma 2 3 5 2 6 3 3" xfId="24921" xr:uid="{BF352D27-68D5-4586-A35B-A24766C7A3C0}"/>
    <cellStyle name="Comma 2 3 5 2 6 4" xfId="10510" xr:uid="{00000000-0005-0000-0000-0000660E0000}"/>
    <cellStyle name="Comma 2 3 5 2 6 4 2" xfId="29724" xr:uid="{B250827A-5BF7-4A88-8D8E-2BB5F7C912EF}"/>
    <cellStyle name="Comma 2 3 5 2 6 5" xfId="20117" xr:uid="{1959926D-CDB2-4135-90E7-46991A4A71C1}"/>
    <cellStyle name="Comma 2 3 5 2 7" xfId="1700" xr:uid="{00000000-0005-0000-0000-0000670E0000}"/>
    <cellStyle name="Comma 2 3 5 2 7 2" xfId="4105" xr:uid="{00000000-0005-0000-0000-0000680E0000}"/>
    <cellStyle name="Comma 2 3 5 2 7 2 2" xfId="8908" xr:uid="{00000000-0005-0000-0000-0000690E0000}"/>
    <cellStyle name="Comma 2 3 5 2 7 2 2 2" xfId="18515" xr:uid="{00000000-0005-0000-0000-00006A0E0000}"/>
    <cellStyle name="Comma 2 3 5 2 7 2 2 2 2" xfId="37729" xr:uid="{D6AA375D-3B76-404D-AF7E-19ADCE017975}"/>
    <cellStyle name="Comma 2 3 5 2 7 2 2 3" xfId="28122" xr:uid="{8026916F-A29C-47D0-BD2B-73476293A687}"/>
    <cellStyle name="Comma 2 3 5 2 7 2 3" xfId="13712" xr:uid="{00000000-0005-0000-0000-00006B0E0000}"/>
    <cellStyle name="Comma 2 3 5 2 7 2 3 2" xfId="32926" xr:uid="{D8220212-761F-453D-AFFF-392D55D9D6A6}"/>
    <cellStyle name="Comma 2 3 5 2 7 2 4" xfId="23319" xr:uid="{6DBB66D6-2E03-4D4B-BE92-453AFA6DC713}"/>
    <cellStyle name="Comma 2 3 5 2 7 3" xfId="6507" xr:uid="{00000000-0005-0000-0000-00006C0E0000}"/>
    <cellStyle name="Comma 2 3 5 2 7 3 2" xfId="16114" xr:uid="{00000000-0005-0000-0000-00006D0E0000}"/>
    <cellStyle name="Comma 2 3 5 2 7 3 2 2" xfId="35328" xr:uid="{B9B73C4A-E8DD-44EC-9108-567F89D238E8}"/>
    <cellStyle name="Comma 2 3 5 2 7 3 3" xfId="25721" xr:uid="{C7838529-1E5C-4F34-BA75-6D8962D750FA}"/>
    <cellStyle name="Comma 2 3 5 2 7 4" xfId="11310" xr:uid="{00000000-0005-0000-0000-00006E0E0000}"/>
    <cellStyle name="Comma 2 3 5 2 7 4 2" xfId="30524" xr:uid="{93FA4803-4273-499D-AFEC-6B510FC8F68E}"/>
    <cellStyle name="Comma 2 3 5 2 7 5" xfId="20917" xr:uid="{B276F52D-1AB3-42CD-876F-CF156F1C8E29}"/>
    <cellStyle name="Comma 2 3 5 2 8" xfId="2505" xr:uid="{00000000-0005-0000-0000-00006F0E0000}"/>
    <cellStyle name="Comma 2 3 5 2 8 2" xfId="7308" xr:uid="{00000000-0005-0000-0000-0000700E0000}"/>
    <cellStyle name="Comma 2 3 5 2 8 2 2" xfId="16915" xr:uid="{00000000-0005-0000-0000-0000710E0000}"/>
    <cellStyle name="Comma 2 3 5 2 8 2 2 2" xfId="36129" xr:uid="{E9641F03-212F-4669-BF91-6889254B6124}"/>
    <cellStyle name="Comma 2 3 5 2 8 2 3" xfId="26522" xr:uid="{86573D6B-0D4D-4DBA-970A-B3975CD75ABF}"/>
    <cellStyle name="Comma 2 3 5 2 8 3" xfId="12112" xr:uid="{00000000-0005-0000-0000-0000720E0000}"/>
    <cellStyle name="Comma 2 3 5 2 8 3 2" xfId="31326" xr:uid="{8138BD35-ADE5-4D6D-A72E-B47F8D30289E}"/>
    <cellStyle name="Comma 2 3 5 2 8 4" xfId="21719" xr:uid="{70CB40C8-701A-41A0-AA16-2FECCC108545}"/>
    <cellStyle name="Comma 2 3 5 2 9" xfId="4907" xr:uid="{00000000-0005-0000-0000-0000730E0000}"/>
    <cellStyle name="Comma 2 3 5 2 9 2" xfId="14514" xr:uid="{00000000-0005-0000-0000-0000740E0000}"/>
    <cellStyle name="Comma 2 3 5 2 9 2 2" xfId="33728" xr:uid="{6C20C930-AC73-465B-B364-A56910A99759}"/>
    <cellStyle name="Comma 2 3 5 2 9 3" xfId="24121" xr:uid="{FAB5661B-1A05-44B1-BC8F-1BC936D6DB3D}"/>
    <cellStyle name="Comma 2 3 5 3" xfId="149" xr:uid="{00000000-0005-0000-0000-0000750E0000}"/>
    <cellStyle name="Comma 2 3 5 3 10" xfId="19367" xr:uid="{2B1B78B5-2E6C-490F-9EE7-A9EA02F16A7B}"/>
    <cellStyle name="Comma 2 3 5 3 2" xfId="349" xr:uid="{00000000-0005-0000-0000-0000760E0000}"/>
    <cellStyle name="Comma 2 3 5 3 2 2" xfId="1150" xr:uid="{00000000-0005-0000-0000-0000770E0000}"/>
    <cellStyle name="Comma 2 3 5 3 2 2 2" xfId="3555" xr:uid="{00000000-0005-0000-0000-0000780E0000}"/>
    <cellStyle name="Comma 2 3 5 3 2 2 2 2" xfId="8358" xr:uid="{00000000-0005-0000-0000-0000790E0000}"/>
    <cellStyle name="Comma 2 3 5 3 2 2 2 2 2" xfId="17965" xr:uid="{00000000-0005-0000-0000-00007A0E0000}"/>
    <cellStyle name="Comma 2 3 5 3 2 2 2 2 2 2" xfId="37179" xr:uid="{769E864C-B0E2-4F3D-ADC3-7CC75E269AAC}"/>
    <cellStyle name="Comma 2 3 5 3 2 2 2 2 3" xfId="27572" xr:uid="{F0E10F51-761C-48A3-9444-8835C876FC6D}"/>
    <cellStyle name="Comma 2 3 5 3 2 2 2 3" xfId="13162" xr:uid="{00000000-0005-0000-0000-00007B0E0000}"/>
    <cellStyle name="Comma 2 3 5 3 2 2 2 3 2" xfId="32376" xr:uid="{E2582E51-D75A-47DB-A9F0-1391E9607843}"/>
    <cellStyle name="Comma 2 3 5 3 2 2 2 4" xfId="22769" xr:uid="{43C14E31-72EB-43A9-A5CE-A551E9D089EC}"/>
    <cellStyle name="Comma 2 3 5 3 2 2 3" xfId="5957" xr:uid="{00000000-0005-0000-0000-00007C0E0000}"/>
    <cellStyle name="Comma 2 3 5 3 2 2 3 2" xfId="15564" xr:uid="{00000000-0005-0000-0000-00007D0E0000}"/>
    <cellStyle name="Comma 2 3 5 3 2 2 3 2 2" xfId="34778" xr:uid="{64333327-526E-4283-B77F-4156DC9BFA36}"/>
    <cellStyle name="Comma 2 3 5 3 2 2 3 3" xfId="25171" xr:uid="{CCDED702-391D-43DC-9749-ED3A6AE66D09}"/>
    <cellStyle name="Comma 2 3 5 3 2 2 4" xfId="10760" xr:uid="{00000000-0005-0000-0000-00007E0E0000}"/>
    <cellStyle name="Comma 2 3 5 3 2 2 4 2" xfId="29974" xr:uid="{024D58F5-DD72-40E6-9716-0A2559F42890}"/>
    <cellStyle name="Comma 2 3 5 3 2 2 5" xfId="20367" xr:uid="{956E29C3-3026-4803-A541-00306C2D268A}"/>
    <cellStyle name="Comma 2 3 5 3 2 3" xfId="1950" xr:uid="{00000000-0005-0000-0000-00007F0E0000}"/>
    <cellStyle name="Comma 2 3 5 3 2 3 2" xfId="4355" xr:uid="{00000000-0005-0000-0000-0000800E0000}"/>
    <cellStyle name="Comma 2 3 5 3 2 3 2 2" xfId="9158" xr:uid="{00000000-0005-0000-0000-0000810E0000}"/>
    <cellStyle name="Comma 2 3 5 3 2 3 2 2 2" xfId="18765" xr:uid="{00000000-0005-0000-0000-0000820E0000}"/>
    <cellStyle name="Comma 2 3 5 3 2 3 2 2 2 2" xfId="37979" xr:uid="{91992A77-7833-4FF7-BDB0-A97F9FD8B1CF}"/>
    <cellStyle name="Comma 2 3 5 3 2 3 2 2 3" xfId="28372" xr:uid="{3A3027FA-E971-4DD8-9295-1B382CA2F03C}"/>
    <cellStyle name="Comma 2 3 5 3 2 3 2 3" xfId="13962" xr:uid="{00000000-0005-0000-0000-0000830E0000}"/>
    <cellStyle name="Comma 2 3 5 3 2 3 2 3 2" xfId="33176" xr:uid="{B4516F7F-C9D8-4A97-9044-6F072806449C}"/>
    <cellStyle name="Comma 2 3 5 3 2 3 2 4" xfId="23569" xr:uid="{73F23A2C-43E5-4428-AA4B-21B9292F589C}"/>
    <cellStyle name="Comma 2 3 5 3 2 3 3" xfId="6757" xr:uid="{00000000-0005-0000-0000-0000840E0000}"/>
    <cellStyle name="Comma 2 3 5 3 2 3 3 2" xfId="16364" xr:uid="{00000000-0005-0000-0000-0000850E0000}"/>
    <cellStyle name="Comma 2 3 5 3 2 3 3 2 2" xfId="35578" xr:uid="{8A2D59BC-AC45-4743-8521-C0A3AF4B80F6}"/>
    <cellStyle name="Comma 2 3 5 3 2 3 3 3" xfId="25971" xr:uid="{325E7751-8B30-4FE6-9A34-ADBCEC513C89}"/>
    <cellStyle name="Comma 2 3 5 3 2 3 4" xfId="11560" xr:uid="{00000000-0005-0000-0000-0000860E0000}"/>
    <cellStyle name="Comma 2 3 5 3 2 3 4 2" xfId="30774" xr:uid="{35B86E29-7CA0-4E18-BBAE-D8568351976B}"/>
    <cellStyle name="Comma 2 3 5 3 2 3 5" xfId="21167" xr:uid="{AD612D29-76CA-41E1-9FF7-5E84097C0ABD}"/>
    <cellStyle name="Comma 2 3 5 3 2 4" xfId="2755" xr:uid="{00000000-0005-0000-0000-0000870E0000}"/>
    <cellStyle name="Comma 2 3 5 3 2 4 2" xfId="7558" xr:uid="{00000000-0005-0000-0000-0000880E0000}"/>
    <cellStyle name="Comma 2 3 5 3 2 4 2 2" xfId="17165" xr:uid="{00000000-0005-0000-0000-0000890E0000}"/>
    <cellStyle name="Comma 2 3 5 3 2 4 2 2 2" xfId="36379" xr:uid="{D52F7E73-F918-4B77-BBD8-8A758175BBC3}"/>
    <cellStyle name="Comma 2 3 5 3 2 4 2 3" xfId="26772" xr:uid="{B01F32E1-5047-403D-B2E9-78E4FEB4FEA7}"/>
    <cellStyle name="Comma 2 3 5 3 2 4 3" xfId="12362" xr:uid="{00000000-0005-0000-0000-00008A0E0000}"/>
    <cellStyle name="Comma 2 3 5 3 2 4 3 2" xfId="31576" xr:uid="{29F8C2D5-07F4-416F-BBDC-D227BAF7F4E8}"/>
    <cellStyle name="Comma 2 3 5 3 2 4 4" xfId="21969" xr:uid="{4FAC34FA-396C-4948-8C86-5CBAD6ECA919}"/>
    <cellStyle name="Comma 2 3 5 3 2 5" xfId="5157" xr:uid="{00000000-0005-0000-0000-00008B0E0000}"/>
    <cellStyle name="Comma 2 3 5 3 2 5 2" xfId="14764" xr:uid="{00000000-0005-0000-0000-00008C0E0000}"/>
    <cellStyle name="Comma 2 3 5 3 2 5 2 2" xfId="33978" xr:uid="{269FFBB7-C3DE-4E3C-8172-F57460C84386}"/>
    <cellStyle name="Comma 2 3 5 3 2 5 3" xfId="24371" xr:uid="{1CF7E27C-29AD-4222-835D-2C7F4A08C81B}"/>
    <cellStyle name="Comma 2 3 5 3 2 6" xfId="9960" xr:uid="{00000000-0005-0000-0000-00008D0E0000}"/>
    <cellStyle name="Comma 2 3 5 3 2 6 2" xfId="29174" xr:uid="{9466CB4E-03E0-49B2-BB26-28FD0066872A}"/>
    <cellStyle name="Comma 2 3 5 3 2 7" xfId="19567" xr:uid="{604FF334-FF97-483A-869D-4B3F4E298C39}"/>
    <cellStyle name="Comma 2 3 5 3 3" xfId="549" xr:uid="{00000000-0005-0000-0000-00008E0E0000}"/>
    <cellStyle name="Comma 2 3 5 3 3 2" xfId="1350" xr:uid="{00000000-0005-0000-0000-00008F0E0000}"/>
    <cellStyle name="Comma 2 3 5 3 3 2 2" xfId="3755" xr:uid="{00000000-0005-0000-0000-0000900E0000}"/>
    <cellStyle name="Comma 2 3 5 3 3 2 2 2" xfId="8558" xr:uid="{00000000-0005-0000-0000-0000910E0000}"/>
    <cellStyle name="Comma 2 3 5 3 3 2 2 2 2" xfId="18165" xr:uid="{00000000-0005-0000-0000-0000920E0000}"/>
    <cellStyle name="Comma 2 3 5 3 3 2 2 2 2 2" xfId="37379" xr:uid="{E88971C0-ADBF-4624-A435-3819D2393C71}"/>
    <cellStyle name="Comma 2 3 5 3 3 2 2 2 3" xfId="27772" xr:uid="{4118494B-B665-477A-8E17-56EDA4D73574}"/>
    <cellStyle name="Comma 2 3 5 3 3 2 2 3" xfId="13362" xr:uid="{00000000-0005-0000-0000-0000930E0000}"/>
    <cellStyle name="Comma 2 3 5 3 3 2 2 3 2" xfId="32576" xr:uid="{BBE2FD54-7853-4506-BFC4-D0FE90F2C5BE}"/>
    <cellStyle name="Comma 2 3 5 3 3 2 2 4" xfId="22969" xr:uid="{FB9F1A04-87AB-4FFA-B3D8-4938A605F558}"/>
    <cellStyle name="Comma 2 3 5 3 3 2 3" xfId="6157" xr:uid="{00000000-0005-0000-0000-0000940E0000}"/>
    <cellStyle name="Comma 2 3 5 3 3 2 3 2" xfId="15764" xr:uid="{00000000-0005-0000-0000-0000950E0000}"/>
    <cellStyle name="Comma 2 3 5 3 3 2 3 2 2" xfId="34978" xr:uid="{7EABBB5C-3DFE-466D-991D-D7E1068FA49E}"/>
    <cellStyle name="Comma 2 3 5 3 3 2 3 3" xfId="25371" xr:uid="{E2588F06-1B2D-4B73-9F5E-96CFCC1E7962}"/>
    <cellStyle name="Comma 2 3 5 3 3 2 4" xfId="10960" xr:uid="{00000000-0005-0000-0000-0000960E0000}"/>
    <cellStyle name="Comma 2 3 5 3 3 2 4 2" xfId="30174" xr:uid="{8F3ED9F9-0A51-4104-A7D7-64D8C51D7A49}"/>
    <cellStyle name="Comma 2 3 5 3 3 2 5" xfId="20567" xr:uid="{6ABBF771-8B25-45AC-834D-A0B5755313E4}"/>
    <cellStyle name="Comma 2 3 5 3 3 3" xfId="2150" xr:uid="{00000000-0005-0000-0000-0000970E0000}"/>
    <cellStyle name="Comma 2 3 5 3 3 3 2" xfId="4555" xr:uid="{00000000-0005-0000-0000-0000980E0000}"/>
    <cellStyle name="Comma 2 3 5 3 3 3 2 2" xfId="9358" xr:uid="{00000000-0005-0000-0000-0000990E0000}"/>
    <cellStyle name="Comma 2 3 5 3 3 3 2 2 2" xfId="18965" xr:uid="{00000000-0005-0000-0000-00009A0E0000}"/>
    <cellStyle name="Comma 2 3 5 3 3 3 2 2 2 2" xfId="38179" xr:uid="{8812A5B3-AB3D-4550-8801-77CE1B24FD7A}"/>
    <cellStyle name="Comma 2 3 5 3 3 3 2 2 3" xfId="28572" xr:uid="{B8B262FD-7FF9-4C7D-ABDA-71EA9C01DFB7}"/>
    <cellStyle name="Comma 2 3 5 3 3 3 2 3" xfId="14162" xr:uid="{00000000-0005-0000-0000-00009B0E0000}"/>
    <cellStyle name="Comma 2 3 5 3 3 3 2 3 2" xfId="33376" xr:uid="{EEA60786-D5DA-45E4-9F41-710CFA55F343}"/>
    <cellStyle name="Comma 2 3 5 3 3 3 2 4" xfId="23769" xr:uid="{7007A2A9-FC46-4F31-9E18-A126939F79DC}"/>
    <cellStyle name="Comma 2 3 5 3 3 3 3" xfId="6957" xr:uid="{00000000-0005-0000-0000-00009C0E0000}"/>
    <cellStyle name="Comma 2 3 5 3 3 3 3 2" xfId="16564" xr:uid="{00000000-0005-0000-0000-00009D0E0000}"/>
    <cellStyle name="Comma 2 3 5 3 3 3 3 2 2" xfId="35778" xr:uid="{D9FCFFA5-BF61-4906-945B-8D3AA924FB18}"/>
    <cellStyle name="Comma 2 3 5 3 3 3 3 3" xfId="26171" xr:uid="{23CC2876-5E88-4ED0-9E52-6BA806422661}"/>
    <cellStyle name="Comma 2 3 5 3 3 3 4" xfId="11760" xr:uid="{00000000-0005-0000-0000-00009E0E0000}"/>
    <cellStyle name="Comma 2 3 5 3 3 3 4 2" xfId="30974" xr:uid="{099F7A2F-C3F3-4806-A031-F07887820965}"/>
    <cellStyle name="Comma 2 3 5 3 3 3 5" xfId="21367" xr:uid="{9C8592CA-F3C1-484B-8D1D-AA2CA7162DC9}"/>
    <cellStyle name="Comma 2 3 5 3 3 4" xfId="2955" xr:uid="{00000000-0005-0000-0000-00009F0E0000}"/>
    <cellStyle name="Comma 2 3 5 3 3 4 2" xfId="7758" xr:uid="{00000000-0005-0000-0000-0000A00E0000}"/>
    <cellStyle name="Comma 2 3 5 3 3 4 2 2" xfId="17365" xr:uid="{00000000-0005-0000-0000-0000A10E0000}"/>
    <cellStyle name="Comma 2 3 5 3 3 4 2 2 2" xfId="36579" xr:uid="{20EDBB58-870D-47BE-B14D-969B7B08E827}"/>
    <cellStyle name="Comma 2 3 5 3 3 4 2 3" xfId="26972" xr:uid="{70C742C1-9237-4FDD-908D-68E040A2599D}"/>
    <cellStyle name="Comma 2 3 5 3 3 4 3" xfId="12562" xr:uid="{00000000-0005-0000-0000-0000A20E0000}"/>
    <cellStyle name="Comma 2 3 5 3 3 4 3 2" xfId="31776" xr:uid="{2B696B31-9C1B-42AA-A776-31CAB74632AE}"/>
    <cellStyle name="Comma 2 3 5 3 3 4 4" xfId="22169" xr:uid="{745B2A52-E5AB-4C3E-ABF4-A58749AC13E5}"/>
    <cellStyle name="Comma 2 3 5 3 3 5" xfId="5357" xr:uid="{00000000-0005-0000-0000-0000A30E0000}"/>
    <cellStyle name="Comma 2 3 5 3 3 5 2" xfId="14964" xr:uid="{00000000-0005-0000-0000-0000A40E0000}"/>
    <cellStyle name="Comma 2 3 5 3 3 5 2 2" xfId="34178" xr:uid="{D841FEE9-9FAD-4424-B0F4-F45386D52250}"/>
    <cellStyle name="Comma 2 3 5 3 3 5 3" xfId="24571" xr:uid="{8D1CC3BB-79EF-4B76-B8A1-E04EE869DE57}"/>
    <cellStyle name="Comma 2 3 5 3 3 6" xfId="10160" xr:uid="{00000000-0005-0000-0000-0000A50E0000}"/>
    <cellStyle name="Comma 2 3 5 3 3 6 2" xfId="29374" xr:uid="{975C48A1-2702-4544-829F-A3B820810246}"/>
    <cellStyle name="Comma 2 3 5 3 3 7" xfId="19767" xr:uid="{7A60FE79-0856-4601-A329-116EE12907DA}"/>
    <cellStyle name="Comma 2 3 5 3 4" xfId="749" xr:uid="{00000000-0005-0000-0000-0000A60E0000}"/>
    <cellStyle name="Comma 2 3 5 3 4 2" xfId="1550" xr:uid="{00000000-0005-0000-0000-0000A70E0000}"/>
    <cellStyle name="Comma 2 3 5 3 4 2 2" xfId="3955" xr:uid="{00000000-0005-0000-0000-0000A80E0000}"/>
    <cellStyle name="Comma 2 3 5 3 4 2 2 2" xfId="8758" xr:uid="{00000000-0005-0000-0000-0000A90E0000}"/>
    <cellStyle name="Comma 2 3 5 3 4 2 2 2 2" xfId="18365" xr:uid="{00000000-0005-0000-0000-0000AA0E0000}"/>
    <cellStyle name="Comma 2 3 5 3 4 2 2 2 2 2" xfId="37579" xr:uid="{74B22002-82C1-497B-A0F9-D0E464366C6D}"/>
    <cellStyle name="Comma 2 3 5 3 4 2 2 2 3" xfId="27972" xr:uid="{0BF00450-EE1C-41A0-8223-83C4CB8FFF7D}"/>
    <cellStyle name="Comma 2 3 5 3 4 2 2 3" xfId="13562" xr:uid="{00000000-0005-0000-0000-0000AB0E0000}"/>
    <cellStyle name="Comma 2 3 5 3 4 2 2 3 2" xfId="32776" xr:uid="{436C108B-6A1E-4CCC-8B06-CB52342385BD}"/>
    <cellStyle name="Comma 2 3 5 3 4 2 2 4" xfId="23169" xr:uid="{8E3C5445-6494-4133-B551-DAD8EE4BA967}"/>
    <cellStyle name="Comma 2 3 5 3 4 2 3" xfId="6357" xr:uid="{00000000-0005-0000-0000-0000AC0E0000}"/>
    <cellStyle name="Comma 2 3 5 3 4 2 3 2" xfId="15964" xr:uid="{00000000-0005-0000-0000-0000AD0E0000}"/>
    <cellStyle name="Comma 2 3 5 3 4 2 3 2 2" xfId="35178" xr:uid="{F36CC56F-87A2-4614-B619-9DC1F8C9F67D}"/>
    <cellStyle name="Comma 2 3 5 3 4 2 3 3" xfId="25571" xr:uid="{08EFFEDF-7C9F-4CD3-AC6F-5265370C305F}"/>
    <cellStyle name="Comma 2 3 5 3 4 2 4" xfId="11160" xr:uid="{00000000-0005-0000-0000-0000AE0E0000}"/>
    <cellStyle name="Comma 2 3 5 3 4 2 4 2" xfId="30374" xr:uid="{051DBC23-8168-452B-BECF-84BF98FF0448}"/>
    <cellStyle name="Comma 2 3 5 3 4 2 5" xfId="20767" xr:uid="{BD900057-1DBF-4CA5-AA90-5C6F8BFD716A}"/>
    <cellStyle name="Comma 2 3 5 3 4 3" xfId="2350" xr:uid="{00000000-0005-0000-0000-0000AF0E0000}"/>
    <cellStyle name="Comma 2 3 5 3 4 3 2" xfId="4755" xr:uid="{00000000-0005-0000-0000-0000B00E0000}"/>
    <cellStyle name="Comma 2 3 5 3 4 3 2 2" xfId="9558" xr:uid="{00000000-0005-0000-0000-0000B10E0000}"/>
    <cellStyle name="Comma 2 3 5 3 4 3 2 2 2" xfId="19165" xr:uid="{00000000-0005-0000-0000-0000B20E0000}"/>
    <cellStyle name="Comma 2 3 5 3 4 3 2 2 2 2" xfId="38379" xr:uid="{4BCCAE57-2C94-43D1-A153-9A15507E777C}"/>
    <cellStyle name="Comma 2 3 5 3 4 3 2 2 3" xfId="28772" xr:uid="{31443941-8D40-4E45-92F3-8255369792EF}"/>
    <cellStyle name="Comma 2 3 5 3 4 3 2 3" xfId="14362" xr:uid="{00000000-0005-0000-0000-0000B30E0000}"/>
    <cellStyle name="Comma 2 3 5 3 4 3 2 3 2" xfId="33576" xr:uid="{748FB084-DAB4-4260-8C5D-6B562707CF22}"/>
    <cellStyle name="Comma 2 3 5 3 4 3 2 4" xfId="23969" xr:uid="{26781B91-533B-4C2C-AA51-6CF8F8FE6F03}"/>
    <cellStyle name="Comma 2 3 5 3 4 3 3" xfId="7157" xr:uid="{00000000-0005-0000-0000-0000B40E0000}"/>
    <cellStyle name="Comma 2 3 5 3 4 3 3 2" xfId="16764" xr:uid="{00000000-0005-0000-0000-0000B50E0000}"/>
    <cellStyle name="Comma 2 3 5 3 4 3 3 2 2" xfId="35978" xr:uid="{367540A9-4992-4C49-A0B3-B805C9A22F2E}"/>
    <cellStyle name="Comma 2 3 5 3 4 3 3 3" xfId="26371" xr:uid="{211E398F-3816-4DDC-BCDE-B78A01F18A63}"/>
    <cellStyle name="Comma 2 3 5 3 4 3 4" xfId="11960" xr:uid="{00000000-0005-0000-0000-0000B60E0000}"/>
    <cellStyle name="Comma 2 3 5 3 4 3 4 2" xfId="31174" xr:uid="{859D139D-D8C4-4F12-83DD-CAF82E2D8A59}"/>
    <cellStyle name="Comma 2 3 5 3 4 3 5" xfId="21567" xr:uid="{36324067-A336-4597-AE24-CBA36CE42E0D}"/>
    <cellStyle name="Comma 2 3 5 3 4 4" xfId="3155" xr:uid="{00000000-0005-0000-0000-0000B70E0000}"/>
    <cellStyle name="Comma 2 3 5 3 4 4 2" xfId="7958" xr:uid="{00000000-0005-0000-0000-0000B80E0000}"/>
    <cellStyle name="Comma 2 3 5 3 4 4 2 2" xfId="17565" xr:uid="{00000000-0005-0000-0000-0000B90E0000}"/>
    <cellStyle name="Comma 2 3 5 3 4 4 2 2 2" xfId="36779" xr:uid="{E39DBCBE-BA44-4204-9666-92205FC9A31F}"/>
    <cellStyle name="Comma 2 3 5 3 4 4 2 3" xfId="27172" xr:uid="{ACEA18EF-8EC3-417B-A144-5A9E7F3CBE72}"/>
    <cellStyle name="Comma 2 3 5 3 4 4 3" xfId="12762" xr:uid="{00000000-0005-0000-0000-0000BA0E0000}"/>
    <cellStyle name="Comma 2 3 5 3 4 4 3 2" xfId="31976" xr:uid="{6626FB16-1E9E-4860-A09C-3CC428583201}"/>
    <cellStyle name="Comma 2 3 5 3 4 4 4" xfId="22369" xr:uid="{1B561A8D-551D-4774-83B1-6ED36AA40581}"/>
    <cellStyle name="Comma 2 3 5 3 4 5" xfId="5557" xr:uid="{00000000-0005-0000-0000-0000BB0E0000}"/>
    <cellStyle name="Comma 2 3 5 3 4 5 2" xfId="15164" xr:uid="{00000000-0005-0000-0000-0000BC0E0000}"/>
    <cellStyle name="Comma 2 3 5 3 4 5 2 2" xfId="34378" xr:uid="{711707F9-68E0-40F3-B71C-88E85973323C}"/>
    <cellStyle name="Comma 2 3 5 3 4 5 3" xfId="24771" xr:uid="{5E3CAD17-E91B-4473-BBF9-92D447204FCB}"/>
    <cellStyle name="Comma 2 3 5 3 4 6" xfId="10360" xr:uid="{00000000-0005-0000-0000-0000BD0E0000}"/>
    <cellStyle name="Comma 2 3 5 3 4 6 2" xfId="29574" xr:uid="{ECE3ECD6-2D04-4006-A65A-A828F7261BF3}"/>
    <cellStyle name="Comma 2 3 5 3 4 7" xfId="19967" xr:uid="{C89EF214-2983-4BEC-A62D-CAA41B4BCA41}"/>
    <cellStyle name="Comma 2 3 5 3 5" xfId="950" xr:uid="{00000000-0005-0000-0000-0000BE0E0000}"/>
    <cellStyle name="Comma 2 3 5 3 5 2" xfId="3355" xr:uid="{00000000-0005-0000-0000-0000BF0E0000}"/>
    <cellStyle name="Comma 2 3 5 3 5 2 2" xfId="8158" xr:uid="{00000000-0005-0000-0000-0000C00E0000}"/>
    <cellStyle name="Comma 2 3 5 3 5 2 2 2" xfId="17765" xr:uid="{00000000-0005-0000-0000-0000C10E0000}"/>
    <cellStyle name="Comma 2 3 5 3 5 2 2 2 2" xfId="36979" xr:uid="{680B0CD7-40B9-4252-ADEA-44612DAC7ECD}"/>
    <cellStyle name="Comma 2 3 5 3 5 2 2 3" xfId="27372" xr:uid="{2B553B4D-2FFC-4E01-A795-528C3175880D}"/>
    <cellStyle name="Comma 2 3 5 3 5 2 3" xfId="12962" xr:uid="{00000000-0005-0000-0000-0000C20E0000}"/>
    <cellStyle name="Comma 2 3 5 3 5 2 3 2" xfId="32176" xr:uid="{B57726AC-D0E5-454A-9CA2-86C0D00E1CB9}"/>
    <cellStyle name="Comma 2 3 5 3 5 2 4" xfId="22569" xr:uid="{B8D1958E-294B-4E13-AA97-AA93F9A8E69D}"/>
    <cellStyle name="Comma 2 3 5 3 5 3" xfId="5757" xr:uid="{00000000-0005-0000-0000-0000C30E0000}"/>
    <cellStyle name="Comma 2 3 5 3 5 3 2" xfId="15364" xr:uid="{00000000-0005-0000-0000-0000C40E0000}"/>
    <cellStyle name="Comma 2 3 5 3 5 3 2 2" xfId="34578" xr:uid="{E26B6271-FFC2-4D6C-A996-89614B891A2A}"/>
    <cellStyle name="Comma 2 3 5 3 5 3 3" xfId="24971" xr:uid="{96284F9E-9C7D-4D19-AFD6-A5012C39B751}"/>
    <cellStyle name="Comma 2 3 5 3 5 4" xfId="10560" xr:uid="{00000000-0005-0000-0000-0000C50E0000}"/>
    <cellStyle name="Comma 2 3 5 3 5 4 2" xfId="29774" xr:uid="{111DB6AC-A86A-4369-9A92-62B62246C71D}"/>
    <cellStyle name="Comma 2 3 5 3 5 5" xfId="20167" xr:uid="{B8CE12D1-33B9-41EC-99E4-692A1C7FEE89}"/>
    <cellStyle name="Comma 2 3 5 3 6" xfId="1750" xr:uid="{00000000-0005-0000-0000-0000C60E0000}"/>
    <cellStyle name="Comma 2 3 5 3 6 2" xfId="4155" xr:uid="{00000000-0005-0000-0000-0000C70E0000}"/>
    <cellStyle name="Comma 2 3 5 3 6 2 2" xfId="8958" xr:uid="{00000000-0005-0000-0000-0000C80E0000}"/>
    <cellStyle name="Comma 2 3 5 3 6 2 2 2" xfId="18565" xr:uid="{00000000-0005-0000-0000-0000C90E0000}"/>
    <cellStyle name="Comma 2 3 5 3 6 2 2 2 2" xfId="37779" xr:uid="{71752F29-E20C-4436-89B7-E432263A5507}"/>
    <cellStyle name="Comma 2 3 5 3 6 2 2 3" xfId="28172" xr:uid="{7A44F680-CE61-404B-A2EA-04270812888C}"/>
    <cellStyle name="Comma 2 3 5 3 6 2 3" xfId="13762" xr:uid="{00000000-0005-0000-0000-0000CA0E0000}"/>
    <cellStyle name="Comma 2 3 5 3 6 2 3 2" xfId="32976" xr:uid="{8DA4E8E0-55A7-4A09-8C0C-126CCA750C49}"/>
    <cellStyle name="Comma 2 3 5 3 6 2 4" xfId="23369" xr:uid="{20DCB299-5F0F-4C94-94C3-C3C48E4ADFA3}"/>
    <cellStyle name="Comma 2 3 5 3 6 3" xfId="6557" xr:uid="{00000000-0005-0000-0000-0000CB0E0000}"/>
    <cellStyle name="Comma 2 3 5 3 6 3 2" xfId="16164" xr:uid="{00000000-0005-0000-0000-0000CC0E0000}"/>
    <cellStyle name="Comma 2 3 5 3 6 3 2 2" xfId="35378" xr:uid="{EE12093B-3312-4ECF-A556-69877658391A}"/>
    <cellStyle name="Comma 2 3 5 3 6 3 3" xfId="25771" xr:uid="{6E57DF62-DDE3-4D23-8457-7CFD07474F18}"/>
    <cellStyle name="Comma 2 3 5 3 6 4" xfId="11360" xr:uid="{00000000-0005-0000-0000-0000CD0E0000}"/>
    <cellStyle name="Comma 2 3 5 3 6 4 2" xfId="30574" xr:uid="{B6AED054-3F09-4546-AE14-4602980C5E85}"/>
    <cellStyle name="Comma 2 3 5 3 6 5" xfId="20967" xr:uid="{D9217BBB-6C15-4C14-AB7D-C140B7B5B983}"/>
    <cellStyle name="Comma 2 3 5 3 7" xfId="2555" xr:uid="{00000000-0005-0000-0000-0000CE0E0000}"/>
    <cellStyle name="Comma 2 3 5 3 7 2" xfId="7358" xr:uid="{00000000-0005-0000-0000-0000CF0E0000}"/>
    <cellStyle name="Comma 2 3 5 3 7 2 2" xfId="16965" xr:uid="{00000000-0005-0000-0000-0000D00E0000}"/>
    <cellStyle name="Comma 2 3 5 3 7 2 2 2" xfId="36179" xr:uid="{F285A3A6-3AFD-49E9-91DA-1B47F16C5207}"/>
    <cellStyle name="Comma 2 3 5 3 7 2 3" xfId="26572" xr:uid="{335660C2-7BD0-43A9-AF46-1A14A209C0FF}"/>
    <cellStyle name="Comma 2 3 5 3 7 3" xfId="12162" xr:uid="{00000000-0005-0000-0000-0000D10E0000}"/>
    <cellStyle name="Comma 2 3 5 3 7 3 2" xfId="31376" xr:uid="{B9B3DD78-A123-407D-B978-4751FE5590DF}"/>
    <cellStyle name="Comma 2 3 5 3 7 4" xfId="21769" xr:uid="{59FA9006-FE02-46B3-9B01-AB7BEC8C4403}"/>
    <cellStyle name="Comma 2 3 5 3 8" xfId="4957" xr:uid="{00000000-0005-0000-0000-0000D20E0000}"/>
    <cellStyle name="Comma 2 3 5 3 8 2" xfId="14564" xr:uid="{00000000-0005-0000-0000-0000D30E0000}"/>
    <cellStyle name="Comma 2 3 5 3 8 2 2" xfId="33778" xr:uid="{8E1F2EDF-D6C1-4E4B-91BC-5C24C8494162}"/>
    <cellStyle name="Comma 2 3 5 3 8 3" xfId="24171" xr:uid="{B5E20ED8-B89C-434D-9B6C-AF74A6FA7E0F}"/>
    <cellStyle name="Comma 2 3 5 3 9" xfId="9760" xr:uid="{00000000-0005-0000-0000-0000D40E0000}"/>
    <cellStyle name="Comma 2 3 5 3 9 2" xfId="28974" xr:uid="{CAB5FF87-B21A-4718-9C9E-EED278599030}"/>
    <cellStyle name="Comma 2 3 5 4" xfId="249" xr:uid="{00000000-0005-0000-0000-0000D50E0000}"/>
    <cellStyle name="Comma 2 3 5 4 2" xfId="1050" xr:uid="{00000000-0005-0000-0000-0000D60E0000}"/>
    <cellStyle name="Comma 2 3 5 4 2 2" xfId="3455" xr:uid="{00000000-0005-0000-0000-0000D70E0000}"/>
    <cellStyle name="Comma 2 3 5 4 2 2 2" xfId="8258" xr:uid="{00000000-0005-0000-0000-0000D80E0000}"/>
    <cellStyle name="Comma 2 3 5 4 2 2 2 2" xfId="17865" xr:uid="{00000000-0005-0000-0000-0000D90E0000}"/>
    <cellStyle name="Comma 2 3 5 4 2 2 2 2 2" xfId="37079" xr:uid="{D73C1063-1355-47AF-9CA5-003FCB1D01F2}"/>
    <cellStyle name="Comma 2 3 5 4 2 2 2 3" xfId="27472" xr:uid="{270CD925-BDA6-4CE5-8951-8AA0559523A8}"/>
    <cellStyle name="Comma 2 3 5 4 2 2 3" xfId="13062" xr:uid="{00000000-0005-0000-0000-0000DA0E0000}"/>
    <cellStyle name="Comma 2 3 5 4 2 2 3 2" xfId="32276" xr:uid="{A41AF679-5D3B-43CE-8189-02B10151814B}"/>
    <cellStyle name="Comma 2 3 5 4 2 2 4" xfId="22669" xr:uid="{8C913853-9A0E-4F69-82A6-57DC272ED29D}"/>
    <cellStyle name="Comma 2 3 5 4 2 3" xfId="5857" xr:uid="{00000000-0005-0000-0000-0000DB0E0000}"/>
    <cellStyle name="Comma 2 3 5 4 2 3 2" xfId="15464" xr:uid="{00000000-0005-0000-0000-0000DC0E0000}"/>
    <cellStyle name="Comma 2 3 5 4 2 3 2 2" xfId="34678" xr:uid="{29DFD582-7AAC-49D5-B3A1-BE27A3BB2B67}"/>
    <cellStyle name="Comma 2 3 5 4 2 3 3" xfId="25071" xr:uid="{3D8A930F-E4E7-4BA4-9C10-D51E21842195}"/>
    <cellStyle name="Comma 2 3 5 4 2 4" xfId="10660" xr:uid="{00000000-0005-0000-0000-0000DD0E0000}"/>
    <cellStyle name="Comma 2 3 5 4 2 4 2" xfId="29874" xr:uid="{45C7ABC5-2A09-44AA-B8EF-7FAC2E3D7CB6}"/>
    <cellStyle name="Comma 2 3 5 4 2 5" xfId="20267" xr:uid="{37A4F240-A3E4-4A9A-B3B5-F82CECB5CE41}"/>
    <cellStyle name="Comma 2 3 5 4 3" xfId="1850" xr:uid="{00000000-0005-0000-0000-0000DE0E0000}"/>
    <cellStyle name="Comma 2 3 5 4 3 2" xfId="4255" xr:uid="{00000000-0005-0000-0000-0000DF0E0000}"/>
    <cellStyle name="Comma 2 3 5 4 3 2 2" xfId="9058" xr:uid="{00000000-0005-0000-0000-0000E00E0000}"/>
    <cellStyle name="Comma 2 3 5 4 3 2 2 2" xfId="18665" xr:uid="{00000000-0005-0000-0000-0000E10E0000}"/>
    <cellStyle name="Comma 2 3 5 4 3 2 2 2 2" xfId="37879" xr:uid="{AADE7B80-F163-4345-9A56-5BCBB44395BB}"/>
    <cellStyle name="Comma 2 3 5 4 3 2 2 3" xfId="28272" xr:uid="{7FDC6E5A-861E-4EC2-9F7E-129CDCA550AB}"/>
    <cellStyle name="Comma 2 3 5 4 3 2 3" xfId="13862" xr:uid="{00000000-0005-0000-0000-0000E20E0000}"/>
    <cellStyle name="Comma 2 3 5 4 3 2 3 2" xfId="33076" xr:uid="{F678084A-3789-49C1-BB62-B305739219AE}"/>
    <cellStyle name="Comma 2 3 5 4 3 2 4" xfId="23469" xr:uid="{85154186-B8BB-4642-BFE3-7896F55ACCE7}"/>
    <cellStyle name="Comma 2 3 5 4 3 3" xfId="6657" xr:uid="{00000000-0005-0000-0000-0000E30E0000}"/>
    <cellStyle name="Comma 2 3 5 4 3 3 2" xfId="16264" xr:uid="{00000000-0005-0000-0000-0000E40E0000}"/>
    <cellStyle name="Comma 2 3 5 4 3 3 2 2" xfId="35478" xr:uid="{F0B6EAA9-A9F5-4CD4-B063-06A2325769AC}"/>
    <cellStyle name="Comma 2 3 5 4 3 3 3" xfId="25871" xr:uid="{B46E3D20-B640-4B45-AE17-A6F1F82CECD0}"/>
    <cellStyle name="Comma 2 3 5 4 3 4" xfId="11460" xr:uid="{00000000-0005-0000-0000-0000E50E0000}"/>
    <cellStyle name="Comma 2 3 5 4 3 4 2" xfId="30674" xr:uid="{357625C3-97F8-4CE2-8B08-5DF1DEF4A76A}"/>
    <cellStyle name="Comma 2 3 5 4 3 5" xfId="21067" xr:uid="{22BFBCBB-06B4-4EED-BDCA-C56D06B49232}"/>
    <cellStyle name="Comma 2 3 5 4 4" xfId="2655" xr:uid="{00000000-0005-0000-0000-0000E60E0000}"/>
    <cellStyle name="Comma 2 3 5 4 4 2" xfId="7458" xr:uid="{00000000-0005-0000-0000-0000E70E0000}"/>
    <cellStyle name="Comma 2 3 5 4 4 2 2" xfId="17065" xr:uid="{00000000-0005-0000-0000-0000E80E0000}"/>
    <cellStyle name="Comma 2 3 5 4 4 2 2 2" xfId="36279" xr:uid="{B1AEE3B8-E496-4663-B0CB-DC7CFD9BEB3B}"/>
    <cellStyle name="Comma 2 3 5 4 4 2 3" xfId="26672" xr:uid="{8C3D88DB-ADB7-4C4F-A3AC-3F0739164E79}"/>
    <cellStyle name="Comma 2 3 5 4 4 3" xfId="12262" xr:uid="{00000000-0005-0000-0000-0000E90E0000}"/>
    <cellStyle name="Comma 2 3 5 4 4 3 2" xfId="31476" xr:uid="{6B99A99E-BBA4-4E97-ABD8-48FFE564DC65}"/>
    <cellStyle name="Comma 2 3 5 4 4 4" xfId="21869" xr:uid="{38453B94-A743-409A-BE32-11902B362C5B}"/>
    <cellStyle name="Comma 2 3 5 4 5" xfId="5057" xr:uid="{00000000-0005-0000-0000-0000EA0E0000}"/>
    <cellStyle name="Comma 2 3 5 4 5 2" xfId="14664" xr:uid="{00000000-0005-0000-0000-0000EB0E0000}"/>
    <cellStyle name="Comma 2 3 5 4 5 2 2" xfId="33878" xr:uid="{A7BC32E4-C828-4376-B1FD-20AFBF996FFC}"/>
    <cellStyle name="Comma 2 3 5 4 5 3" xfId="24271" xr:uid="{FCCD63F5-498D-4AF5-8BC4-EB7E138B1CFF}"/>
    <cellStyle name="Comma 2 3 5 4 6" xfId="9860" xr:uid="{00000000-0005-0000-0000-0000EC0E0000}"/>
    <cellStyle name="Comma 2 3 5 4 6 2" xfId="29074" xr:uid="{46B8BDBC-81DF-4266-A211-92FCC1625C0C}"/>
    <cellStyle name="Comma 2 3 5 4 7" xfId="19467" xr:uid="{D168539A-19D9-4054-BC77-A205495F53DF}"/>
    <cellStyle name="Comma 2 3 5 5" xfId="449" xr:uid="{00000000-0005-0000-0000-0000ED0E0000}"/>
    <cellStyle name="Comma 2 3 5 5 2" xfId="1250" xr:uid="{00000000-0005-0000-0000-0000EE0E0000}"/>
    <cellStyle name="Comma 2 3 5 5 2 2" xfId="3655" xr:uid="{00000000-0005-0000-0000-0000EF0E0000}"/>
    <cellStyle name="Comma 2 3 5 5 2 2 2" xfId="8458" xr:uid="{00000000-0005-0000-0000-0000F00E0000}"/>
    <cellStyle name="Comma 2 3 5 5 2 2 2 2" xfId="18065" xr:uid="{00000000-0005-0000-0000-0000F10E0000}"/>
    <cellStyle name="Comma 2 3 5 5 2 2 2 2 2" xfId="37279" xr:uid="{DC22664B-929E-4919-A89B-725371EC1C65}"/>
    <cellStyle name="Comma 2 3 5 5 2 2 2 3" xfId="27672" xr:uid="{EE911C0A-63B4-4A2F-AD11-870FA35B29F2}"/>
    <cellStyle name="Comma 2 3 5 5 2 2 3" xfId="13262" xr:uid="{00000000-0005-0000-0000-0000F20E0000}"/>
    <cellStyle name="Comma 2 3 5 5 2 2 3 2" xfId="32476" xr:uid="{30389908-2550-4770-AC16-44A4C693B1B0}"/>
    <cellStyle name="Comma 2 3 5 5 2 2 4" xfId="22869" xr:uid="{64CE2EBD-7752-4427-AAB8-2261F804C4AD}"/>
    <cellStyle name="Comma 2 3 5 5 2 3" xfId="6057" xr:uid="{00000000-0005-0000-0000-0000F30E0000}"/>
    <cellStyle name="Comma 2 3 5 5 2 3 2" xfId="15664" xr:uid="{00000000-0005-0000-0000-0000F40E0000}"/>
    <cellStyle name="Comma 2 3 5 5 2 3 2 2" xfId="34878" xr:uid="{FA150259-347F-4412-B6FD-3F71260B2EF7}"/>
    <cellStyle name="Comma 2 3 5 5 2 3 3" xfId="25271" xr:uid="{71C2BC52-77CD-4D6D-BD0F-6334FE50B511}"/>
    <cellStyle name="Comma 2 3 5 5 2 4" xfId="10860" xr:uid="{00000000-0005-0000-0000-0000F50E0000}"/>
    <cellStyle name="Comma 2 3 5 5 2 4 2" xfId="30074" xr:uid="{A6F48CA2-24F9-4312-881A-8CEF36A0E772}"/>
    <cellStyle name="Comma 2 3 5 5 2 5" xfId="20467" xr:uid="{B7C04FED-40BD-4EBC-A89B-A63F87EBC3F6}"/>
    <cellStyle name="Comma 2 3 5 5 3" xfId="2050" xr:uid="{00000000-0005-0000-0000-0000F60E0000}"/>
    <cellStyle name="Comma 2 3 5 5 3 2" xfId="4455" xr:uid="{00000000-0005-0000-0000-0000F70E0000}"/>
    <cellStyle name="Comma 2 3 5 5 3 2 2" xfId="9258" xr:uid="{00000000-0005-0000-0000-0000F80E0000}"/>
    <cellStyle name="Comma 2 3 5 5 3 2 2 2" xfId="18865" xr:uid="{00000000-0005-0000-0000-0000F90E0000}"/>
    <cellStyle name="Comma 2 3 5 5 3 2 2 2 2" xfId="38079" xr:uid="{6C804A04-3F4D-4D6A-822E-4A6891A0DA37}"/>
    <cellStyle name="Comma 2 3 5 5 3 2 2 3" xfId="28472" xr:uid="{93647153-2ECF-4F98-A2C9-4B11DEB5356B}"/>
    <cellStyle name="Comma 2 3 5 5 3 2 3" xfId="14062" xr:uid="{00000000-0005-0000-0000-0000FA0E0000}"/>
    <cellStyle name="Comma 2 3 5 5 3 2 3 2" xfId="33276" xr:uid="{682C544C-34F7-4209-9762-36C6F7764EE7}"/>
    <cellStyle name="Comma 2 3 5 5 3 2 4" xfId="23669" xr:uid="{30010C2D-1C73-41A7-802C-0EE2915F844C}"/>
    <cellStyle name="Comma 2 3 5 5 3 3" xfId="6857" xr:uid="{00000000-0005-0000-0000-0000FB0E0000}"/>
    <cellStyle name="Comma 2 3 5 5 3 3 2" xfId="16464" xr:uid="{00000000-0005-0000-0000-0000FC0E0000}"/>
    <cellStyle name="Comma 2 3 5 5 3 3 2 2" xfId="35678" xr:uid="{CF5F6274-09B9-4F01-BD0C-318247A31EBF}"/>
    <cellStyle name="Comma 2 3 5 5 3 3 3" xfId="26071" xr:uid="{FA36E77A-3BED-4704-A457-FEF4535EB48B}"/>
    <cellStyle name="Comma 2 3 5 5 3 4" xfId="11660" xr:uid="{00000000-0005-0000-0000-0000FD0E0000}"/>
    <cellStyle name="Comma 2 3 5 5 3 4 2" xfId="30874" xr:uid="{65DB35ED-A657-4EE4-8EA2-994D81210721}"/>
    <cellStyle name="Comma 2 3 5 5 3 5" xfId="21267" xr:uid="{BB957839-AEF9-47BB-B5EF-6D48323785CD}"/>
    <cellStyle name="Comma 2 3 5 5 4" xfId="2855" xr:uid="{00000000-0005-0000-0000-0000FE0E0000}"/>
    <cellStyle name="Comma 2 3 5 5 4 2" xfId="7658" xr:uid="{00000000-0005-0000-0000-0000FF0E0000}"/>
    <cellStyle name="Comma 2 3 5 5 4 2 2" xfId="17265" xr:uid="{00000000-0005-0000-0000-0000000F0000}"/>
    <cellStyle name="Comma 2 3 5 5 4 2 2 2" xfId="36479" xr:uid="{8FEE0CB8-F5BB-402E-BABA-AE18F4950AE1}"/>
    <cellStyle name="Comma 2 3 5 5 4 2 3" xfId="26872" xr:uid="{8DBA5A36-E04E-42F3-AFAD-75775904C7E9}"/>
    <cellStyle name="Comma 2 3 5 5 4 3" xfId="12462" xr:uid="{00000000-0005-0000-0000-0000010F0000}"/>
    <cellStyle name="Comma 2 3 5 5 4 3 2" xfId="31676" xr:uid="{5291A7ED-D840-4335-BB4A-371034F4DC5B}"/>
    <cellStyle name="Comma 2 3 5 5 4 4" xfId="22069" xr:uid="{FBD7D5E3-1476-4E98-A3AA-5B8DD18BCC16}"/>
    <cellStyle name="Comma 2 3 5 5 5" xfId="5257" xr:uid="{00000000-0005-0000-0000-0000020F0000}"/>
    <cellStyle name="Comma 2 3 5 5 5 2" xfId="14864" xr:uid="{00000000-0005-0000-0000-0000030F0000}"/>
    <cellStyle name="Comma 2 3 5 5 5 2 2" xfId="34078" xr:uid="{1767FA6F-71E9-4C47-BF46-D1C2EA6DDBE8}"/>
    <cellStyle name="Comma 2 3 5 5 5 3" xfId="24471" xr:uid="{9FFE8695-737A-4E75-811D-8C2993D45B47}"/>
    <cellStyle name="Comma 2 3 5 5 6" xfId="10060" xr:uid="{00000000-0005-0000-0000-0000040F0000}"/>
    <cellStyle name="Comma 2 3 5 5 6 2" xfId="29274" xr:uid="{11BD5B30-A409-4B5E-B79D-D50B13AAB28A}"/>
    <cellStyle name="Comma 2 3 5 5 7" xfId="19667" xr:uid="{06E9981D-5A05-467C-95DC-BB90AA66F1B9}"/>
    <cellStyle name="Comma 2 3 5 6" xfId="649" xr:uid="{00000000-0005-0000-0000-0000050F0000}"/>
    <cellStyle name="Comma 2 3 5 6 2" xfId="1450" xr:uid="{00000000-0005-0000-0000-0000060F0000}"/>
    <cellStyle name="Comma 2 3 5 6 2 2" xfId="3855" xr:uid="{00000000-0005-0000-0000-0000070F0000}"/>
    <cellStyle name="Comma 2 3 5 6 2 2 2" xfId="8658" xr:uid="{00000000-0005-0000-0000-0000080F0000}"/>
    <cellStyle name="Comma 2 3 5 6 2 2 2 2" xfId="18265" xr:uid="{00000000-0005-0000-0000-0000090F0000}"/>
    <cellStyle name="Comma 2 3 5 6 2 2 2 2 2" xfId="37479" xr:uid="{D6B17FC5-5C3D-485D-B0C2-76DCE292B3F4}"/>
    <cellStyle name="Comma 2 3 5 6 2 2 2 3" xfId="27872" xr:uid="{15F0649C-3F34-4957-A2DC-13616344DF54}"/>
    <cellStyle name="Comma 2 3 5 6 2 2 3" xfId="13462" xr:uid="{00000000-0005-0000-0000-00000A0F0000}"/>
    <cellStyle name="Comma 2 3 5 6 2 2 3 2" xfId="32676" xr:uid="{680423A5-6386-410C-8A86-55211CB5ED84}"/>
    <cellStyle name="Comma 2 3 5 6 2 2 4" xfId="23069" xr:uid="{6227C762-93C1-4E59-A721-253A1E419407}"/>
    <cellStyle name="Comma 2 3 5 6 2 3" xfId="6257" xr:uid="{00000000-0005-0000-0000-00000B0F0000}"/>
    <cellStyle name="Comma 2 3 5 6 2 3 2" xfId="15864" xr:uid="{00000000-0005-0000-0000-00000C0F0000}"/>
    <cellStyle name="Comma 2 3 5 6 2 3 2 2" xfId="35078" xr:uid="{0A77E3CA-3B47-4976-ADFA-862191FA9E21}"/>
    <cellStyle name="Comma 2 3 5 6 2 3 3" xfId="25471" xr:uid="{5D510B90-A005-446E-9D09-7EFD2817C051}"/>
    <cellStyle name="Comma 2 3 5 6 2 4" xfId="11060" xr:uid="{00000000-0005-0000-0000-00000D0F0000}"/>
    <cellStyle name="Comma 2 3 5 6 2 4 2" xfId="30274" xr:uid="{55168AB1-1F72-4064-ABA3-81E28FEFE3AA}"/>
    <cellStyle name="Comma 2 3 5 6 2 5" xfId="20667" xr:uid="{6ADB811C-1BA2-45CB-8025-511E4B0DDBA8}"/>
    <cellStyle name="Comma 2 3 5 6 3" xfId="2250" xr:uid="{00000000-0005-0000-0000-00000E0F0000}"/>
    <cellStyle name="Comma 2 3 5 6 3 2" xfId="4655" xr:uid="{00000000-0005-0000-0000-00000F0F0000}"/>
    <cellStyle name="Comma 2 3 5 6 3 2 2" xfId="9458" xr:uid="{00000000-0005-0000-0000-0000100F0000}"/>
    <cellStyle name="Comma 2 3 5 6 3 2 2 2" xfId="19065" xr:uid="{00000000-0005-0000-0000-0000110F0000}"/>
    <cellStyle name="Comma 2 3 5 6 3 2 2 2 2" xfId="38279" xr:uid="{540F83FE-2B28-4F98-B588-84381EF53B33}"/>
    <cellStyle name="Comma 2 3 5 6 3 2 2 3" xfId="28672" xr:uid="{A2F80414-B819-462A-96F7-8C8BE75242BF}"/>
    <cellStyle name="Comma 2 3 5 6 3 2 3" xfId="14262" xr:uid="{00000000-0005-0000-0000-0000120F0000}"/>
    <cellStyle name="Comma 2 3 5 6 3 2 3 2" xfId="33476" xr:uid="{D69E4944-026A-4D12-89BA-B23E6686D743}"/>
    <cellStyle name="Comma 2 3 5 6 3 2 4" xfId="23869" xr:uid="{A17FDC47-A397-4737-8EA4-4892FA13F806}"/>
    <cellStyle name="Comma 2 3 5 6 3 3" xfId="7057" xr:uid="{00000000-0005-0000-0000-0000130F0000}"/>
    <cellStyle name="Comma 2 3 5 6 3 3 2" xfId="16664" xr:uid="{00000000-0005-0000-0000-0000140F0000}"/>
    <cellStyle name="Comma 2 3 5 6 3 3 2 2" xfId="35878" xr:uid="{88AF5847-6169-4EE1-83A7-2F5B119D7F5F}"/>
    <cellStyle name="Comma 2 3 5 6 3 3 3" xfId="26271" xr:uid="{87223DF1-A756-4FC3-996C-D50F89BEE8FB}"/>
    <cellStyle name="Comma 2 3 5 6 3 4" xfId="11860" xr:uid="{00000000-0005-0000-0000-0000150F0000}"/>
    <cellStyle name="Comma 2 3 5 6 3 4 2" xfId="31074" xr:uid="{A22EA8E8-AB14-4D59-B99E-C668596121F9}"/>
    <cellStyle name="Comma 2 3 5 6 3 5" xfId="21467" xr:uid="{EF0A6109-EC9B-463A-9F7E-8C69F486CEA1}"/>
    <cellStyle name="Comma 2 3 5 6 4" xfId="3055" xr:uid="{00000000-0005-0000-0000-0000160F0000}"/>
    <cellStyle name="Comma 2 3 5 6 4 2" xfId="7858" xr:uid="{00000000-0005-0000-0000-0000170F0000}"/>
    <cellStyle name="Comma 2 3 5 6 4 2 2" xfId="17465" xr:uid="{00000000-0005-0000-0000-0000180F0000}"/>
    <cellStyle name="Comma 2 3 5 6 4 2 2 2" xfId="36679" xr:uid="{095C7D7F-0085-4B15-9563-2CFF5DA17686}"/>
    <cellStyle name="Comma 2 3 5 6 4 2 3" xfId="27072" xr:uid="{2EAD0985-707A-44A4-8273-967A9EA86244}"/>
    <cellStyle name="Comma 2 3 5 6 4 3" xfId="12662" xr:uid="{00000000-0005-0000-0000-0000190F0000}"/>
    <cellStyle name="Comma 2 3 5 6 4 3 2" xfId="31876" xr:uid="{58D277A7-AB44-4C9F-BDD4-7235CFC16021}"/>
    <cellStyle name="Comma 2 3 5 6 4 4" xfId="22269" xr:uid="{472A7FEE-0CC2-417A-8FC4-FFA3A9BB6789}"/>
    <cellStyle name="Comma 2 3 5 6 5" xfId="5457" xr:uid="{00000000-0005-0000-0000-00001A0F0000}"/>
    <cellStyle name="Comma 2 3 5 6 5 2" xfId="15064" xr:uid="{00000000-0005-0000-0000-00001B0F0000}"/>
    <cellStyle name="Comma 2 3 5 6 5 2 2" xfId="34278" xr:uid="{975C882A-51B3-4052-9457-FF62F1E38B3A}"/>
    <cellStyle name="Comma 2 3 5 6 5 3" xfId="24671" xr:uid="{CF01F908-7199-43F2-A9D0-29C5F4E93CCD}"/>
    <cellStyle name="Comma 2 3 5 6 6" xfId="10260" xr:uid="{00000000-0005-0000-0000-00001C0F0000}"/>
    <cellStyle name="Comma 2 3 5 6 6 2" xfId="29474" xr:uid="{684870C2-AA71-4C0D-B3FF-18E0CC2AA885}"/>
    <cellStyle name="Comma 2 3 5 6 7" xfId="19867" xr:uid="{FAE39BF6-E642-413C-BE8C-6F95CD3076C5}"/>
    <cellStyle name="Comma 2 3 5 7" xfId="850" xr:uid="{00000000-0005-0000-0000-00001D0F0000}"/>
    <cellStyle name="Comma 2 3 5 7 2" xfId="3255" xr:uid="{00000000-0005-0000-0000-00001E0F0000}"/>
    <cellStyle name="Comma 2 3 5 7 2 2" xfId="8058" xr:uid="{00000000-0005-0000-0000-00001F0F0000}"/>
    <cellStyle name="Comma 2 3 5 7 2 2 2" xfId="17665" xr:uid="{00000000-0005-0000-0000-0000200F0000}"/>
    <cellStyle name="Comma 2 3 5 7 2 2 2 2" xfId="36879" xr:uid="{29069E2B-BFD9-4F8D-A386-76520056903A}"/>
    <cellStyle name="Comma 2 3 5 7 2 2 3" xfId="27272" xr:uid="{75099813-431D-4681-B0DA-77AD500CB737}"/>
    <cellStyle name="Comma 2 3 5 7 2 3" xfId="12862" xr:uid="{00000000-0005-0000-0000-0000210F0000}"/>
    <cellStyle name="Comma 2 3 5 7 2 3 2" xfId="32076" xr:uid="{4C13D9CC-6775-4C16-9A4B-903DC89B2E41}"/>
    <cellStyle name="Comma 2 3 5 7 2 4" xfId="22469" xr:uid="{7D60F64D-54C7-416A-9674-F8A2D815FDC2}"/>
    <cellStyle name="Comma 2 3 5 7 3" xfId="5657" xr:uid="{00000000-0005-0000-0000-0000220F0000}"/>
    <cellStyle name="Comma 2 3 5 7 3 2" xfId="15264" xr:uid="{00000000-0005-0000-0000-0000230F0000}"/>
    <cellStyle name="Comma 2 3 5 7 3 2 2" xfId="34478" xr:uid="{3131A72E-92FE-4465-9BF9-3FB4E104B031}"/>
    <cellStyle name="Comma 2 3 5 7 3 3" xfId="24871" xr:uid="{914FC160-16CB-4B46-9C26-729AAAA19702}"/>
    <cellStyle name="Comma 2 3 5 7 4" xfId="10460" xr:uid="{00000000-0005-0000-0000-0000240F0000}"/>
    <cellStyle name="Comma 2 3 5 7 4 2" xfId="29674" xr:uid="{14A0C31B-A001-4865-888F-108C65C7603B}"/>
    <cellStyle name="Comma 2 3 5 7 5" xfId="20067" xr:uid="{1CF29958-2FAF-4920-A927-C30F60E14A6C}"/>
    <cellStyle name="Comma 2 3 5 8" xfId="1650" xr:uid="{00000000-0005-0000-0000-0000250F0000}"/>
    <cellStyle name="Comma 2 3 5 8 2" xfId="4055" xr:uid="{00000000-0005-0000-0000-0000260F0000}"/>
    <cellStyle name="Comma 2 3 5 8 2 2" xfId="8858" xr:uid="{00000000-0005-0000-0000-0000270F0000}"/>
    <cellStyle name="Comma 2 3 5 8 2 2 2" xfId="18465" xr:uid="{00000000-0005-0000-0000-0000280F0000}"/>
    <cellStyle name="Comma 2 3 5 8 2 2 2 2" xfId="37679" xr:uid="{F56BA80C-9703-4748-9648-287C694CC9C3}"/>
    <cellStyle name="Comma 2 3 5 8 2 2 3" xfId="28072" xr:uid="{9F684A16-98DF-4E61-9C4E-0FC135D766C9}"/>
    <cellStyle name="Comma 2 3 5 8 2 3" xfId="13662" xr:uid="{00000000-0005-0000-0000-0000290F0000}"/>
    <cellStyle name="Comma 2 3 5 8 2 3 2" xfId="32876" xr:uid="{C103FB2E-18E3-4EF0-A23D-227E2A9BAF7D}"/>
    <cellStyle name="Comma 2 3 5 8 2 4" xfId="23269" xr:uid="{E1658632-4AA0-4763-B594-DAB290A31859}"/>
    <cellStyle name="Comma 2 3 5 8 3" xfId="6457" xr:uid="{00000000-0005-0000-0000-00002A0F0000}"/>
    <cellStyle name="Comma 2 3 5 8 3 2" xfId="16064" xr:uid="{00000000-0005-0000-0000-00002B0F0000}"/>
    <cellStyle name="Comma 2 3 5 8 3 2 2" xfId="35278" xr:uid="{215C1E67-6231-495A-BB87-5408186D9999}"/>
    <cellStyle name="Comma 2 3 5 8 3 3" xfId="25671" xr:uid="{80E6C7DA-FB2E-488A-B375-C1A1959832B9}"/>
    <cellStyle name="Comma 2 3 5 8 4" xfId="11260" xr:uid="{00000000-0005-0000-0000-00002C0F0000}"/>
    <cellStyle name="Comma 2 3 5 8 4 2" xfId="30474" xr:uid="{8EF43998-17F3-4048-81D8-5F2475D95B80}"/>
    <cellStyle name="Comma 2 3 5 8 5" xfId="20867" xr:uid="{A0C7231F-43A1-4FF8-9543-6BB2FE68F406}"/>
    <cellStyle name="Comma 2 3 5 9" xfId="2455" xr:uid="{00000000-0005-0000-0000-00002D0F0000}"/>
    <cellStyle name="Comma 2 3 5 9 2" xfId="7258" xr:uid="{00000000-0005-0000-0000-00002E0F0000}"/>
    <cellStyle name="Comma 2 3 5 9 2 2" xfId="16865" xr:uid="{00000000-0005-0000-0000-00002F0F0000}"/>
    <cellStyle name="Comma 2 3 5 9 2 2 2" xfId="36079" xr:uid="{544FD2FE-FA77-4507-83FD-2BE63ECB12C6}"/>
    <cellStyle name="Comma 2 3 5 9 2 3" xfId="26472" xr:uid="{0E92F902-7EBC-4A2D-ABE5-296A37A530BB}"/>
    <cellStyle name="Comma 2 3 5 9 3" xfId="12062" xr:uid="{00000000-0005-0000-0000-0000300F0000}"/>
    <cellStyle name="Comma 2 3 5 9 3 2" xfId="31276" xr:uid="{5F371B5D-6F39-48AE-B628-7B73CDA37FDF}"/>
    <cellStyle name="Comma 2 3 5 9 4" xfId="21669" xr:uid="{AA42EED6-03F7-454A-852C-167474172102}"/>
    <cellStyle name="Comma 2 3 6" xfId="59" xr:uid="{00000000-0005-0000-0000-0000310F0000}"/>
    <cellStyle name="Comma 2 3 6 10" xfId="9670" xr:uid="{00000000-0005-0000-0000-0000320F0000}"/>
    <cellStyle name="Comma 2 3 6 10 2" xfId="28884" xr:uid="{49CD0EC3-6E42-4951-9559-79EFB9FF80FA}"/>
    <cellStyle name="Comma 2 3 6 11" xfId="19277" xr:uid="{D4187211-A092-4387-A6BF-5658D0D5AFF3}"/>
    <cellStyle name="Comma 2 3 6 2" xfId="159" xr:uid="{00000000-0005-0000-0000-0000330F0000}"/>
    <cellStyle name="Comma 2 3 6 2 10" xfId="19377" xr:uid="{AEFDCAC1-4CE8-4348-A7F8-CF67EFD26C4F}"/>
    <cellStyle name="Comma 2 3 6 2 2" xfId="359" xr:uid="{00000000-0005-0000-0000-0000340F0000}"/>
    <cellStyle name="Comma 2 3 6 2 2 2" xfId="1160" xr:uid="{00000000-0005-0000-0000-0000350F0000}"/>
    <cellStyle name="Comma 2 3 6 2 2 2 2" xfId="3565" xr:uid="{00000000-0005-0000-0000-0000360F0000}"/>
    <cellStyle name="Comma 2 3 6 2 2 2 2 2" xfId="8368" xr:uid="{00000000-0005-0000-0000-0000370F0000}"/>
    <cellStyle name="Comma 2 3 6 2 2 2 2 2 2" xfId="17975" xr:uid="{00000000-0005-0000-0000-0000380F0000}"/>
    <cellStyle name="Comma 2 3 6 2 2 2 2 2 2 2" xfId="37189" xr:uid="{3CFA6CEF-C204-427D-A3B3-953E6532BCB4}"/>
    <cellStyle name="Comma 2 3 6 2 2 2 2 2 3" xfId="27582" xr:uid="{C2324C57-6778-4E6D-A776-805B1C78A587}"/>
    <cellStyle name="Comma 2 3 6 2 2 2 2 3" xfId="13172" xr:uid="{00000000-0005-0000-0000-0000390F0000}"/>
    <cellStyle name="Comma 2 3 6 2 2 2 2 3 2" xfId="32386" xr:uid="{A39322F9-DEA1-4473-A572-D747364A615E}"/>
    <cellStyle name="Comma 2 3 6 2 2 2 2 4" xfId="22779" xr:uid="{48F686FE-1FE5-494D-BA36-1D9D846F3731}"/>
    <cellStyle name="Comma 2 3 6 2 2 2 3" xfId="5967" xr:uid="{00000000-0005-0000-0000-00003A0F0000}"/>
    <cellStyle name="Comma 2 3 6 2 2 2 3 2" xfId="15574" xr:uid="{00000000-0005-0000-0000-00003B0F0000}"/>
    <cellStyle name="Comma 2 3 6 2 2 2 3 2 2" xfId="34788" xr:uid="{2D773848-92AD-4E04-9AE9-BBAF37239E5D}"/>
    <cellStyle name="Comma 2 3 6 2 2 2 3 3" xfId="25181" xr:uid="{B78B6BFF-EBE1-41A5-931F-9F8C703C2603}"/>
    <cellStyle name="Comma 2 3 6 2 2 2 4" xfId="10770" xr:uid="{00000000-0005-0000-0000-00003C0F0000}"/>
    <cellStyle name="Comma 2 3 6 2 2 2 4 2" xfId="29984" xr:uid="{AA209D90-EE07-4377-A60F-D12AA962C62E}"/>
    <cellStyle name="Comma 2 3 6 2 2 2 5" xfId="20377" xr:uid="{7EB9B8C2-2349-4B05-A148-6CA76C907970}"/>
    <cellStyle name="Comma 2 3 6 2 2 3" xfId="1960" xr:uid="{00000000-0005-0000-0000-00003D0F0000}"/>
    <cellStyle name="Comma 2 3 6 2 2 3 2" xfId="4365" xr:uid="{00000000-0005-0000-0000-00003E0F0000}"/>
    <cellStyle name="Comma 2 3 6 2 2 3 2 2" xfId="9168" xr:uid="{00000000-0005-0000-0000-00003F0F0000}"/>
    <cellStyle name="Comma 2 3 6 2 2 3 2 2 2" xfId="18775" xr:uid="{00000000-0005-0000-0000-0000400F0000}"/>
    <cellStyle name="Comma 2 3 6 2 2 3 2 2 2 2" xfId="37989" xr:uid="{40AB5007-C2FE-4AAA-8E6D-3C04C28A512A}"/>
    <cellStyle name="Comma 2 3 6 2 2 3 2 2 3" xfId="28382" xr:uid="{F5F397F1-1B0B-42F1-9028-7DB874383EBB}"/>
    <cellStyle name="Comma 2 3 6 2 2 3 2 3" xfId="13972" xr:uid="{00000000-0005-0000-0000-0000410F0000}"/>
    <cellStyle name="Comma 2 3 6 2 2 3 2 3 2" xfId="33186" xr:uid="{CE49D5CF-699E-49A9-AC95-5C15E2C310BA}"/>
    <cellStyle name="Comma 2 3 6 2 2 3 2 4" xfId="23579" xr:uid="{09A8A36E-5706-44B9-B75A-6A1FABD4769D}"/>
    <cellStyle name="Comma 2 3 6 2 2 3 3" xfId="6767" xr:uid="{00000000-0005-0000-0000-0000420F0000}"/>
    <cellStyle name="Comma 2 3 6 2 2 3 3 2" xfId="16374" xr:uid="{00000000-0005-0000-0000-0000430F0000}"/>
    <cellStyle name="Comma 2 3 6 2 2 3 3 2 2" xfId="35588" xr:uid="{423CB246-86C7-4CC5-B02B-71BD7C4AD37F}"/>
    <cellStyle name="Comma 2 3 6 2 2 3 3 3" xfId="25981" xr:uid="{F97F84BB-CDDE-499A-ADC8-4C70899CA0CA}"/>
    <cellStyle name="Comma 2 3 6 2 2 3 4" xfId="11570" xr:uid="{00000000-0005-0000-0000-0000440F0000}"/>
    <cellStyle name="Comma 2 3 6 2 2 3 4 2" xfId="30784" xr:uid="{8A9F8B48-6B2E-4B0B-BC29-BB4CF42DCE77}"/>
    <cellStyle name="Comma 2 3 6 2 2 3 5" xfId="21177" xr:uid="{31A42643-903E-4C29-942A-C7501BF074D2}"/>
    <cellStyle name="Comma 2 3 6 2 2 4" xfId="2765" xr:uid="{00000000-0005-0000-0000-0000450F0000}"/>
    <cellStyle name="Comma 2 3 6 2 2 4 2" xfId="7568" xr:uid="{00000000-0005-0000-0000-0000460F0000}"/>
    <cellStyle name="Comma 2 3 6 2 2 4 2 2" xfId="17175" xr:uid="{00000000-0005-0000-0000-0000470F0000}"/>
    <cellStyle name="Comma 2 3 6 2 2 4 2 2 2" xfId="36389" xr:uid="{9505A7B6-955E-4C80-BFC9-374A7738B19C}"/>
    <cellStyle name="Comma 2 3 6 2 2 4 2 3" xfId="26782" xr:uid="{70281F17-E747-47DE-B64F-E22E02594BC4}"/>
    <cellStyle name="Comma 2 3 6 2 2 4 3" xfId="12372" xr:uid="{00000000-0005-0000-0000-0000480F0000}"/>
    <cellStyle name="Comma 2 3 6 2 2 4 3 2" xfId="31586" xr:uid="{74CC09D4-A767-42AA-B12B-59373F1E0C84}"/>
    <cellStyle name="Comma 2 3 6 2 2 4 4" xfId="21979" xr:uid="{2A6DAAB9-21AB-492A-B935-6DC3308367F0}"/>
    <cellStyle name="Comma 2 3 6 2 2 5" xfId="5167" xr:uid="{00000000-0005-0000-0000-0000490F0000}"/>
    <cellStyle name="Comma 2 3 6 2 2 5 2" xfId="14774" xr:uid="{00000000-0005-0000-0000-00004A0F0000}"/>
    <cellStyle name="Comma 2 3 6 2 2 5 2 2" xfId="33988" xr:uid="{A614F6A0-16BC-4140-B23D-1AFA4A8036BD}"/>
    <cellStyle name="Comma 2 3 6 2 2 5 3" xfId="24381" xr:uid="{7B537129-56D4-47AC-94BD-23C4D8842D05}"/>
    <cellStyle name="Comma 2 3 6 2 2 6" xfId="9970" xr:uid="{00000000-0005-0000-0000-00004B0F0000}"/>
    <cellStyle name="Comma 2 3 6 2 2 6 2" xfId="29184" xr:uid="{7CB0094B-659A-44DF-BF08-EC0514D5DF74}"/>
    <cellStyle name="Comma 2 3 6 2 2 7" xfId="19577" xr:uid="{5D2B11CD-8BEA-403F-83FC-928F5BF2D170}"/>
    <cellStyle name="Comma 2 3 6 2 3" xfId="559" xr:uid="{00000000-0005-0000-0000-00004C0F0000}"/>
    <cellStyle name="Comma 2 3 6 2 3 2" xfId="1360" xr:uid="{00000000-0005-0000-0000-00004D0F0000}"/>
    <cellStyle name="Comma 2 3 6 2 3 2 2" xfId="3765" xr:uid="{00000000-0005-0000-0000-00004E0F0000}"/>
    <cellStyle name="Comma 2 3 6 2 3 2 2 2" xfId="8568" xr:uid="{00000000-0005-0000-0000-00004F0F0000}"/>
    <cellStyle name="Comma 2 3 6 2 3 2 2 2 2" xfId="18175" xr:uid="{00000000-0005-0000-0000-0000500F0000}"/>
    <cellStyle name="Comma 2 3 6 2 3 2 2 2 2 2" xfId="37389" xr:uid="{C60290D2-D13A-4702-BF13-29FE6BA76E9B}"/>
    <cellStyle name="Comma 2 3 6 2 3 2 2 2 3" xfId="27782" xr:uid="{F47C69F0-60FA-49EE-998E-ED9F4D37DFAE}"/>
    <cellStyle name="Comma 2 3 6 2 3 2 2 3" xfId="13372" xr:uid="{00000000-0005-0000-0000-0000510F0000}"/>
    <cellStyle name="Comma 2 3 6 2 3 2 2 3 2" xfId="32586" xr:uid="{BC1EFCFC-A76B-405A-9AC0-5AD019EAA1D8}"/>
    <cellStyle name="Comma 2 3 6 2 3 2 2 4" xfId="22979" xr:uid="{77CDA630-3451-4FAE-B4C5-EF29346E043C}"/>
    <cellStyle name="Comma 2 3 6 2 3 2 3" xfId="6167" xr:uid="{00000000-0005-0000-0000-0000520F0000}"/>
    <cellStyle name="Comma 2 3 6 2 3 2 3 2" xfId="15774" xr:uid="{00000000-0005-0000-0000-0000530F0000}"/>
    <cellStyle name="Comma 2 3 6 2 3 2 3 2 2" xfId="34988" xr:uid="{F01B494D-935E-43F1-9818-4780A7D13A5B}"/>
    <cellStyle name="Comma 2 3 6 2 3 2 3 3" xfId="25381" xr:uid="{99535F73-0797-4163-AB0F-718779B652D4}"/>
    <cellStyle name="Comma 2 3 6 2 3 2 4" xfId="10970" xr:uid="{00000000-0005-0000-0000-0000540F0000}"/>
    <cellStyle name="Comma 2 3 6 2 3 2 4 2" xfId="30184" xr:uid="{898CB46C-D856-4257-AB68-2E669B7C5F89}"/>
    <cellStyle name="Comma 2 3 6 2 3 2 5" xfId="20577" xr:uid="{F47F9D11-F272-4019-BDF1-DD936DAC03ED}"/>
    <cellStyle name="Comma 2 3 6 2 3 3" xfId="2160" xr:uid="{00000000-0005-0000-0000-0000550F0000}"/>
    <cellStyle name="Comma 2 3 6 2 3 3 2" xfId="4565" xr:uid="{00000000-0005-0000-0000-0000560F0000}"/>
    <cellStyle name="Comma 2 3 6 2 3 3 2 2" xfId="9368" xr:uid="{00000000-0005-0000-0000-0000570F0000}"/>
    <cellStyle name="Comma 2 3 6 2 3 3 2 2 2" xfId="18975" xr:uid="{00000000-0005-0000-0000-0000580F0000}"/>
    <cellStyle name="Comma 2 3 6 2 3 3 2 2 2 2" xfId="38189" xr:uid="{43C50225-D132-4809-86E8-677F6B7A8D6C}"/>
    <cellStyle name="Comma 2 3 6 2 3 3 2 2 3" xfId="28582" xr:uid="{4285DB65-61D9-453B-BC5F-27DCF53D313F}"/>
    <cellStyle name="Comma 2 3 6 2 3 3 2 3" xfId="14172" xr:uid="{00000000-0005-0000-0000-0000590F0000}"/>
    <cellStyle name="Comma 2 3 6 2 3 3 2 3 2" xfId="33386" xr:uid="{94F0AB49-F40F-49F0-8E4E-BA9FD6B9CE48}"/>
    <cellStyle name="Comma 2 3 6 2 3 3 2 4" xfId="23779" xr:uid="{463C76FD-3041-41B5-84B6-500F0F3EF840}"/>
    <cellStyle name="Comma 2 3 6 2 3 3 3" xfId="6967" xr:uid="{00000000-0005-0000-0000-00005A0F0000}"/>
    <cellStyle name="Comma 2 3 6 2 3 3 3 2" xfId="16574" xr:uid="{00000000-0005-0000-0000-00005B0F0000}"/>
    <cellStyle name="Comma 2 3 6 2 3 3 3 2 2" xfId="35788" xr:uid="{368C4415-5F4F-4D3C-8FE5-209AEEEA2B88}"/>
    <cellStyle name="Comma 2 3 6 2 3 3 3 3" xfId="26181" xr:uid="{C40941DA-60DD-4591-8ED0-A54DF4D55C65}"/>
    <cellStyle name="Comma 2 3 6 2 3 3 4" xfId="11770" xr:uid="{00000000-0005-0000-0000-00005C0F0000}"/>
    <cellStyle name="Comma 2 3 6 2 3 3 4 2" xfId="30984" xr:uid="{5690CA99-32B1-4737-AC6F-33C7C691A938}"/>
    <cellStyle name="Comma 2 3 6 2 3 3 5" xfId="21377" xr:uid="{D9EDCFAA-B7A3-4783-81A2-754ECCA012FE}"/>
    <cellStyle name="Comma 2 3 6 2 3 4" xfId="2965" xr:uid="{00000000-0005-0000-0000-00005D0F0000}"/>
    <cellStyle name="Comma 2 3 6 2 3 4 2" xfId="7768" xr:uid="{00000000-0005-0000-0000-00005E0F0000}"/>
    <cellStyle name="Comma 2 3 6 2 3 4 2 2" xfId="17375" xr:uid="{00000000-0005-0000-0000-00005F0F0000}"/>
    <cellStyle name="Comma 2 3 6 2 3 4 2 2 2" xfId="36589" xr:uid="{2EE48141-508E-4F3D-87A2-CCC17C9A6534}"/>
    <cellStyle name="Comma 2 3 6 2 3 4 2 3" xfId="26982" xr:uid="{32F0D596-2FB3-486C-AB8B-F693A0AC99CE}"/>
    <cellStyle name="Comma 2 3 6 2 3 4 3" xfId="12572" xr:uid="{00000000-0005-0000-0000-0000600F0000}"/>
    <cellStyle name="Comma 2 3 6 2 3 4 3 2" xfId="31786" xr:uid="{5A3ED46D-9BFB-4240-92B9-EB15A6078278}"/>
    <cellStyle name="Comma 2 3 6 2 3 4 4" xfId="22179" xr:uid="{3B8A0896-5C4A-4820-A927-6399E50A4E8F}"/>
    <cellStyle name="Comma 2 3 6 2 3 5" xfId="5367" xr:uid="{00000000-0005-0000-0000-0000610F0000}"/>
    <cellStyle name="Comma 2 3 6 2 3 5 2" xfId="14974" xr:uid="{00000000-0005-0000-0000-0000620F0000}"/>
    <cellStyle name="Comma 2 3 6 2 3 5 2 2" xfId="34188" xr:uid="{1BE1912B-954B-4174-91DF-CE06B5159DCB}"/>
    <cellStyle name="Comma 2 3 6 2 3 5 3" xfId="24581" xr:uid="{791BC80F-B0CE-42A2-84EF-8E7C6DF25730}"/>
    <cellStyle name="Comma 2 3 6 2 3 6" xfId="10170" xr:uid="{00000000-0005-0000-0000-0000630F0000}"/>
    <cellStyle name="Comma 2 3 6 2 3 6 2" xfId="29384" xr:uid="{E224A67F-3788-4465-9A77-246972B1320D}"/>
    <cellStyle name="Comma 2 3 6 2 3 7" xfId="19777" xr:uid="{868F6297-C8F4-44BF-87F8-2F962FC10002}"/>
    <cellStyle name="Comma 2 3 6 2 4" xfId="759" xr:uid="{00000000-0005-0000-0000-0000640F0000}"/>
    <cellStyle name="Comma 2 3 6 2 4 2" xfId="1560" xr:uid="{00000000-0005-0000-0000-0000650F0000}"/>
    <cellStyle name="Comma 2 3 6 2 4 2 2" xfId="3965" xr:uid="{00000000-0005-0000-0000-0000660F0000}"/>
    <cellStyle name="Comma 2 3 6 2 4 2 2 2" xfId="8768" xr:uid="{00000000-0005-0000-0000-0000670F0000}"/>
    <cellStyle name="Comma 2 3 6 2 4 2 2 2 2" xfId="18375" xr:uid="{00000000-0005-0000-0000-0000680F0000}"/>
    <cellStyle name="Comma 2 3 6 2 4 2 2 2 2 2" xfId="37589" xr:uid="{05A75B2B-3DE4-43EB-AD3C-83EA688C8F20}"/>
    <cellStyle name="Comma 2 3 6 2 4 2 2 2 3" xfId="27982" xr:uid="{E464C322-5E5B-4D0A-B83C-9179D20E3AF2}"/>
    <cellStyle name="Comma 2 3 6 2 4 2 2 3" xfId="13572" xr:uid="{00000000-0005-0000-0000-0000690F0000}"/>
    <cellStyle name="Comma 2 3 6 2 4 2 2 3 2" xfId="32786" xr:uid="{354DDAA6-7534-4F27-9581-CCB718C7116D}"/>
    <cellStyle name="Comma 2 3 6 2 4 2 2 4" xfId="23179" xr:uid="{4DB79923-EE31-40A0-BFE9-0A031EAB35F2}"/>
    <cellStyle name="Comma 2 3 6 2 4 2 3" xfId="6367" xr:uid="{00000000-0005-0000-0000-00006A0F0000}"/>
    <cellStyle name="Comma 2 3 6 2 4 2 3 2" xfId="15974" xr:uid="{00000000-0005-0000-0000-00006B0F0000}"/>
    <cellStyle name="Comma 2 3 6 2 4 2 3 2 2" xfId="35188" xr:uid="{ED5D94FA-C2DF-4CE8-AEE4-089A4322D0CE}"/>
    <cellStyle name="Comma 2 3 6 2 4 2 3 3" xfId="25581" xr:uid="{73DAD2E2-83DA-4B7F-AA48-9E0B0D63BA33}"/>
    <cellStyle name="Comma 2 3 6 2 4 2 4" xfId="11170" xr:uid="{00000000-0005-0000-0000-00006C0F0000}"/>
    <cellStyle name="Comma 2 3 6 2 4 2 4 2" xfId="30384" xr:uid="{B3FFB5E2-9A74-4214-B929-B8B85DFC1C97}"/>
    <cellStyle name="Comma 2 3 6 2 4 2 5" xfId="20777" xr:uid="{50F1780B-C3E6-421A-90AE-309A06601E49}"/>
    <cellStyle name="Comma 2 3 6 2 4 3" xfId="2360" xr:uid="{00000000-0005-0000-0000-00006D0F0000}"/>
    <cellStyle name="Comma 2 3 6 2 4 3 2" xfId="4765" xr:uid="{00000000-0005-0000-0000-00006E0F0000}"/>
    <cellStyle name="Comma 2 3 6 2 4 3 2 2" xfId="9568" xr:uid="{00000000-0005-0000-0000-00006F0F0000}"/>
    <cellStyle name="Comma 2 3 6 2 4 3 2 2 2" xfId="19175" xr:uid="{00000000-0005-0000-0000-0000700F0000}"/>
    <cellStyle name="Comma 2 3 6 2 4 3 2 2 2 2" xfId="38389" xr:uid="{8C4B900A-BFEB-43B2-8FA6-B606517755E5}"/>
    <cellStyle name="Comma 2 3 6 2 4 3 2 2 3" xfId="28782" xr:uid="{41B33AC4-C67F-4EF2-AA53-81120FCFEDE3}"/>
    <cellStyle name="Comma 2 3 6 2 4 3 2 3" xfId="14372" xr:uid="{00000000-0005-0000-0000-0000710F0000}"/>
    <cellStyle name="Comma 2 3 6 2 4 3 2 3 2" xfId="33586" xr:uid="{242D15CC-B192-4191-80B4-8762886C90F7}"/>
    <cellStyle name="Comma 2 3 6 2 4 3 2 4" xfId="23979" xr:uid="{91C952B5-3DA6-4EA1-A148-1D097EACBF46}"/>
    <cellStyle name="Comma 2 3 6 2 4 3 3" xfId="7167" xr:uid="{00000000-0005-0000-0000-0000720F0000}"/>
    <cellStyle name="Comma 2 3 6 2 4 3 3 2" xfId="16774" xr:uid="{00000000-0005-0000-0000-0000730F0000}"/>
    <cellStyle name="Comma 2 3 6 2 4 3 3 2 2" xfId="35988" xr:uid="{7BAF5647-F361-43AD-973C-8CE116FD4AA7}"/>
    <cellStyle name="Comma 2 3 6 2 4 3 3 3" xfId="26381" xr:uid="{D8A91A46-D225-438E-A631-A41288118B8F}"/>
    <cellStyle name="Comma 2 3 6 2 4 3 4" xfId="11970" xr:uid="{00000000-0005-0000-0000-0000740F0000}"/>
    <cellStyle name="Comma 2 3 6 2 4 3 4 2" xfId="31184" xr:uid="{44AA7A04-252B-49A9-99EC-D108E10551DF}"/>
    <cellStyle name="Comma 2 3 6 2 4 3 5" xfId="21577" xr:uid="{85157722-6200-4580-A5D4-5A3AE028B676}"/>
    <cellStyle name="Comma 2 3 6 2 4 4" xfId="3165" xr:uid="{00000000-0005-0000-0000-0000750F0000}"/>
    <cellStyle name="Comma 2 3 6 2 4 4 2" xfId="7968" xr:uid="{00000000-0005-0000-0000-0000760F0000}"/>
    <cellStyle name="Comma 2 3 6 2 4 4 2 2" xfId="17575" xr:uid="{00000000-0005-0000-0000-0000770F0000}"/>
    <cellStyle name="Comma 2 3 6 2 4 4 2 2 2" xfId="36789" xr:uid="{E48CB94E-7EAC-4E7A-B021-83B7E3C8D9C8}"/>
    <cellStyle name="Comma 2 3 6 2 4 4 2 3" xfId="27182" xr:uid="{46AA9306-15D5-4C07-88E8-EC70B97B7CE5}"/>
    <cellStyle name="Comma 2 3 6 2 4 4 3" xfId="12772" xr:uid="{00000000-0005-0000-0000-0000780F0000}"/>
    <cellStyle name="Comma 2 3 6 2 4 4 3 2" xfId="31986" xr:uid="{EFF0C516-06A4-44D1-AE7E-2420EA9E03F1}"/>
    <cellStyle name="Comma 2 3 6 2 4 4 4" xfId="22379" xr:uid="{BEAAFEDC-A653-4F4F-B1D0-411B20D503C6}"/>
    <cellStyle name="Comma 2 3 6 2 4 5" xfId="5567" xr:uid="{00000000-0005-0000-0000-0000790F0000}"/>
    <cellStyle name="Comma 2 3 6 2 4 5 2" xfId="15174" xr:uid="{00000000-0005-0000-0000-00007A0F0000}"/>
    <cellStyle name="Comma 2 3 6 2 4 5 2 2" xfId="34388" xr:uid="{362AE1F9-BB59-4CB5-8946-7B97533F0DA4}"/>
    <cellStyle name="Comma 2 3 6 2 4 5 3" xfId="24781" xr:uid="{64BE3B9B-A9A9-4D8C-85A5-CA21E46612B3}"/>
    <cellStyle name="Comma 2 3 6 2 4 6" xfId="10370" xr:uid="{00000000-0005-0000-0000-00007B0F0000}"/>
    <cellStyle name="Comma 2 3 6 2 4 6 2" xfId="29584" xr:uid="{F6F1A4C8-0FAF-4467-A65D-A4E7FECF09F2}"/>
    <cellStyle name="Comma 2 3 6 2 4 7" xfId="19977" xr:uid="{35AFF1CD-0780-426A-951D-8F3C868A7F61}"/>
    <cellStyle name="Comma 2 3 6 2 5" xfId="960" xr:uid="{00000000-0005-0000-0000-00007C0F0000}"/>
    <cellStyle name="Comma 2 3 6 2 5 2" xfId="3365" xr:uid="{00000000-0005-0000-0000-00007D0F0000}"/>
    <cellStyle name="Comma 2 3 6 2 5 2 2" xfId="8168" xr:uid="{00000000-0005-0000-0000-00007E0F0000}"/>
    <cellStyle name="Comma 2 3 6 2 5 2 2 2" xfId="17775" xr:uid="{00000000-0005-0000-0000-00007F0F0000}"/>
    <cellStyle name="Comma 2 3 6 2 5 2 2 2 2" xfId="36989" xr:uid="{E7DB207B-22DA-4184-97F8-2F47AEC9A01F}"/>
    <cellStyle name="Comma 2 3 6 2 5 2 2 3" xfId="27382" xr:uid="{7BF158C4-3401-4CC4-BCC6-EDCA8660EC80}"/>
    <cellStyle name="Comma 2 3 6 2 5 2 3" xfId="12972" xr:uid="{00000000-0005-0000-0000-0000800F0000}"/>
    <cellStyle name="Comma 2 3 6 2 5 2 3 2" xfId="32186" xr:uid="{7098D39D-B654-4E20-B758-D88BE0C15DD8}"/>
    <cellStyle name="Comma 2 3 6 2 5 2 4" xfId="22579" xr:uid="{D9C94AE1-9656-4EEE-B615-16BFAC7DFED3}"/>
    <cellStyle name="Comma 2 3 6 2 5 3" xfId="5767" xr:uid="{00000000-0005-0000-0000-0000810F0000}"/>
    <cellStyle name="Comma 2 3 6 2 5 3 2" xfId="15374" xr:uid="{00000000-0005-0000-0000-0000820F0000}"/>
    <cellStyle name="Comma 2 3 6 2 5 3 2 2" xfId="34588" xr:uid="{454224E7-4B17-4B08-ABE9-FC472E25585F}"/>
    <cellStyle name="Comma 2 3 6 2 5 3 3" xfId="24981" xr:uid="{90B42D33-EE61-4AC5-B817-B52412CF4FC6}"/>
    <cellStyle name="Comma 2 3 6 2 5 4" xfId="10570" xr:uid="{00000000-0005-0000-0000-0000830F0000}"/>
    <cellStyle name="Comma 2 3 6 2 5 4 2" xfId="29784" xr:uid="{FC54BD3B-A23B-47C1-9AD6-9C41F5D45EC4}"/>
    <cellStyle name="Comma 2 3 6 2 5 5" xfId="20177" xr:uid="{0C2BAF77-A28A-4491-B068-739AFD57723A}"/>
    <cellStyle name="Comma 2 3 6 2 6" xfId="1760" xr:uid="{00000000-0005-0000-0000-0000840F0000}"/>
    <cellStyle name="Comma 2 3 6 2 6 2" xfId="4165" xr:uid="{00000000-0005-0000-0000-0000850F0000}"/>
    <cellStyle name="Comma 2 3 6 2 6 2 2" xfId="8968" xr:uid="{00000000-0005-0000-0000-0000860F0000}"/>
    <cellStyle name="Comma 2 3 6 2 6 2 2 2" xfId="18575" xr:uid="{00000000-0005-0000-0000-0000870F0000}"/>
    <cellStyle name="Comma 2 3 6 2 6 2 2 2 2" xfId="37789" xr:uid="{15B671C1-64E1-4404-9694-C349B455BA45}"/>
    <cellStyle name="Comma 2 3 6 2 6 2 2 3" xfId="28182" xr:uid="{9FA06D3E-A226-461D-88B0-372E167257B3}"/>
    <cellStyle name="Comma 2 3 6 2 6 2 3" xfId="13772" xr:uid="{00000000-0005-0000-0000-0000880F0000}"/>
    <cellStyle name="Comma 2 3 6 2 6 2 3 2" xfId="32986" xr:uid="{D742ED5A-A189-4F17-B545-2459272F807A}"/>
    <cellStyle name="Comma 2 3 6 2 6 2 4" xfId="23379" xr:uid="{E02C5B54-D864-4ED0-A3BC-23DC51E822FE}"/>
    <cellStyle name="Comma 2 3 6 2 6 3" xfId="6567" xr:uid="{00000000-0005-0000-0000-0000890F0000}"/>
    <cellStyle name="Comma 2 3 6 2 6 3 2" xfId="16174" xr:uid="{00000000-0005-0000-0000-00008A0F0000}"/>
    <cellStyle name="Comma 2 3 6 2 6 3 2 2" xfId="35388" xr:uid="{81F5AABA-EF23-49E6-8BAB-764CF350E070}"/>
    <cellStyle name="Comma 2 3 6 2 6 3 3" xfId="25781" xr:uid="{5D3D080E-A821-4E45-8076-D7D60173D9B7}"/>
    <cellStyle name="Comma 2 3 6 2 6 4" xfId="11370" xr:uid="{00000000-0005-0000-0000-00008B0F0000}"/>
    <cellStyle name="Comma 2 3 6 2 6 4 2" xfId="30584" xr:uid="{8CFB643E-79BB-4ACE-B875-A6A90339EDBE}"/>
    <cellStyle name="Comma 2 3 6 2 6 5" xfId="20977" xr:uid="{E281BADD-D2DB-4FDF-B908-AF0EFBD715EC}"/>
    <cellStyle name="Comma 2 3 6 2 7" xfId="2565" xr:uid="{00000000-0005-0000-0000-00008C0F0000}"/>
    <cellStyle name="Comma 2 3 6 2 7 2" xfId="7368" xr:uid="{00000000-0005-0000-0000-00008D0F0000}"/>
    <cellStyle name="Comma 2 3 6 2 7 2 2" xfId="16975" xr:uid="{00000000-0005-0000-0000-00008E0F0000}"/>
    <cellStyle name="Comma 2 3 6 2 7 2 2 2" xfId="36189" xr:uid="{541508BB-92B7-4A91-B44C-8D5B8CB21C74}"/>
    <cellStyle name="Comma 2 3 6 2 7 2 3" xfId="26582" xr:uid="{BC7CBA98-8C9E-4C71-BC59-3A064DCB5035}"/>
    <cellStyle name="Comma 2 3 6 2 7 3" xfId="12172" xr:uid="{00000000-0005-0000-0000-00008F0F0000}"/>
    <cellStyle name="Comma 2 3 6 2 7 3 2" xfId="31386" xr:uid="{2C6B3DC9-0CCA-4774-B6D9-8E3B949C28C1}"/>
    <cellStyle name="Comma 2 3 6 2 7 4" xfId="21779" xr:uid="{BA60A312-CF2F-46EE-8BEF-7A664454CFF5}"/>
    <cellStyle name="Comma 2 3 6 2 8" xfId="4967" xr:uid="{00000000-0005-0000-0000-0000900F0000}"/>
    <cellStyle name="Comma 2 3 6 2 8 2" xfId="14574" xr:uid="{00000000-0005-0000-0000-0000910F0000}"/>
    <cellStyle name="Comma 2 3 6 2 8 2 2" xfId="33788" xr:uid="{E7F03353-C517-4A3D-B777-23B3D9F5F271}"/>
    <cellStyle name="Comma 2 3 6 2 8 3" xfId="24181" xr:uid="{1D125CFE-CC4A-471F-A068-4DDA1471DDB7}"/>
    <cellStyle name="Comma 2 3 6 2 9" xfId="9770" xr:uid="{00000000-0005-0000-0000-0000920F0000}"/>
    <cellStyle name="Comma 2 3 6 2 9 2" xfId="28984" xr:uid="{CD4B814A-F7B3-4007-88E6-60DFF15FEC3E}"/>
    <cellStyle name="Comma 2 3 6 3" xfId="259" xr:uid="{00000000-0005-0000-0000-0000930F0000}"/>
    <cellStyle name="Comma 2 3 6 3 2" xfId="1060" xr:uid="{00000000-0005-0000-0000-0000940F0000}"/>
    <cellStyle name="Comma 2 3 6 3 2 2" xfId="3465" xr:uid="{00000000-0005-0000-0000-0000950F0000}"/>
    <cellStyle name="Comma 2 3 6 3 2 2 2" xfId="8268" xr:uid="{00000000-0005-0000-0000-0000960F0000}"/>
    <cellStyle name="Comma 2 3 6 3 2 2 2 2" xfId="17875" xr:uid="{00000000-0005-0000-0000-0000970F0000}"/>
    <cellStyle name="Comma 2 3 6 3 2 2 2 2 2" xfId="37089" xr:uid="{1633E42D-E718-40FA-98CE-D26319B586F0}"/>
    <cellStyle name="Comma 2 3 6 3 2 2 2 3" xfId="27482" xr:uid="{F3EBE016-5AC6-4DF1-9072-449194B77530}"/>
    <cellStyle name="Comma 2 3 6 3 2 2 3" xfId="13072" xr:uid="{00000000-0005-0000-0000-0000980F0000}"/>
    <cellStyle name="Comma 2 3 6 3 2 2 3 2" xfId="32286" xr:uid="{FEEB2D77-0E0C-471D-A217-418720CA4323}"/>
    <cellStyle name="Comma 2 3 6 3 2 2 4" xfId="22679" xr:uid="{D95B47CD-EB64-491D-AB00-8A92BD05AE58}"/>
    <cellStyle name="Comma 2 3 6 3 2 3" xfId="5867" xr:uid="{00000000-0005-0000-0000-0000990F0000}"/>
    <cellStyle name="Comma 2 3 6 3 2 3 2" xfId="15474" xr:uid="{00000000-0005-0000-0000-00009A0F0000}"/>
    <cellStyle name="Comma 2 3 6 3 2 3 2 2" xfId="34688" xr:uid="{7AEBB99C-1C4F-4CB4-B66F-701EAB5ACDC6}"/>
    <cellStyle name="Comma 2 3 6 3 2 3 3" xfId="25081" xr:uid="{8BBF3517-56A1-4AB0-A0FE-FC6AFFD1C5A9}"/>
    <cellStyle name="Comma 2 3 6 3 2 4" xfId="10670" xr:uid="{00000000-0005-0000-0000-00009B0F0000}"/>
    <cellStyle name="Comma 2 3 6 3 2 4 2" xfId="29884" xr:uid="{31196100-3AA5-43E6-AFA3-7D167FEB410F}"/>
    <cellStyle name="Comma 2 3 6 3 2 5" xfId="20277" xr:uid="{821009C6-5129-410F-9B79-8C6964F74E0C}"/>
    <cellStyle name="Comma 2 3 6 3 3" xfId="1860" xr:uid="{00000000-0005-0000-0000-00009C0F0000}"/>
    <cellStyle name="Comma 2 3 6 3 3 2" xfId="4265" xr:uid="{00000000-0005-0000-0000-00009D0F0000}"/>
    <cellStyle name="Comma 2 3 6 3 3 2 2" xfId="9068" xr:uid="{00000000-0005-0000-0000-00009E0F0000}"/>
    <cellStyle name="Comma 2 3 6 3 3 2 2 2" xfId="18675" xr:uid="{00000000-0005-0000-0000-00009F0F0000}"/>
    <cellStyle name="Comma 2 3 6 3 3 2 2 2 2" xfId="37889" xr:uid="{2FDB4BA1-0A94-44BD-A1A7-CFE56C910D46}"/>
    <cellStyle name="Comma 2 3 6 3 3 2 2 3" xfId="28282" xr:uid="{0F9464A9-6B0F-45D6-B8D0-79BB9EC801E4}"/>
    <cellStyle name="Comma 2 3 6 3 3 2 3" xfId="13872" xr:uid="{00000000-0005-0000-0000-0000A00F0000}"/>
    <cellStyle name="Comma 2 3 6 3 3 2 3 2" xfId="33086" xr:uid="{6A3CC4AD-5221-4565-9DD9-A2386B5C627E}"/>
    <cellStyle name="Comma 2 3 6 3 3 2 4" xfId="23479" xr:uid="{97E807A2-1100-4EDF-8310-F8D6B13FB0AD}"/>
    <cellStyle name="Comma 2 3 6 3 3 3" xfId="6667" xr:uid="{00000000-0005-0000-0000-0000A10F0000}"/>
    <cellStyle name="Comma 2 3 6 3 3 3 2" xfId="16274" xr:uid="{00000000-0005-0000-0000-0000A20F0000}"/>
    <cellStyle name="Comma 2 3 6 3 3 3 2 2" xfId="35488" xr:uid="{DD51568C-4F14-4270-ADFC-2989D20E48CC}"/>
    <cellStyle name="Comma 2 3 6 3 3 3 3" xfId="25881" xr:uid="{11845C02-6D36-4D2A-B5BD-7906CF88620E}"/>
    <cellStyle name="Comma 2 3 6 3 3 4" xfId="11470" xr:uid="{00000000-0005-0000-0000-0000A30F0000}"/>
    <cellStyle name="Comma 2 3 6 3 3 4 2" xfId="30684" xr:uid="{0347500E-D3AE-4E18-994E-BB1F27A477D7}"/>
    <cellStyle name="Comma 2 3 6 3 3 5" xfId="21077" xr:uid="{147F1F45-9FF1-4FC7-8B38-FA9E3A8677B7}"/>
    <cellStyle name="Comma 2 3 6 3 4" xfId="2665" xr:uid="{00000000-0005-0000-0000-0000A40F0000}"/>
    <cellStyle name="Comma 2 3 6 3 4 2" xfId="7468" xr:uid="{00000000-0005-0000-0000-0000A50F0000}"/>
    <cellStyle name="Comma 2 3 6 3 4 2 2" xfId="17075" xr:uid="{00000000-0005-0000-0000-0000A60F0000}"/>
    <cellStyle name="Comma 2 3 6 3 4 2 2 2" xfId="36289" xr:uid="{24CEB9AB-D489-49AA-8A01-38D7563D4028}"/>
    <cellStyle name="Comma 2 3 6 3 4 2 3" xfId="26682" xr:uid="{5C7BAFB1-0200-471D-A0AF-4B46D1C6DF20}"/>
    <cellStyle name="Comma 2 3 6 3 4 3" xfId="12272" xr:uid="{00000000-0005-0000-0000-0000A70F0000}"/>
    <cellStyle name="Comma 2 3 6 3 4 3 2" xfId="31486" xr:uid="{53E16D1F-AFAC-4B23-AFB8-CEBA92B03854}"/>
    <cellStyle name="Comma 2 3 6 3 4 4" xfId="21879" xr:uid="{A2F011CD-1661-4372-A2C9-6DB7BCA8C4AA}"/>
    <cellStyle name="Comma 2 3 6 3 5" xfId="5067" xr:uid="{00000000-0005-0000-0000-0000A80F0000}"/>
    <cellStyle name="Comma 2 3 6 3 5 2" xfId="14674" xr:uid="{00000000-0005-0000-0000-0000A90F0000}"/>
    <cellStyle name="Comma 2 3 6 3 5 2 2" xfId="33888" xr:uid="{2B1BB998-99B9-443D-A0B7-8FAAD3CE5D81}"/>
    <cellStyle name="Comma 2 3 6 3 5 3" xfId="24281" xr:uid="{49482E2D-793F-4B95-9978-B123310D4417}"/>
    <cellStyle name="Comma 2 3 6 3 6" xfId="9870" xr:uid="{00000000-0005-0000-0000-0000AA0F0000}"/>
    <cellStyle name="Comma 2 3 6 3 6 2" xfId="29084" xr:uid="{DE1D4CA7-F373-4181-B9E6-C452C3F75B18}"/>
    <cellStyle name="Comma 2 3 6 3 7" xfId="19477" xr:uid="{86AEE586-7EF7-4CD7-ACAA-93D116BBFC21}"/>
    <cellStyle name="Comma 2 3 6 4" xfId="459" xr:uid="{00000000-0005-0000-0000-0000AB0F0000}"/>
    <cellStyle name="Comma 2 3 6 4 2" xfId="1260" xr:uid="{00000000-0005-0000-0000-0000AC0F0000}"/>
    <cellStyle name="Comma 2 3 6 4 2 2" xfId="3665" xr:uid="{00000000-0005-0000-0000-0000AD0F0000}"/>
    <cellStyle name="Comma 2 3 6 4 2 2 2" xfId="8468" xr:uid="{00000000-0005-0000-0000-0000AE0F0000}"/>
    <cellStyle name="Comma 2 3 6 4 2 2 2 2" xfId="18075" xr:uid="{00000000-0005-0000-0000-0000AF0F0000}"/>
    <cellStyle name="Comma 2 3 6 4 2 2 2 2 2" xfId="37289" xr:uid="{075EAF5F-E0F7-46DA-9D92-4A30EB3AB454}"/>
    <cellStyle name="Comma 2 3 6 4 2 2 2 3" xfId="27682" xr:uid="{55AB5FE4-BA8F-44F8-B45F-A95E88CB6CA1}"/>
    <cellStyle name="Comma 2 3 6 4 2 2 3" xfId="13272" xr:uid="{00000000-0005-0000-0000-0000B00F0000}"/>
    <cellStyle name="Comma 2 3 6 4 2 2 3 2" xfId="32486" xr:uid="{D2C2F880-A68B-4C89-A62C-8FE4E6425DC0}"/>
    <cellStyle name="Comma 2 3 6 4 2 2 4" xfId="22879" xr:uid="{EF2ABD5B-A02D-4238-8ED7-59AAC2CC8EB8}"/>
    <cellStyle name="Comma 2 3 6 4 2 3" xfId="6067" xr:uid="{00000000-0005-0000-0000-0000B10F0000}"/>
    <cellStyle name="Comma 2 3 6 4 2 3 2" xfId="15674" xr:uid="{00000000-0005-0000-0000-0000B20F0000}"/>
    <cellStyle name="Comma 2 3 6 4 2 3 2 2" xfId="34888" xr:uid="{FDCCFFFA-8F67-4659-96BC-FFCE194B7685}"/>
    <cellStyle name="Comma 2 3 6 4 2 3 3" xfId="25281" xr:uid="{0F5151C3-8A85-4D54-8A0E-617756B22E51}"/>
    <cellStyle name="Comma 2 3 6 4 2 4" xfId="10870" xr:uid="{00000000-0005-0000-0000-0000B30F0000}"/>
    <cellStyle name="Comma 2 3 6 4 2 4 2" xfId="30084" xr:uid="{936D70F1-B6E6-40C1-9C4E-205790115ACC}"/>
    <cellStyle name="Comma 2 3 6 4 2 5" xfId="20477" xr:uid="{059D9924-28F3-4EF9-99D1-020AED07DB60}"/>
    <cellStyle name="Comma 2 3 6 4 3" xfId="2060" xr:uid="{00000000-0005-0000-0000-0000B40F0000}"/>
    <cellStyle name="Comma 2 3 6 4 3 2" xfId="4465" xr:uid="{00000000-0005-0000-0000-0000B50F0000}"/>
    <cellStyle name="Comma 2 3 6 4 3 2 2" xfId="9268" xr:uid="{00000000-0005-0000-0000-0000B60F0000}"/>
    <cellStyle name="Comma 2 3 6 4 3 2 2 2" xfId="18875" xr:uid="{00000000-0005-0000-0000-0000B70F0000}"/>
    <cellStyle name="Comma 2 3 6 4 3 2 2 2 2" xfId="38089" xr:uid="{44D55720-2618-42E5-9665-35EC47D23C35}"/>
    <cellStyle name="Comma 2 3 6 4 3 2 2 3" xfId="28482" xr:uid="{394A799C-27CC-4B80-8CB1-84D68EA4663A}"/>
    <cellStyle name="Comma 2 3 6 4 3 2 3" xfId="14072" xr:uid="{00000000-0005-0000-0000-0000B80F0000}"/>
    <cellStyle name="Comma 2 3 6 4 3 2 3 2" xfId="33286" xr:uid="{894E2A65-80DE-4B41-8409-C5C33FD4BBBE}"/>
    <cellStyle name="Comma 2 3 6 4 3 2 4" xfId="23679" xr:uid="{D8EDECF2-2CBE-439B-BF20-B51D1F2A6942}"/>
    <cellStyle name="Comma 2 3 6 4 3 3" xfId="6867" xr:uid="{00000000-0005-0000-0000-0000B90F0000}"/>
    <cellStyle name="Comma 2 3 6 4 3 3 2" xfId="16474" xr:uid="{00000000-0005-0000-0000-0000BA0F0000}"/>
    <cellStyle name="Comma 2 3 6 4 3 3 2 2" xfId="35688" xr:uid="{D2847459-93A3-41AF-ABD8-DE31F8AA4343}"/>
    <cellStyle name="Comma 2 3 6 4 3 3 3" xfId="26081" xr:uid="{A99C9869-EA45-48CA-A2A3-369699F0FAEC}"/>
    <cellStyle name="Comma 2 3 6 4 3 4" xfId="11670" xr:uid="{00000000-0005-0000-0000-0000BB0F0000}"/>
    <cellStyle name="Comma 2 3 6 4 3 4 2" xfId="30884" xr:uid="{D29E42CB-0010-433D-ADBE-4E4BA9E95950}"/>
    <cellStyle name="Comma 2 3 6 4 3 5" xfId="21277" xr:uid="{E85E4048-841F-45A2-BC8C-BF6BE6E3EDD8}"/>
    <cellStyle name="Comma 2 3 6 4 4" xfId="2865" xr:uid="{00000000-0005-0000-0000-0000BC0F0000}"/>
    <cellStyle name="Comma 2 3 6 4 4 2" xfId="7668" xr:uid="{00000000-0005-0000-0000-0000BD0F0000}"/>
    <cellStyle name="Comma 2 3 6 4 4 2 2" xfId="17275" xr:uid="{00000000-0005-0000-0000-0000BE0F0000}"/>
    <cellStyle name="Comma 2 3 6 4 4 2 2 2" xfId="36489" xr:uid="{19B4CF09-2A5F-4C2D-AD72-CD902CB0326F}"/>
    <cellStyle name="Comma 2 3 6 4 4 2 3" xfId="26882" xr:uid="{202CA2A0-B519-4C00-89F9-B087029A3141}"/>
    <cellStyle name="Comma 2 3 6 4 4 3" xfId="12472" xr:uid="{00000000-0005-0000-0000-0000BF0F0000}"/>
    <cellStyle name="Comma 2 3 6 4 4 3 2" xfId="31686" xr:uid="{A14BE2D2-5BDF-47A7-A2B1-F52939172A76}"/>
    <cellStyle name="Comma 2 3 6 4 4 4" xfId="22079" xr:uid="{494AF83C-E412-4F76-B764-BE1EC3B5E08C}"/>
    <cellStyle name="Comma 2 3 6 4 5" xfId="5267" xr:uid="{00000000-0005-0000-0000-0000C00F0000}"/>
    <cellStyle name="Comma 2 3 6 4 5 2" xfId="14874" xr:uid="{00000000-0005-0000-0000-0000C10F0000}"/>
    <cellStyle name="Comma 2 3 6 4 5 2 2" xfId="34088" xr:uid="{88D5E574-F969-460A-AC5A-0DE9372A24A6}"/>
    <cellStyle name="Comma 2 3 6 4 5 3" xfId="24481" xr:uid="{1801AC30-B430-4420-AB75-4DE77039BA73}"/>
    <cellStyle name="Comma 2 3 6 4 6" xfId="10070" xr:uid="{00000000-0005-0000-0000-0000C20F0000}"/>
    <cellStyle name="Comma 2 3 6 4 6 2" xfId="29284" xr:uid="{964A17CD-EEBC-468A-92F6-260A570A741A}"/>
    <cellStyle name="Comma 2 3 6 4 7" xfId="19677" xr:uid="{10B3C756-926F-49DE-A45B-46E8563FAF33}"/>
    <cellStyle name="Comma 2 3 6 5" xfId="659" xr:uid="{00000000-0005-0000-0000-0000C30F0000}"/>
    <cellStyle name="Comma 2 3 6 5 2" xfId="1460" xr:uid="{00000000-0005-0000-0000-0000C40F0000}"/>
    <cellStyle name="Comma 2 3 6 5 2 2" xfId="3865" xr:uid="{00000000-0005-0000-0000-0000C50F0000}"/>
    <cellStyle name="Comma 2 3 6 5 2 2 2" xfId="8668" xr:uid="{00000000-0005-0000-0000-0000C60F0000}"/>
    <cellStyle name="Comma 2 3 6 5 2 2 2 2" xfId="18275" xr:uid="{00000000-0005-0000-0000-0000C70F0000}"/>
    <cellStyle name="Comma 2 3 6 5 2 2 2 2 2" xfId="37489" xr:uid="{3732861C-C2AD-4408-84F6-97A77B39F602}"/>
    <cellStyle name="Comma 2 3 6 5 2 2 2 3" xfId="27882" xr:uid="{6CFE2F4E-7BBF-4189-B301-DE46284485C0}"/>
    <cellStyle name="Comma 2 3 6 5 2 2 3" xfId="13472" xr:uid="{00000000-0005-0000-0000-0000C80F0000}"/>
    <cellStyle name="Comma 2 3 6 5 2 2 3 2" xfId="32686" xr:uid="{672A16C7-24AE-4398-BFAB-00E6C7725846}"/>
    <cellStyle name="Comma 2 3 6 5 2 2 4" xfId="23079" xr:uid="{69ACA805-93DB-46CC-8309-24BC75A47B49}"/>
    <cellStyle name="Comma 2 3 6 5 2 3" xfId="6267" xr:uid="{00000000-0005-0000-0000-0000C90F0000}"/>
    <cellStyle name="Comma 2 3 6 5 2 3 2" xfId="15874" xr:uid="{00000000-0005-0000-0000-0000CA0F0000}"/>
    <cellStyle name="Comma 2 3 6 5 2 3 2 2" xfId="35088" xr:uid="{BB108526-774E-4F59-AA85-8A1EA6B6F4FA}"/>
    <cellStyle name="Comma 2 3 6 5 2 3 3" xfId="25481" xr:uid="{3447DEEA-7267-4C42-A690-548ACE1066D5}"/>
    <cellStyle name="Comma 2 3 6 5 2 4" xfId="11070" xr:uid="{00000000-0005-0000-0000-0000CB0F0000}"/>
    <cellStyle name="Comma 2 3 6 5 2 4 2" xfId="30284" xr:uid="{F403EE97-BF5E-4D98-B5AF-D9647351B770}"/>
    <cellStyle name="Comma 2 3 6 5 2 5" xfId="20677" xr:uid="{9D4B18FE-0190-4764-BC33-BF1182E04989}"/>
    <cellStyle name="Comma 2 3 6 5 3" xfId="2260" xr:uid="{00000000-0005-0000-0000-0000CC0F0000}"/>
    <cellStyle name="Comma 2 3 6 5 3 2" xfId="4665" xr:uid="{00000000-0005-0000-0000-0000CD0F0000}"/>
    <cellStyle name="Comma 2 3 6 5 3 2 2" xfId="9468" xr:uid="{00000000-0005-0000-0000-0000CE0F0000}"/>
    <cellStyle name="Comma 2 3 6 5 3 2 2 2" xfId="19075" xr:uid="{00000000-0005-0000-0000-0000CF0F0000}"/>
    <cellStyle name="Comma 2 3 6 5 3 2 2 2 2" xfId="38289" xr:uid="{F5A07893-A483-4ADF-8C69-C220F975F1A3}"/>
    <cellStyle name="Comma 2 3 6 5 3 2 2 3" xfId="28682" xr:uid="{0C9FAD98-F507-4C63-82BA-06E123C85B19}"/>
    <cellStyle name="Comma 2 3 6 5 3 2 3" xfId="14272" xr:uid="{00000000-0005-0000-0000-0000D00F0000}"/>
    <cellStyle name="Comma 2 3 6 5 3 2 3 2" xfId="33486" xr:uid="{7F80F935-68D7-4718-94EB-E9BB4D11DD74}"/>
    <cellStyle name="Comma 2 3 6 5 3 2 4" xfId="23879" xr:uid="{04DC24DC-5479-47BF-8797-EBCAC0E325D0}"/>
    <cellStyle name="Comma 2 3 6 5 3 3" xfId="7067" xr:uid="{00000000-0005-0000-0000-0000D10F0000}"/>
    <cellStyle name="Comma 2 3 6 5 3 3 2" xfId="16674" xr:uid="{00000000-0005-0000-0000-0000D20F0000}"/>
    <cellStyle name="Comma 2 3 6 5 3 3 2 2" xfId="35888" xr:uid="{93A05BFB-CE4C-48E2-98FC-FC264F7C8C98}"/>
    <cellStyle name="Comma 2 3 6 5 3 3 3" xfId="26281" xr:uid="{8D2DB759-7F1F-4364-869A-FE961E2F4F6D}"/>
    <cellStyle name="Comma 2 3 6 5 3 4" xfId="11870" xr:uid="{00000000-0005-0000-0000-0000D30F0000}"/>
    <cellStyle name="Comma 2 3 6 5 3 4 2" xfId="31084" xr:uid="{B86DC8AC-B4D8-45BF-ACD4-AF7834642791}"/>
    <cellStyle name="Comma 2 3 6 5 3 5" xfId="21477" xr:uid="{22737FF1-91D7-444E-9304-67FDFECBEA72}"/>
    <cellStyle name="Comma 2 3 6 5 4" xfId="3065" xr:uid="{00000000-0005-0000-0000-0000D40F0000}"/>
    <cellStyle name="Comma 2 3 6 5 4 2" xfId="7868" xr:uid="{00000000-0005-0000-0000-0000D50F0000}"/>
    <cellStyle name="Comma 2 3 6 5 4 2 2" xfId="17475" xr:uid="{00000000-0005-0000-0000-0000D60F0000}"/>
    <cellStyle name="Comma 2 3 6 5 4 2 2 2" xfId="36689" xr:uid="{76915091-1B56-400D-8F47-1182D3193060}"/>
    <cellStyle name="Comma 2 3 6 5 4 2 3" xfId="27082" xr:uid="{01030E2C-70E7-42DF-BE13-6998D78597F5}"/>
    <cellStyle name="Comma 2 3 6 5 4 3" xfId="12672" xr:uid="{00000000-0005-0000-0000-0000D70F0000}"/>
    <cellStyle name="Comma 2 3 6 5 4 3 2" xfId="31886" xr:uid="{52DA6C44-71DF-4CED-9BE9-4C42A0C49CF9}"/>
    <cellStyle name="Comma 2 3 6 5 4 4" xfId="22279" xr:uid="{9FEF9063-03EE-44E2-AF83-8FA1735D9215}"/>
    <cellStyle name="Comma 2 3 6 5 5" xfId="5467" xr:uid="{00000000-0005-0000-0000-0000D80F0000}"/>
    <cellStyle name="Comma 2 3 6 5 5 2" xfId="15074" xr:uid="{00000000-0005-0000-0000-0000D90F0000}"/>
    <cellStyle name="Comma 2 3 6 5 5 2 2" xfId="34288" xr:uid="{2113E330-6E8C-4097-B6D3-D692222C180F}"/>
    <cellStyle name="Comma 2 3 6 5 5 3" xfId="24681" xr:uid="{2E2F3205-15EE-49B9-8EB0-BDB4398EEA17}"/>
    <cellStyle name="Comma 2 3 6 5 6" xfId="10270" xr:uid="{00000000-0005-0000-0000-0000DA0F0000}"/>
    <cellStyle name="Comma 2 3 6 5 6 2" xfId="29484" xr:uid="{39068F12-99DC-4CBE-B414-3FD0CC6CF21A}"/>
    <cellStyle name="Comma 2 3 6 5 7" xfId="19877" xr:uid="{A5E989CB-BD77-4D4C-A824-F7B9C088DCE3}"/>
    <cellStyle name="Comma 2 3 6 6" xfId="860" xr:uid="{00000000-0005-0000-0000-0000DB0F0000}"/>
    <cellStyle name="Comma 2 3 6 6 2" xfId="3265" xr:uid="{00000000-0005-0000-0000-0000DC0F0000}"/>
    <cellStyle name="Comma 2 3 6 6 2 2" xfId="8068" xr:uid="{00000000-0005-0000-0000-0000DD0F0000}"/>
    <cellStyle name="Comma 2 3 6 6 2 2 2" xfId="17675" xr:uid="{00000000-0005-0000-0000-0000DE0F0000}"/>
    <cellStyle name="Comma 2 3 6 6 2 2 2 2" xfId="36889" xr:uid="{E78EA706-FE1F-496D-9379-1481CEF04078}"/>
    <cellStyle name="Comma 2 3 6 6 2 2 3" xfId="27282" xr:uid="{0563115E-DB13-4CC3-B694-EF0344B630E8}"/>
    <cellStyle name="Comma 2 3 6 6 2 3" xfId="12872" xr:uid="{00000000-0005-0000-0000-0000DF0F0000}"/>
    <cellStyle name="Comma 2 3 6 6 2 3 2" xfId="32086" xr:uid="{6A2D630E-C1C1-4611-85EF-A3BDB99F27FE}"/>
    <cellStyle name="Comma 2 3 6 6 2 4" xfId="22479" xr:uid="{9917EA69-217B-4321-8543-9BA9E2485EC9}"/>
    <cellStyle name="Comma 2 3 6 6 3" xfId="5667" xr:uid="{00000000-0005-0000-0000-0000E00F0000}"/>
    <cellStyle name="Comma 2 3 6 6 3 2" xfId="15274" xr:uid="{00000000-0005-0000-0000-0000E10F0000}"/>
    <cellStyle name="Comma 2 3 6 6 3 2 2" xfId="34488" xr:uid="{16296A8D-F78B-442E-8711-91F1FCCBC5F4}"/>
    <cellStyle name="Comma 2 3 6 6 3 3" xfId="24881" xr:uid="{ED09A1FA-5D4A-423F-AC15-EAD2ADC5382B}"/>
    <cellStyle name="Comma 2 3 6 6 4" xfId="10470" xr:uid="{00000000-0005-0000-0000-0000E20F0000}"/>
    <cellStyle name="Comma 2 3 6 6 4 2" xfId="29684" xr:uid="{EE631705-B0C3-45FE-8E2B-754AB87E5A8F}"/>
    <cellStyle name="Comma 2 3 6 6 5" xfId="20077" xr:uid="{DB975904-D5BB-448A-B22C-6F2C12C0430C}"/>
    <cellStyle name="Comma 2 3 6 7" xfId="1660" xr:uid="{00000000-0005-0000-0000-0000E30F0000}"/>
    <cellStyle name="Comma 2 3 6 7 2" xfId="4065" xr:uid="{00000000-0005-0000-0000-0000E40F0000}"/>
    <cellStyle name="Comma 2 3 6 7 2 2" xfId="8868" xr:uid="{00000000-0005-0000-0000-0000E50F0000}"/>
    <cellStyle name="Comma 2 3 6 7 2 2 2" xfId="18475" xr:uid="{00000000-0005-0000-0000-0000E60F0000}"/>
    <cellStyle name="Comma 2 3 6 7 2 2 2 2" xfId="37689" xr:uid="{563CC3BB-3119-4786-98F2-BD67073CF033}"/>
    <cellStyle name="Comma 2 3 6 7 2 2 3" xfId="28082" xr:uid="{ADA95298-06AF-473F-8224-3F06B425E8B7}"/>
    <cellStyle name="Comma 2 3 6 7 2 3" xfId="13672" xr:uid="{00000000-0005-0000-0000-0000E70F0000}"/>
    <cellStyle name="Comma 2 3 6 7 2 3 2" xfId="32886" xr:uid="{667E0F4E-12F0-485D-8BCF-113DD1C9CCC3}"/>
    <cellStyle name="Comma 2 3 6 7 2 4" xfId="23279" xr:uid="{57D859AD-85F9-471A-819B-3B1D67D29A8E}"/>
    <cellStyle name="Comma 2 3 6 7 3" xfId="6467" xr:uid="{00000000-0005-0000-0000-0000E80F0000}"/>
    <cellStyle name="Comma 2 3 6 7 3 2" xfId="16074" xr:uid="{00000000-0005-0000-0000-0000E90F0000}"/>
    <cellStyle name="Comma 2 3 6 7 3 2 2" xfId="35288" xr:uid="{1E8D2C52-76E9-4F0C-AB7D-00CA752B7E61}"/>
    <cellStyle name="Comma 2 3 6 7 3 3" xfId="25681" xr:uid="{1FFD6C38-2FEC-4140-850E-FAD3E27D947D}"/>
    <cellStyle name="Comma 2 3 6 7 4" xfId="11270" xr:uid="{00000000-0005-0000-0000-0000EA0F0000}"/>
    <cellStyle name="Comma 2 3 6 7 4 2" xfId="30484" xr:uid="{939A317B-1A5C-46A3-83AD-2368923DCC96}"/>
    <cellStyle name="Comma 2 3 6 7 5" xfId="20877" xr:uid="{A04887F9-008F-4326-966D-4E611F1B82C6}"/>
    <cellStyle name="Comma 2 3 6 8" xfId="2465" xr:uid="{00000000-0005-0000-0000-0000EB0F0000}"/>
    <cellStyle name="Comma 2 3 6 8 2" xfId="7268" xr:uid="{00000000-0005-0000-0000-0000EC0F0000}"/>
    <cellStyle name="Comma 2 3 6 8 2 2" xfId="16875" xr:uid="{00000000-0005-0000-0000-0000ED0F0000}"/>
    <cellStyle name="Comma 2 3 6 8 2 2 2" xfId="36089" xr:uid="{6A2C51B0-ABE2-4C84-9DC3-0963DE828958}"/>
    <cellStyle name="Comma 2 3 6 8 2 3" xfId="26482" xr:uid="{84DF0025-8DDA-426E-9CD1-2447C825F691}"/>
    <cellStyle name="Comma 2 3 6 8 3" xfId="12072" xr:uid="{00000000-0005-0000-0000-0000EE0F0000}"/>
    <cellStyle name="Comma 2 3 6 8 3 2" xfId="31286" xr:uid="{D58062DF-151F-47E4-A3DC-80ECE544FFF2}"/>
    <cellStyle name="Comma 2 3 6 8 4" xfId="21679" xr:uid="{EE935CC5-F785-4FFE-8311-FBCC6B860B60}"/>
    <cellStyle name="Comma 2 3 6 9" xfId="4867" xr:uid="{00000000-0005-0000-0000-0000EF0F0000}"/>
    <cellStyle name="Comma 2 3 6 9 2" xfId="14474" xr:uid="{00000000-0005-0000-0000-0000F00F0000}"/>
    <cellStyle name="Comma 2 3 6 9 2 2" xfId="33688" xr:uid="{07F74DE8-193D-48ED-936E-BD727E7DE416}"/>
    <cellStyle name="Comma 2 3 6 9 3" xfId="24081" xr:uid="{3EFBA0A0-909F-4E80-ACB6-727F6632B829}"/>
    <cellStyle name="Comma 2 3 7" xfId="109" xr:uid="{00000000-0005-0000-0000-0000F10F0000}"/>
    <cellStyle name="Comma 2 3 7 10" xfId="19327" xr:uid="{0124E34A-7B59-4CFF-A821-1C5E3BFBF496}"/>
    <cellStyle name="Comma 2 3 7 2" xfId="309" xr:uid="{00000000-0005-0000-0000-0000F20F0000}"/>
    <cellStyle name="Comma 2 3 7 2 2" xfId="1110" xr:uid="{00000000-0005-0000-0000-0000F30F0000}"/>
    <cellStyle name="Comma 2 3 7 2 2 2" xfId="3515" xr:uid="{00000000-0005-0000-0000-0000F40F0000}"/>
    <cellStyle name="Comma 2 3 7 2 2 2 2" xfId="8318" xr:uid="{00000000-0005-0000-0000-0000F50F0000}"/>
    <cellStyle name="Comma 2 3 7 2 2 2 2 2" xfId="17925" xr:uid="{00000000-0005-0000-0000-0000F60F0000}"/>
    <cellStyle name="Comma 2 3 7 2 2 2 2 2 2" xfId="37139" xr:uid="{85FB3A61-28C2-472A-B5C4-FC6183DADA11}"/>
    <cellStyle name="Comma 2 3 7 2 2 2 2 3" xfId="27532" xr:uid="{74B97C20-2522-431E-A9D8-B666770C6139}"/>
    <cellStyle name="Comma 2 3 7 2 2 2 3" xfId="13122" xr:uid="{00000000-0005-0000-0000-0000F70F0000}"/>
    <cellStyle name="Comma 2 3 7 2 2 2 3 2" xfId="32336" xr:uid="{C16C6DFC-29D0-46EA-8842-62C52706DEBF}"/>
    <cellStyle name="Comma 2 3 7 2 2 2 4" xfId="22729" xr:uid="{CDCBB485-4B12-446A-81DA-BE0F6C9C7803}"/>
    <cellStyle name="Comma 2 3 7 2 2 3" xfId="5917" xr:uid="{00000000-0005-0000-0000-0000F80F0000}"/>
    <cellStyle name="Comma 2 3 7 2 2 3 2" xfId="15524" xr:uid="{00000000-0005-0000-0000-0000F90F0000}"/>
    <cellStyle name="Comma 2 3 7 2 2 3 2 2" xfId="34738" xr:uid="{51D457F2-7F1C-44DD-A163-8E44F25B4E8B}"/>
    <cellStyle name="Comma 2 3 7 2 2 3 3" xfId="25131" xr:uid="{D30ECF1B-F71E-4ADB-926A-675B51ACD4AE}"/>
    <cellStyle name="Comma 2 3 7 2 2 4" xfId="10720" xr:uid="{00000000-0005-0000-0000-0000FA0F0000}"/>
    <cellStyle name="Comma 2 3 7 2 2 4 2" xfId="29934" xr:uid="{47261D3C-59B7-498D-BEDA-1751D66BC79E}"/>
    <cellStyle name="Comma 2 3 7 2 2 5" xfId="20327" xr:uid="{87FB9A87-E123-4834-8BBA-A057B6D5258E}"/>
    <cellStyle name="Comma 2 3 7 2 3" xfId="1910" xr:uid="{00000000-0005-0000-0000-0000FB0F0000}"/>
    <cellStyle name="Comma 2 3 7 2 3 2" xfId="4315" xr:uid="{00000000-0005-0000-0000-0000FC0F0000}"/>
    <cellStyle name="Comma 2 3 7 2 3 2 2" xfId="9118" xr:uid="{00000000-0005-0000-0000-0000FD0F0000}"/>
    <cellStyle name="Comma 2 3 7 2 3 2 2 2" xfId="18725" xr:uid="{00000000-0005-0000-0000-0000FE0F0000}"/>
    <cellStyle name="Comma 2 3 7 2 3 2 2 2 2" xfId="37939" xr:uid="{675464BB-93D4-4AB8-A725-892296D46AE2}"/>
    <cellStyle name="Comma 2 3 7 2 3 2 2 3" xfId="28332" xr:uid="{7EF354DD-E9B4-4BB8-B3BB-DEA406C9BD7B}"/>
    <cellStyle name="Comma 2 3 7 2 3 2 3" xfId="13922" xr:uid="{00000000-0005-0000-0000-0000FF0F0000}"/>
    <cellStyle name="Comma 2 3 7 2 3 2 3 2" xfId="33136" xr:uid="{8996B1F0-9FFC-4D6F-ACB0-7B2F11376E3E}"/>
    <cellStyle name="Comma 2 3 7 2 3 2 4" xfId="23529" xr:uid="{FB18A369-ED03-462C-9543-677C9792CA7E}"/>
    <cellStyle name="Comma 2 3 7 2 3 3" xfId="6717" xr:uid="{00000000-0005-0000-0000-000000100000}"/>
    <cellStyle name="Comma 2 3 7 2 3 3 2" xfId="16324" xr:uid="{00000000-0005-0000-0000-000001100000}"/>
    <cellStyle name="Comma 2 3 7 2 3 3 2 2" xfId="35538" xr:uid="{DB3FAA90-A34D-4C07-8A5E-6D1B5C307DE0}"/>
    <cellStyle name="Comma 2 3 7 2 3 3 3" xfId="25931" xr:uid="{F267AF8B-A391-4498-84BC-2798A4D113D3}"/>
    <cellStyle name="Comma 2 3 7 2 3 4" xfId="11520" xr:uid="{00000000-0005-0000-0000-000002100000}"/>
    <cellStyle name="Comma 2 3 7 2 3 4 2" xfId="30734" xr:uid="{7D392D16-AC48-4A62-9FA5-315C423EA349}"/>
    <cellStyle name="Comma 2 3 7 2 3 5" xfId="21127" xr:uid="{3EB62A1E-1767-4CD8-B6F1-153E01332C08}"/>
    <cellStyle name="Comma 2 3 7 2 4" xfId="2715" xr:uid="{00000000-0005-0000-0000-000003100000}"/>
    <cellStyle name="Comma 2 3 7 2 4 2" xfId="7518" xr:uid="{00000000-0005-0000-0000-000004100000}"/>
    <cellStyle name="Comma 2 3 7 2 4 2 2" xfId="17125" xr:uid="{00000000-0005-0000-0000-000005100000}"/>
    <cellStyle name="Comma 2 3 7 2 4 2 2 2" xfId="36339" xr:uid="{7FC33DAC-1752-41EB-928D-DCF3D70C1373}"/>
    <cellStyle name="Comma 2 3 7 2 4 2 3" xfId="26732" xr:uid="{A76E48AA-65B6-4D5A-A86C-3F8F4418B942}"/>
    <cellStyle name="Comma 2 3 7 2 4 3" xfId="12322" xr:uid="{00000000-0005-0000-0000-000006100000}"/>
    <cellStyle name="Comma 2 3 7 2 4 3 2" xfId="31536" xr:uid="{93FEB842-AE00-4534-B31C-3F10847147E6}"/>
    <cellStyle name="Comma 2 3 7 2 4 4" xfId="21929" xr:uid="{702F57F0-4EE2-43FD-A4F9-49D42CA38F55}"/>
    <cellStyle name="Comma 2 3 7 2 5" xfId="5117" xr:uid="{00000000-0005-0000-0000-000007100000}"/>
    <cellStyle name="Comma 2 3 7 2 5 2" xfId="14724" xr:uid="{00000000-0005-0000-0000-000008100000}"/>
    <cellStyle name="Comma 2 3 7 2 5 2 2" xfId="33938" xr:uid="{4B05FA34-C54D-429A-A8E1-FAA3F0856ED0}"/>
    <cellStyle name="Comma 2 3 7 2 5 3" xfId="24331" xr:uid="{0A83BF8F-4E52-4869-A77B-24AD29B1082D}"/>
    <cellStyle name="Comma 2 3 7 2 6" xfId="9920" xr:uid="{00000000-0005-0000-0000-000009100000}"/>
    <cellStyle name="Comma 2 3 7 2 6 2" xfId="29134" xr:uid="{F80CB290-102F-406E-B869-75C7EFF52B86}"/>
    <cellStyle name="Comma 2 3 7 2 7" xfId="19527" xr:uid="{3514C6FF-B399-4D72-B7AD-38521758F3A2}"/>
    <cellStyle name="Comma 2 3 7 3" xfId="509" xr:uid="{00000000-0005-0000-0000-00000A100000}"/>
    <cellStyle name="Comma 2 3 7 3 2" xfId="1310" xr:uid="{00000000-0005-0000-0000-00000B100000}"/>
    <cellStyle name="Comma 2 3 7 3 2 2" xfId="3715" xr:uid="{00000000-0005-0000-0000-00000C100000}"/>
    <cellStyle name="Comma 2 3 7 3 2 2 2" xfId="8518" xr:uid="{00000000-0005-0000-0000-00000D100000}"/>
    <cellStyle name="Comma 2 3 7 3 2 2 2 2" xfId="18125" xr:uid="{00000000-0005-0000-0000-00000E100000}"/>
    <cellStyle name="Comma 2 3 7 3 2 2 2 2 2" xfId="37339" xr:uid="{157B178D-8A94-4308-AF50-D822A867A511}"/>
    <cellStyle name="Comma 2 3 7 3 2 2 2 3" xfId="27732" xr:uid="{2A66A16A-B47A-46CB-B045-B5691A83F49F}"/>
    <cellStyle name="Comma 2 3 7 3 2 2 3" xfId="13322" xr:uid="{00000000-0005-0000-0000-00000F100000}"/>
    <cellStyle name="Comma 2 3 7 3 2 2 3 2" xfId="32536" xr:uid="{7B14DB07-95EA-47AD-B321-71CCCE54C254}"/>
    <cellStyle name="Comma 2 3 7 3 2 2 4" xfId="22929" xr:uid="{57607522-E4AF-4D9C-89AF-2D1ED2B72DE6}"/>
    <cellStyle name="Comma 2 3 7 3 2 3" xfId="6117" xr:uid="{00000000-0005-0000-0000-000010100000}"/>
    <cellStyle name="Comma 2 3 7 3 2 3 2" xfId="15724" xr:uid="{00000000-0005-0000-0000-000011100000}"/>
    <cellStyle name="Comma 2 3 7 3 2 3 2 2" xfId="34938" xr:uid="{D2EF83E3-2E43-477C-8D82-7E864272BDE5}"/>
    <cellStyle name="Comma 2 3 7 3 2 3 3" xfId="25331" xr:uid="{F5E3ACF2-1FC5-49BB-AD47-C5EACF89D5A0}"/>
    <cellStyle name="Comma 2 3 7 3 2 4" xfId="10920" xr:uid="{00000000-0005-0000-0000-000012100000}"/>
    <cellStyle name="Comma 2 3 7 3 2 4 2" xfId="30134" xr:uid="{4EC78657-ED24-484F-9D94-828AF5B3EAF5}"/>
    <cellStyle name="Comma 2 3 7 3 2 5" xfId="20527" xr:uid="{4E13E440-D45C-49DA-8C48-53A6A0654450}"/>
    <cellStyle name="Comma 2 3 7 3 3" xfId="2110" xr:uid="{00000000-0005-0000-0000-000013100000}"/>
    <cellStyle name="Comma 2 3 7 3 3 2" xfId="4515" xr:uid="{00000000-0005-0000-0000-000014100000}"/>
    <cellStyle name="Comma 2 3 7 3 3 2 2" xfId="9318" xr:uid="{00000000-0005-0000-0000-000015100000}"/>
    <cellStyle name="Comma 2 3 7 3 3 2 2 2" xfId="18925" xr:uid="{00000000-0005-0000-0000-000016100000}"/>
    <cellStyle name="Comma 2 3 7 3 3 2 2 2 2" xfId="38139" xr:uid="{02AE62B4-AA82-4EDE-9564-AAC389715691}"/>
    <cellStyle name="Comma 2 3 7 3 3 2 2 3" xfId="28532" xr:uid="{F4F4287B-67E9-4FF8-9B44-27C4DD5C2356}"/>
    <cellStyle name="Comma 2 3 7 3 3 2 3" xfId="14122" xr:uid="{00000000-0005-0000-0000-000017100000}"/>
    <cellStyle name="Comma 2 3 7 3 3 2 3 2" xfId="33336" xr:uid="{4049D073-EBC5-45B6-B015-C7E20E56FEA2}"/>
    <cellStyle name="Comma 2 3 7 3 3 2 4" xfId="23729" xr:uid="{833DDD0D-C519-455D-8C6E-5B903EDFBAB9}"/>
    <cellStyle name="Comma 2 3 7 3 3 3" xfId="6917" xr:uid="{00000000-0005-0000-0000-000018100000}"/>
    <cellStyle name="Comma 2 3 7 3 3 3 2" xfId="16524" xr:uid="{00000000-0005-0000-0000-000019100000}"/>
    <cellStyle name="Comma 2 3 7 3 3 3 2 2" xfId="35738" xr:uid="{D9622326-9275-40FF-80A8-35994F041521}"/>
    <cellStyle name="Comma 2 3 7 3 3 3 3" xfId="26131" xr:uid="{AC84C922-CEF9-4358-929B-EAECE610A855}"/>
    <cellStyle name="Comma 2 3 7 3 3 4" xfId="11720" xr:uid="{00000000-0005-0000-0000-00001A100000}"/>
    <cellStyle name="Comma 2 3 7 3 3 4 2" xfId="30934" xr:uid="{04FA76F2-60AC-4E73-A452-D747CD155CBF}"/>
    <cellStyle name="Comma 2 3 7 3 3 5" xfId="21327" xr:uid="{9101A1A9-058D-45E5-A697-EBD1F580481B}"/>
    <cellStyle name="Comma 2 3 7 3 4" xfId="2915" xr:uid="{00000000-0005-0000-0000-00001B100000}"/>
    <cellStyle name="Comma 2 3 7 3 4 2" xfId="7718" xr:uid="{00000000-0005-0000-0000-00001C100000}"/>
    <cellStyle name="Comma 2 3 7 3 4 2 2" xfId="17325" xr:uid="{00000000-0005-0000-0000-00001D100000}"/>
    <cellStyle name="Comma 2 3 7 3 4 2 2 2" xfId="36539" xr:uid="{D54EA056-50E7-412D-87EB-7E2BB6490EFB}"/>
    <cellStyle name="Comma 2 3 7 3 4 2 3" xfId="26932" xr:uid="{8509F11A-5B40-47D6-AAF3-C567B5FFA1BC}"/>
    <cellStyle name="Comma 2 3 7 3 4 3" xfId="12522" xr:uid="{00000000-0005-0000-0000-00001E100000}"/>
    <cellStyle name="Comma 2 3 7 3 4 3 2" xfId="31736" xr:uid="{350D4C38-5734-4A0E-AA9F-2C5FC579850E}"/>
    <cellStyle name="Comma 2 3 7 3 4 4" xfId="22129" xr:uid="{5314B51B-B4E4-418A-B712-2650292C24CD}"/>
    <cellStyle name="Comma 2 3 7 3 5" xfId="5317" xr:uid="{00000000-0005-0000-0000-00001F100000}"/>
    <cellStyle name="Comma 2 3 7 3 5 2" xfId="14924" xr:uid="{00000000-0005-0000-0000-000020100000}"/>
    <cellStyle name="Comma 2 3 7 3 5 2 2" xfId="34138" xr:uid="{6D07863C-C522-489D-8F00-66450859401F}"/>
    <cellStyle name="Comma 2 3 7 3 5 3" xfId="24531" xr:uid="{3DC160F2-48D8-44FE-8B23-C0990376AB3E}"/>
    <cellStyle name="Comma 2 3 7 3 6" xfId="10120" xr:uid="{00000000-0005-0000-0000-000021100000}"/>
    <cellStyle name="Comma 2 3 7 3 6 2" xfId="29334" xr:uid="{D6B313CA-F776-4169-978B-BD5B64321F14}"/>
    <cellStyle name="Comma 2 3 7 3 7" xfId="19727" xr:uid="{206A04A4-B94B-42B5-A1AA-267359669D32}"/>
    <cellStyle name="Comma 2 3 7 4" xfId="709" xr:uid="{00000000-0005-0000-0000-000022100000}"/>
    <cellStyle name="Comma 2 3 7 4 2" xfId="1510" xr:uid="{00000000-0005-0000-0000-000023100000}"/>
    <cellStyle name="Comma 2 3 7 4 2 2" xfId="3915" xr:uid="{00000000-0005-0000-0000-000024100000}"/>
    <cellStyle name="Comma 2 3 7 4 2 2 2" xfId="8718" xr:uid="{00000000-0005-0000-0000-000025100000}"/>
    <cellStyle name="Comma 2 3 7 4 2 2 2 2" xfId="18325" xr:uid="{00000000-0005-0000-0000-000026100000}"/>
    <cellStyle name="Comma 2 3 7 4 2 2 2 2 2" xfId="37539" xr:uid="{B40CFA65-17A8-40C7-A101-9E9AAEC0152C}"/>
    <cellStyle name="Comma 2 3 7 4 2 2 2 3" xfId="27932" xr:uid="{1374399F-EC56-4A75-8936-46450444A447}"/>
    <cellStyle name="Comma 2 3 7 4 2 2 3" xfId="13522" xr:uid="{00000000-0005-0000-0000-000027100000}"/>
    <cellStyle name="Comma 2 3 7 4 2 2 3 2" xfId="32736" xr:uid="{D78A63E2-D2F8-4B31-B3D1-640C9ECBFC2F}"/>
    <cellStyle name="Comma 2 3 7 4 2 2 4" xfId="23129" xr:uid="{CC784CDC-5C62-47A5-86DD-920690238AA5}"/>
    <cellStyle name="Comma 2 3 7 4 2 3" xfId="6317" xr:uid="{00000000-0005-0000-0000-000028100000}"/>
    <cellStyle name="Comma 2 3 7 4 2 3 2" xfId="15924" xr:uid="{00000000-0005-0000-0000-000029100000}"/>
    <cellStyle name="Comma 2 3 7 4 2 3 2 2" xfId="35138" xr:uid="{6580903F-ECAC-4EAE-8995-3FAAA71DCF77}"/>
    <cellStyle name="Comma 2 3 7 4 2 3 3" xfId="25531" xr:uid="{9BBD5077-5A76-4985-A579-DAC492938C62}"/>
    <cellStyle name="Comma 2 3 7 4 2 4" xfId="11120" xr:uid="{00000000-0005-0000-0000-00002A100000}"/>
    <cellStyle name="Comma 2 3 7 4 2 4 2" xfId="30334" xr:uid="{B50A479E-58A6-4E8C-B3FF-333FB4E7EE9A}"/>
    <cellStyle name="Comma 2 3 7 4 2 5" xfId="20727" xr:uid="{8D16AF39-991F-4C30-B1FF-6EF0E4910B64}"/>
    <cellStyle name="Comma 2 3 7 4 3" xfId="2310" xr:uid="{00000000-0005-0000-0000-00002B100000}"/>
    <cellStyle name="Comma 2 3 7 4 3 2" xfId="4715" xr:uid="{00000000-0005-0000-0000-00002C100000}"/>
    <cellStyle name="Comma 2 3 7 4 3 2 2" xfId="9518" xr:uid="{00000000-0005-0000-0000-00002D100000}"/>
    <cellStyle name="Comma 2 3 7 4 3 2 2 2" xfId="19125" xr:uid="{00000000-0005-0000-0000-00002E100000}"/>
    <cellStyle name="Comma 2 3 7 4 3 2 2 2 2" xfId="38339" xr:uid="{798E96C7-F232-45E7-AB14-F39CD96B9CFB}"/>
    <cellStyle name="Comma 2 3 7 4 3 2 2 3" xfId="28732" xr:uid="{FB097218-EA8B-402F-9525-578BAF156948}"/>
    <cellStyle name="Comma 2 3 7 4 3 2 3" xfId="14322" xr:uid="{00000000-0005-0000-0000-00002F100000}"/>
    <cellStyle name="Comma 2 3 7 4 3 2 3 2" xfId="33536" xr:uid="{5B968E17-A0B0-424A-9A49-8ACBE9F5CC8A}"/>
    <cellStyle name="Comma 2 3 7 4 3 2 4" xfId="23929" xr:uid="{17022E70-5A33-4A6B-B325-00DD9F49A187}"/>
    <cellStyle name="Comma 2 3 7 4 3 3" xfId="7117" xr:uid="{00000000-0005-0000-0000-000030100000}"/>
    <cellStyle name="Comma 2 3 7 4 3 3 2" xfId="16724" xr:uid="{00000000-0005-0000-0000-000031100000}"/>
    <cellStyle name="Comma 2 3 7 4 3 3 2 2" xfId="35938" xr:uid="{C3E2E819-5CE1-4FEC-80F5-226FBF0A7293}"/>
    <cellStyle name="Comma 2 3 7 4 3 3 3" xfId="26331" xr:uid="{B11A1B00-8EC8-48A4-A1C0-D8A6C8AE99CE}"/>
    <cellStyle name="Comma 2 3 7 4 3 4" xfId="11920" xr:uid="{00000000-0005-0000-0000-000032100000}"/>
    <cellStyle name="Comma 2 3 7 4 3 4 2" xfId="31134" xr:uid="{14584A54-3AB5-4D40-80F7-8D6314B302C7}"/>
    <cellStyle name="Comma 2 3 7 4 3 5" xfId="21527" xr:uid="{2B783574-D059-4AB2-8ABE-B7B48FA4F653}"/>
    <cellStyle name="Comma 2 3 7 4 4" xfId="3115" xr:uid="{00000000-0005-0000-0000-000033100000}"/>
    <cellStyle name="Comma 2 3 7 4 4 2" xfId="7918" xr:uid="{00000000-0005-0000-0000-000034100000}"/>
    <cellStyle name="Comma 2 3 7 4 4 2 2" xfId="17525" xr:uid="{00000000-0005-0000-0000-000035100000}"/>
    <cellStyle name="Comma 2 3 7 4 4 2 2 2" xfId="36739" xr:uid="{DBDE20B6-96B0-4E23-9B99-5779954F6CA6}"/>
    <cellStyle name="Comma 2 3 7 4 4 2 3" xfId="27132" xr:uid="{9D1CAB29-DC09-4D93-AB59-BED7E190F90A}"/>
    <cellStyle name="Comma 2 3 7 4 4 3" xfId="12722" xr:uid="{00000000-0005-0000-0000-000036100000}"/>
    <cellStyle name="Comma 2 3 7 4 4 3 2" xfId="31936" xr:uid="{8D3CC766-136D-4E2C-965E-F36ED14E70E3}"/>
    <cellStyle name="Comma 2 3 7 4 4 4" xfId="22329" xr:uid="{C8F021DC-4B4A-4DF6-8A6F-0FF178DDDE98}"/>
    <cellStyle name="Comma 2 3 7 4 5" xfId="5517" xr:uid="{00000000-0005-0000-0000-000037100000}"/>
    <cellStyle name="Comma 2 3 7 4 5 2" xfId="15124" xr:uid="{00000000-0005-0000-0000-000038100000}"/>
    <cellStyle name="Comma 2 3 7 4 5 2 2" xfId="34338" xr:uid="{66680F07-99EC-48E6-8D93-6EAC066F63C2}"/>
    <cellStyle name="Comma 2 3 7 4 5 3" xfId="24731" xr:uid="{0E29ABB0-9B0D-48C1-9CEC-3552E3D93D52}"/>
    <cellStyle name="Comma 2 3 7 4 6" xfId="10320" xr:uid="{00000000-0005-0000-0000-000039100000}"/>
    <cellStyle name="Comma 2 3 7 4 6 2" xfId="29534" xr:uid="{E57456A3-28A7-45AC-8CB3-9D59603DA36E}"/>
    <cellStyle name="Comma 2 3 7 4 7" xfId="19927" xr:uid="{E4BCEA97-72AE-408B-90B5-A8A39B6CB5E7}"/>
    <cellStyle name="Comma 2 3 7 5" xfId="910" xr:uid="{00000000-0005-0000-0000-00003A100000}"/>
    <cellStyle name="Comma 2 3 7 5 2" xfId="3315" xr:uid="{00000000-0005-0000-0000-00003B100000}"/>
    <cellStyle name="Comma 2 3 7 5 2 2" xfId="8118" xr:uid="{00000000-0005-0000-0000-00003C100000}"/>
    <cellStyle name="Comma 2 3 7 5 2 2 2" xfId="17725" xr:uid="{00000000-0005-0000-0000-00003D100000}"/>
    <cellStyle name="Comma 2 3 7 5 2 2 2 2" xfId="36939" xr:uid="{5C3AB528-B9BC-4BE0-B654-3050FA7F50AC}"/>
    <cellStyle name="Comma 2 3 7 5 2 2 3" xfId="27332" xr:uid="{2704E64E-5B3F-4517-B679-D7FD25AB444B}"/>
    <cellStyle name="Comma 2 3 7 5 2 3" xfId="12922" xr:uid="{00000000-0005-0000-0000-00003E100000}"/>
    <cellStyle name="Comma 2 3 7 5 2 3 2" xfId="32136" xr:uid="{07FE057E-F019-4E66-8DBE-52A3A6F3B74F}"/>
    <cellStyle name="Comma 2 3 7 5 2 4" xfId="22529" xr:uid="{51B0E3DA-C5E3-4CD8-9221-C45F64070737}"/>
    <cellStyle name="Comma 2 3 7 5 3" xfId="5717" xr:uid="{00000000-0005-0000-0000-00003F100000}"/>
    <cellStyle name="Comma 2 3 7 5 3 2" xfId="15324" xr:uid="{00000000-0005-0000-0000-000040100000}"/>
    <cellStyle name="Comma 2 3 7 5 3 2 2" xfId="34538" xr:uid="{7995CF23-F05F-4AA9-A26F-462066C24B7C}"/>
    <cellStyle name="Comma 2 3 7 5 3 3" xfId="24931" xr:uid="{40878E6C-DF83-4A6C-A881-09FC8610C9B3}"/>
    <cellStyle name="Comma 2 3 7 5 4" xfId="10520" xr:uid="{00000000-0005-0000-0000-000041100000}"/>
    <cellStyle name="Comma 2 3 7 5 4 2" xfId="29734" xr:uid="{ABD90EF0-0DF0-4202-A040-EDB9092DE66C}"/>
    <cellStyle name="Comma 2 3 7 5 5" xfId="20127" xr:uid="{843ACCB5-A2DA-4BDE-91B0-C3EFECED6A4A}"/>
    <cellStyle name="Comma 2 3 7 6" xfId="1710" xr:uid="{00000000-0005-0000-0000-000042100000}"/>
    <cellStyle name="Comma 2 3 7 6 2" xfId="4115" xr:uid="{00000000-0005-0000-0000-000043100000}"/>
    <cellStyle name="Comma 2 3 7 6 2 2" xfId="8918" xr:uid="{00000000-0005-0000-0000-000044100000}"/>
    <cellStyle name="Comma 2 3 7 6 2 2 2" xfId="18525" xr:uid="{00000000-0005-0000-0000-000045100000}"/>
    <cellStyle name="Comma 2 3 7 6 2 2 2 2" xfId="37739" xr:uid="{71A9A3FF-6AE7-4D1C-8EC8-8BA8A8B3F18E}"/>
    <cellStyle name="Comma 2 3 7 6 2 2 3" xfId="28132" xr:uid="{DA5900E3-863E-418A-A223-F91F6E4ADD66}"/>
    <cellStyle name="Comma 2 3 7 6 2 3" xfId="13722" xr:uid="{00000000-0005-0000-0000-000046100000}"/>
    <cellStyle name="Comma 2 3 7 6 2 3 2" xfId="32936" xr:uid="{7F55EFD2-DE19-4797-8241-C510CBD87417}"/>
    <cellStyle name="Comma 2 3 7 6 2 4" xfId="23329" xr:uid="{B6985DCD-27E1-452D-AD4F-CE501DE533D0}"/>
    <cellStyle name="Comma 2 3 7 6 3" xfId="6517" xr:uid="{00000000-0005-0000-0000-000047100000}"/>
    <cellStyle name="Comma 2 3 7 6 3 2" xfId="16124" xr:uid="{00000000-0005-0000-0000-000048100000}"/>
    <cellStyle name="Comma 2 3 7 6 3 2 2" xfId="35338" xr:uid="{4E63997D-B54A-4C14-8E30-15E544E28D14}"/>
    <cellStyle name="Comma 2 3 7 6 3 3" xfId="25731" xr:uid="{81045A8D-4C3F-4ECB-AF36-A4AA860E5DA4}"/>
    <cellStyle name="Comma 2 3 7 6 4" xfId="11320" xr:uid="{00000000-0005-0000-0000-000049100000}"/>
    <cellStyle name="Comma 2 3 7 6 4 2" xfId="30534" xr:uid="{7440AE2D-1845-4DE2-893C-E54179A5BE7C}"/>
    <cellStyle name="Comma 2 3 7 6 5" xfId="20927" xr:uid="{5FA3D990-2FB9-404E-AE25-5730C30C89F9}"/>
    <cellStyle name="Comma 2 3 7 7" xfId="2515" xr:uid="{00000000-0005-0000-0000-00004A100000}"/>
    <cellStyle name="Comma 2 3 7 7 2" xfId="7318" xr:uid="{00000000-0005-0000-0000-00004B100000}"/>
    <cellStyle name="Comma 2 3 7 7 2 2" xfId="16925" xr:uid="{00000000-0005-0000-0000-00004C100000}"/>
    <cellStyle name="Comma 2 3 7 7 2 2 2" xfId="36139" xr:uid="{4EE87433-3FDA-4C50-B1F0-361A98DF00BB}"/>
    <cellStyle name="Comma 2 3 7 7 2 3" xfId="26532" xr:uid="{B884A2FD-646D-4289-8DE2-4A54EAE779B3}"/>
    <cellStyle name="Comma 2 3 7 7 3" xfId="12122" xr:uid="{00000000-0005-0000-0000-00004D100000}"/>
    <cellStyle name="Comma 2 3 7 7 3 2" xfId="31336" xr:uid="{44EB3E02-303D-47B7-B0C9-D20C649DF045}"/>
    <cellStyle name="Comma 2 3 7 7 4" xfId="21729" xr:uid="{61D70953-92BD-4238-9594-E8FBF38D3DBF}"/>
    <cellStyle name="Comma 2 3 7 8" xfId="4917" xr:uid="{00000000-0005-0000-0000-00004E100000}"/>
    <cellStyle name="Comma 2 3 7 8 2" xfId="14524" xr:uid="{00000000-0005-0000-0000-00004F100000}"/>
    <cellStyle name="Comma 2 3 7 8 2 2" xfId="33738" xr:uid="{A20EBD6B-8F35-4823-8B6A-EA28723FF039}"/>
    <cellStyle name="Comma 2 3 7 8 3" xfId="24131" xr:uid="{B3F35DFC-4B50-4944-A918-2585B9237AA8}"/>
    <cellStyle name="Comma 2 3 7 9" xfId="9720" xr:uid="{00000000-0005-0000-0000-000050100000}"/>
    <cellStyle name="Comma 2 3 7 9 2" xfId="28934" xr:uid="{4382A8B0-8597-4DFA-B880-92BF57DE8D2D}"/>
    <cellStyle name="Comma 2 3 8" xfId="209" xr:uid="{00000000-0005-0000-0000-000051100000}"/>
    <cellStyle name="Comma 2 3 8 2" xfId="1010" xr:uid="{00000000-0005-0000-0000-000052100000}"/>
    <cellStyle name="Comma 2 3 8 2 2" xfId="3415" xr:uid="{00000000-0005-0000-0000-000053100000}"/>
    <cellStyle name="Comma 2 3 8 2 2 2" xfId="8218" xr:uid="{00000000-0005-0000-0000-000054100000}"/>
    <cellStyle name="Comma 2 3 8 2 2 2 2" xfId="17825" xr:uid="{00000000-0005-0000-0000-000055100000}"/>
    <cellStyle name="Comma 2 3 8 2 2 2 2 2" xfId="37039" xr:uid="{F0261FF0-ECCD-442D-8224-CD5DAF52E38D}"/>
    <cellStyle name="Comma 2 3 8 2 2 2 3" xfId="27432" xr:uid="{CDED3AAA-0162-4921-9767-D460F027530D}"/>
    <cellStyle name="Comma 2 3 8 2 2 3" xfId="13022" xr:uid="{00000000-0005-0000-0000-000056100000}"/>
    <cellStyle name="Comma 2 3 8 2 2 3 2" xfId="32236" xr:uid="{7FEC5FB3-42A8-4D78-8F09-BCD6413AD36B}"/>
    <cellStyle name="Comma 2 3 8 2 2 4" xfId="22629" xr:uid="{5FFD8EDC-AC15-4B13-B236-DB4BC4CC3748}"/>
    <cellStyle name="Comma 2 3 8 2 3" xfId="5817" xr:uid="{00000000-0005-0000-0000-000057100000}"/>
    <cellStyle name="Comma 2 3 8 2 3 2" xfId="15424" xr:uid="{00000000-0005-0000-0000-000058100000}"/>
    <cellStyle name="Comma 2 3 8 2 3 2 2" xfId="34638" xr:uid="{FEE218EC-6393-4735-824B-78B2D4DFF04D}"/>
    <cellStyle name="Comma 2 3 8 2 3 3" xfId="25031" xr:uid="{2E862785-99BD-4FB2-B85B-988B2AFE0477}"/>
    <cellStyle name="Comma 2 3 8 2 4" xfId="10620" xr:uid="{00000000-0005-0000-0000-000059100000}"/>
    <cellStyle name="Comma 2 3 8 2 4 2" xfId="29834" xr:uid="{3A1223CD-AE80-4A87-B856-DE582BFA941A}"/>
    <cellStyle name="Comma 2 3 8 2 5" xfId="20227" xr:uid="{47854F5F-E052-41CA-B4F4-3F75ADEDB8F0}"/>
    <cellStyle name="Comma 2 3 8 3" xfId="1810" xr:uid="{00000000-0005-0000-0000-00005A100000}"/>
    <cellStyle name="Comma 2 3 8 3 2" xfId="4215" xr:uid="{00000000-0005-0000-0000-00005B100000}"/>
    <cellStyle name="Comma 2 3 8 3 2 2" xfId="9018" xr:uid="{00000000-0005-0000-0000-00005C100000}"/>
    <cellStyle name="Comma 2 3 8 3 2 2 2" xfId="18625" xr:uid="{00000000-0005-0000-0000-00005D100000}"/>
    <cellStyle name="Comma 2 3 8 3 2 2 2 2" xfId="37839" xr:uid="{5CEEEB04-312D-4501-B3DF-B3D2D60BC2FD}"/>
    <cellStyle name="Comma 2 3 8 3 2 2 3" xfId="28232" xr:uid="{4EE51004-E42D-40E6-BE20-85FAD0161444}"/>
    <cellStyle name="Comma 2 3 8 3 2 3" xfId="13822" xr:uid="{00000000-0005-0000-0000-00005E100000}"/>
    <cellStyle name="Comma 2 3 8 3 2 3 2" xfId="33036" xr:uid="{8C9D5DC5-5E44-4D15-957D-1BE538A370B8}"/>
    <cellStyle name="Comma 2 3 8 3 2 4" xfId="23429" xr:uid="{EC21F6C8-FA68-48D0-B988-3014406C9A9F}"/>
    <cellStyle name="Comma 2 3 8 3 3" xfId="6617" xr:uid="{00000000-0005-0000-0000-00005F100000}"/>
    <cellStyle name="Comma 2 3 8 3 3 2" xfId="16224" xr:uid="{00000000-0005-0000-0000-000060100000}"/>
    <cellStyle name="Comma 2 3 8 3 3 2 2" xfId="35438" xr:uid="{27774343-60F8-46DF-9AE6-CA207E906655}"/>
    <cellStyle name="Comma 2 3 8 3 3 3" xfId="25831" xr:uid="{1701AA46-9322-40F8-B9B9-8A8EC9DC99F5}"/>
    <cellStyle name="Comma 2 3 8 3 4" xfId="11420" xr:uid="{00000000-0005-0000-0000-000061100000}"/>
    <cellStyle name="Comma 2 3 8 3 4 2" xfId="30634" xr:uid="{E5BB5841-2517-428D-9487-6CC64B09A942}"/>
    <cellStyle name="Comma 2 3 8 3 5" xfId="21027" xr:uid="{8CB9D542-6549-4FB5-B7B7-A6013C2270DC}"/>
    <cellStyle name="Comma 2 3 8 4" xfId="2615" xr:uid="{00000000-0005-0000-0000-000062100000}"/>
    <cellStyle name="Comma 2 3 8 4 2" xfId="7418" xr:uid="{00000000-0005-0000-0000-000063100000}"/>
    <cellStyle name="Comma 2 3 8 4 2 2" xfId="17025" xr:uid="{00000000-0005-0000-0000-000064100000}"/>
    <cellStyle name="Comma 2 3 8 4 2 2 2" xfId="36239" xr:uid="{D3EFAD50-0F1B-4F1A-A843-60326DA63AD2}"/>
    <cellStyle name="Comma 2 3 8 4 2 3" xfId="26632" xr:uid="{3344E0BC-FC82-4E42-9F09-BC9A5DFBD9FC}"/>
    <cellStyle name="Comma 2 3 8 4 3" xfId="12222" xr:uid="{00000000-0005-0000-0000-000065100000}"/>
    <cellStyle name="Comma 2 3 8 4 3 2" xfId="31436" xr:uid="{CD195A29-7087-47D2-B16B-9F5AF13CFBAF}"/>
    <cellStyle name="Comma 2 3 8 4 4" xfId="21829" xr:uid="{75597C97-E11D-46CF-B8E1-6E0764D95713}"/>
    <cellStyle name="Comma 2 3 8 5" xfId="5017" xr:uid="{00000000-0005-0000-0000-000066100000}"/>
    <cellStyle name="Comma 2 3 8 5 2" xfId="14624" xr:uid="{00000000-0005-0000-0000-000067100000}"/>
    <cellStyle name="Comma 2 3 8 5 2 2" xfId="33838" xr:uid="{D7BFD64C-CCE7-4595-B6ED-12B212E82235}"/>
    <cellStyle name="Comma 2 3 8 5 3" xfId="24231" xr:uid="{67CD3FAC-ECA3-4178-924E-BE4FF095CE38}"/>
    <cellStyle name="Comma 2 3 8 6" xfId="9820" xr:uid="{00000000-0005-0000-0000-000068100000}"/>
    <cellStyle name="Comma 2 3 8 6 2" xfId="29034" xr:uid="{0844780F-14E8-4D38-A9BB-9A46556A3395}"/>
    <cellStyle name="Comma 2 3 8 7" xfId="19427" xr:uid="{78E8E018-1DDC-4F21-8183-5B0FC585F8AA}"/>
    <cellStyle name="Comma 2 3 9" xfId="409" xr:uid="{00000000-0005-0000-0000-000069100000}"/>
    <cellStyle name="Comma 2 3 9 2" xfId="1210" xr:uid="{00000000-0005-0000-0000-00006A100000}"/>
    <cellStyle name="Comma 2 3 9 2 2" xfId="3615" xr:uid="{00000000-0005-0000-0000-00006B100000}"/>
    <cellStyle name="Comma 2 3 9 2 2 2" xfId="8418" xr:uid="{00000000-0005-0000-0000-00006C100000}"/>
    <cellStyle name="Comma 2 3 9 2 2 2 2" xfId="18025" xr:uid="{00000000-0005-0000-0000-00006D100000}"/>
    <cellStyle name="Comma 2 3 9 2 2 2 2 2" xfId="37239" xr:uid="{11E061BA-9EAB-4716-83CC-542A58DA3DA0}"/>
    <cellStyle name="Comma 2 3 9 2 2 2 3" xfId="27632" xr:uid="{8AD61C9B-A673-414C-BA4B-532DA6D732E8}"/>
    <cellStyle name="Comma 2 3 9 2 2 3" xfId="13222" xr:uid="{00000000-0005-0000-0000-00006E100000}"/>
    <cellStyle name="Comma 2 3 9 2 2 3 2" xfId="32436" xr:uid="{F8E6D49E-63B1-4C04-8305-D4F9064B5DD8}"/>
    <cellStyle name="Comma 2 3 9 2 2 4" xfId="22829" xr:uid="{3A9217EB-D521-4E4D-9DDB-2D6B5B4AB700}"/>
    <cellStyle name="Comma 2 3 9 2 3" xfId="6017" xr:uid="{00000000-0005-0000-0000-00006F100000}"/>
    <cellStyle name="Comma 2 3 9 2 3 2" xfId="15624" xr:uid="{00000000-0005-0000-0000-000070100000}"/>
    <cellStyle name="Comma 2 3 9 2 3 2 2" xfId="34838" xr:uid="{D62F9C68-4996-45AC-BAD1-ACD92A59640C}"/>
    <cellStyle name="Comma 2 3 9 2 3 3" xfId="25231" xr:uid="{66D23FB7-C863-41A9-8023-34F5C6F8D3A4}"/>
    <cellStyle name="Comma 2 3 9 2 4" xfId="10820" xr:uid="{00000000-0005-0000-0000-000071100000}"/>
    <cellStyle name="Comma 2 3 9 2 4 2" xfId="30034" xr:uid="{F0F4CA60-8FB7-4802-92D2-9D21BD66671E}"/>
    <cellStyle name="Comma 2 3 9 2 5" xfId="20427" xr:uid="{3C846C7D-4687-42AF-A069-61C336B23A5B}"/>
    <cellStyle name="Comma 2 3 9 3" xfId="2010" xr:uid="{00000000-0005-0000-0000-000072100000}"/>
    <cellStyle name="Comma 2 3 9 3 2" xfId="4415" xr:uid="{00000000-0005-0000-0000-000073100000}"/>
    <cellStyle name="Comma 2 3 9 3 2 2" xfId="9218" xr:uid="{00000000-0005-0000-0000-000074100000}"/>
    <cellStyle name="Comma 2 3 9 3 2 2 2" xfId="18825" xr:uid="{00000000-0005-0000-0000-000075100000}"/>
    <cellStyle name="Comma 2 3 9 3 2 2 2 2" xfId="38039" xr:uid="{B84773FC-240A-403B-82B1-BDEBADD5EFF8}"/>
    <cellStyle name="Comma 2 3 9 3 2 2 3" xfId="28432" xr:uid="{E212E7E6-E943-4573-8DFA-E8553182A490}"/>
    <cellStyle name="Comma 2 3 9 3 2 3" xfId="14022" xr:uid="{00000000-0005-0000-0000-000076100000}"/>
    <cellStyle name="Comma 2 3 9 3 2 3 2" xfId="33236" xr:uid="{80C6A12E-11BB-4CBE-B2D9-443DEA0C24A8}"/>
    <cellStyle name="Comma 2 3 9 3 2 4" xfId="23629" xr:uid="{6D8104E1-3C7D-4DED-91DD-DE5467E52229}"/>
    <cellStyle name="Comma 2 3 9 3 3" xfId="6817" xr:uid="{00000000-0005-0000-0000-000077100000}"/>
    <cellStyle name="Comma 2 3 9 3 3 2" xfId="16424" xr:uid="{00000000-0005-0000-0000-000078100000}"/>
    <cellStyle name="Comma 2 3 9 3 3 2 2" xfId="35638" xr:uid="{D13D1977-B641-4A78-9C67-9CDA6A356321}"/>
    <cellStyle name="Comma 2 3 9 3 3 3" xfId="26031" xr:uid="{B2738C92-DCD2-4DB3-BDDA-12AEEC8E7FB9}"/>
    <cellStyle name="Comma 2 3 9 3 4" xfId="11620" xr:uid="{00000000-0005-0000-0000-000079100000}"/>
    <cellStyle name="Comma 2 3 9 3 4 2" xfId="30834" xr:uid="{AC8FE282-2326-4BD5-86BD-0DD0BB039372}"/>
    <cellStyle name="Comma 2 3 9 3 5" xfId="21227" xr:uid="{D32930C2-2410-437A-8529-BD8ADD32DB5A}"/>
    <cellStyle name="Comma 2 3 9 4" xfId="2815" xr:uid="{00000000-0005-0000-0000-00007A100000}"/>
    <cellStyle name="Comma 2 3 9 4 2" xfId="7618" xr:uid="{00000000-0005-0000-0000-00007B100000}"/>
    <cellStyle name="Comma 2 3 9 4 2 2" xfId="17225" xr:uid="{00000000-0005-0000-0000-00007C100000}"/>
    <cellStyle name="Comma 2 3 9 4 2 2 2" xfId="36439" xr:uid="{CE4979E8-F1B1-49B9-AEAB-B249581FFB15}"/>
    <cellStyle name="Comma 2 3 9 4 2 3" xfId="26832" xr:uid="{E385F949-7838-4143-924D-FE35C4D5D9F6}"/>
    <cellStyle name="Comma 2 3 9 4 3" xfId="12422" xr:uid="{00000000-0005-0000-0000-00007D100000}"/>
    <cellStyle name="Comma 2 3 9 4 3 2" xfId="31636" xr:uid="{26E675C6-E59F-454A-A158-22A0D2F21343}"/>
    <cellStyle name="Comma 2 3 9 4 4" xfId="22029" xr:uid="{A6FD401F-BF0E-41C4-A833-1B022B1B3A51}"/>
    <cellStyle name="Comma 2 3 9 5" xfId="5217" xr:uid="{00000000-0005-0000-0000-00007E100000}"/>
    <cellStyle name="Comma 2 3 9 5 2" xfId="14824" xr:uid="{00000000-0005-0000-0000-00007F100000}"/>
    <cellStyle name="Comma 2 3 9 5 2 2" xfId="34038" xr:uid="{A47ED7DA-2BF9-48D3-BBD8-94198E76B07A}"/>
    <cellStyle name="Comma 2 3 9 5 3" xfId="24431" xr:uid="{9F3AEE67-9ED0-462E-815E-E91F5458C46C}"/>
    <cellStyle name="Comma 2 3 9 6" xfId="10020" xr:uid="{00000000-0005-0000-0000-000080100000}"/>
    <cellStyle name="Comma 2 3 9 6 2" xfId="29234" xr:uid="{D4B1B1B8-1967-4D4C-A112-14F3BEBD0BBE}"/>
    <cellStyle name="Comma 2 3 9 7" xfId="19627" xr:uid="{4B91D057-5293-4D7B-99D7-4C3C7D5F9E89}"/>
    <cellStyle name="Comma 2 4" xfId="10" xr:uid="{00000000-0005-0000-0000-000081100000}"/>
    <cellStyle name="Comma 2 4 10" xfId="611" xr:uid="{00000000-0005-0000-0000-000082100000}"/>
    <cellStyle name="Comma 2 4 10 2" xfId="1412" xr:uid="{00000000-0005-0000-0000-000083100000}"/>
    <cellStyle name="Comma 2 4 10 2 2" xfId="3817" xr:uid="{00000000-0005-0000-0000-000084100000}"/>
    <cellStyle name="Comma 2 4 10 2 2 2" xfId="8620" xr:uid="{00000000-0005-0000-0000-000085100000}"/>
    <cellStyle name="Comma 2 4 10 2 2 2 2" xfId="18227" xr:uid="{00000000-0005-0000-0000-000086100000}"/>
    <cellStyle name="Comma 2 4 10 2 2 2 2 2" xfId="37441" xr:uid="{AFDA3688-9D62-4BF2-ACEF-961BE16F8F50}"/>
    <cellStyle name="Comma 2 4 10 2 2 2 3" xfId="27834" xr:uid="{09BB42B9-25CE-4E8A-BA41-39D30A3F7133}"/>
    <cellStyle name="Comma 2 4 10 2 2 3" xfId="13424" xr:uid="{00000000-0005-0000-0000-000087100000}"/>
    <cellStyle name="Comma 2 4 10 2 2 3 2" xfId="32638" xr:uid="{5769CC8B-C555-42E0-B3C0-9409CEB63E1D}"/>
    <cellStyle name="Comma 2 4 10 2 2 4" xfId="23031" xr:uid="{D5768728-4A5F-4B0E-B9FB-B638C8477EAE}"/>
    <cellStyle name="Comma 2 4 10 2 3" xfId="6219" xr:uid="{00000000-0005-0000-0000-000088100000}"/>
    <cellStyle name="Comma 2 4 10 2 3 2" xfId="15826" xr:uid="{00000000-0005-0000-0000-000089100000}"/>
    <cellStyle name="Comma 2 4 10 2 3 2 2" xfId="35040" xr:uid="{058DD5BF-EA34-49A2-A3A9-3DD24A1C7EF4}"/>
    <cellStyle name="Comma 2 4 10 2 3 3" xfId="25433" xr:uid="{AE21D454-FB90-4A14-AF3F-DB9473FC624D}"/>
    <cellStyle name="Comma 2 4 10 2 4" xfId="11022" xr:uid="{00000000-0005-0000-0000-00008A100000}"/>
    <cellStyle name="Comma 2 4 10 2 4 2" xfId="30236" xr:uid="{4AC49830-0A79-4F84-AF7F-F8A9E7FB0B8A}"/>
    <cellStyle name="Comma 2 4 10 2 5" xfId="20629" xr:uid="{96048E29-76E2-4660-9024-0B2F14F33833}"/>
    <cellStyle name="Comma 2 4 10 3" xfId="2212" xr:uid="{00000000-0005-0000-0000-00008B100000}"/>
    <cellStyle name="Comma 2 4 10 3 2" xfId="4617" xr:uid="{00000000-0005-0000-0000-00008C100000}"/>
    <cellStyle name="Comma 2 4 10 3 2 2" xfId="9420" xr:uid="{00000000-0005-0000-0000-00008D100000}"/>
    <cellStyle name="Comma 2 4 10 3 2 2 2" xfId="19027" xr:uid="{00000000-0005-0000-0000-00008E100000}"/>
    <cellStyle name="Comma 2 4 10 3 2 2 2 2" xfId="38241" xr:uid="{C31959A9-1B0B-4CB6-A98E-BF4179DFE8CE}"/>
    <cellStyle name="Comma 2 4 10 3 2 2 3" xfId="28634" xr:uid="{473A346A-4995-4F06-8CCB-6BE1B13795FE}"/>
    <cellStyle name="Comma 2 4 10 3 2 3" xfId="14224" xr:uid="{00000000-0005-0000-0000-00008F100000}"/>
    <cellStyle name="Comma 2 4 10 3 2 3 2" xfId="33438" xr:uid="{46F8CCFF-6E62-4B5B-8B44-2FC341D9FB58}"/>
    <cellStyle name="Comma 2 4 10 3 2 4" xfId="23831" xr:uid="{AD57EF1D-BF65-4EB4-AC10-A570CDB30CFD}"/>
    <cellStyle name="Comma 2 4 10 3 3" xfId="7019" xr:uid="{00000000-0005-0000-0000-000090100000}"/>
    <cellStyle name="Comma 2 4 10 3 3 2" xfId="16626" xr:uid="{00000000-0005-0000-0000-000091100000}"/>
    <cellStyle name="Comma 2 4 10 3 3 2 2" xfId="35840" xr:uid="{7637E519-1EF5-4A83-9247-C05347C9843A}"/>
    <cellStyle name="Comma 2 4 10 3 3 3" xfId="26233" xr:uid="{BF8F380E-E994-470D-810D-D56EAEAF8CF3}"/>
    <cellStyle name="Comma 2 4 10 3 4" xfId="11822" xr:uid="{00000000-0005-0000-0000-000092100000}"/>
    <cellStyle name="Comma 2 4 10 3 4 2" xfId="31036" xr:uid="{E3FD0E7C-548F-45AD-8A69-6E08A30F238E}"/>
    <cellStyle name="Comma 2 4 10 3 5" xfId="21429" xr:uid="{362309ED-6DB2-46F6-97B1-31F29D8BE525}"/>
    <cellStyle name="Comma 2 4 10 4" xfId="3017" xr:uid="{00000000-0005-0000-0000-000093100000}"/>
    <cellStyle name="Comma 2 4 10 4 2" xfId="7820" xr:uid="{00000000-0005-0000-0000-000094100000}"/>
    <cellStyle name="Comma 2 4 10 4 2 2" xfId="17427" xr:uid="{00000000-0005-0000-0000-000095100000}"/>
    <cellStyle name="Comma 2 4 10 4 2 2 2" xfId="36641" xr:uid="{76F9F2B2-4155-407E-87E1-E6B99FCC1144}"/>
    <cellStyle name="Comma 2 4 10 4 2 3" xfId="27034" xr:uid="{31C8D45C-6628-4D9E-8159-F1EC3F4EEC56}"/>
    <cellStyle name="Comma 2 4 10 4 3" xfId="12624" xr:uid="{00000000-0005-0000-0000-000096100000}"/>
    <cellStyle name="Comma 2 4 10 4 3 2" xfId="31838" xr:uid="{D19A5FC7-3A88-46BB-AB06-11C82CC1BB01}"/>
    <cellStyle name="Comma 2 4 10 4 4" xfId="22231" xr:uid="{9C089757-3BCD-4D07-A809-E167CECEC7E0}"/>
    <cellStyle name="Comma 2 4 10 5" xfId="5419" xr:uid="{00000000-0005-0000-0000-000097100000}"/>
    <cellStyle name="Comma 2 4 10 5 2" xfId="15026" xr:uid="{00000000-0005-0000-0000-000098100000}"/>
    <cellStyle name="Comma 2 4 10 5 2 2" xfId="34240" xr:uid="{9CC9AE1E-DFD9-4BE8-89AA-138A05A6B80B}"/>
    <cellStyle name="Comma 2 4 10 5 3" xfId="24633" xr:uid="{213B8153-570C-4F0D-A6AF-BCE50A5820D3}"/>
    <cellStyle name="Comma 2 4 10 6" xfId="10222" xr:uid="{00000000-0005-0000-0000-000099100000}"/>
    <cellStyle name="Comma 2 4 10 6 2" xfId="29436" xr:uid="{05DF8845-3920-4851-A06F-C40447B9919D}"/>
    <cellStyle name="Comma 2 4 10 7" xfId="19829" xr:uid="{4E900A92-2901-42B7-9104-9DD463D26426}"/>
    <cellStyle name="Comma 2 4 11" xfId="812" xr:uid="{00000000-0005-0000-0000-00009A100000}"/>
    <cellStyle name="Comma 2 4 11 2" xfId="3217" xr:uid="{00000000-0005-0000-0000-00009B100000}"/>
    <cellStyle name="Comma 2 4 11 2 2" xfId="8020" xr:uid="{00000000-0005-0000-0000-00009C100000}"/>
    <cellStyle name="Comma 2 4 11 2 2 2" xfId="17627" xr:uid="{00000000-0005-0000-0000-00009D100000}"/>
    <cellStyle name="Comma 2 4 11 2 2 2 2" xfId="36841" xr:uid="{C8AA225E-4C9B-43BA-8EBD-52CD1D2ABCE1}"/>
    <cellStyle name="Comma 2 4 11 2 2 3" xfId="27234" xr:uid="{D18B3267-AA48-42A5-9D09-723A28A0214C}"/>
    <cellStyle name="Comma 2 4 11 2 3" xfId="12824" xr:uid="{00000000-0005-0000-0000-00009E100000}"/>
    <cellStyle name="Comma 2 4 11 2 3 2" xfId="32038" xr:uid="{3B918B1B-67D4-43E3-8550-E67FA314FFD7}"/>
    <cellStyle name="Comma 2 4 11 2 4" xfId="22431" xr:uid="{E0C3500B-B372-4AC4-8602-D18D84AAC8A4}"/>
    <cellStyle name="Comma 2 4 11 3" xfId="5619" xr:uid="{00000000-0005-0000-0000-00009F100000}"/>
    <cellStyle name="Comma 2 4 11 3 2" xfId="15226" xr:uid="{00000000-0005-0000-0000-0000A0100000}"/>
    <cellStyle name="Comma 2 4 11 3 2 2" xfId="34440" xr:uid="{69547AA5-885D-41B7-B420-EE55D56C6BB3}"/>
    <cellStyle name="Comma 2 4 11 3 3" xfId="24833" xr:uid="{DAF548C4-9DF2-43F2-A4D1-66FAD2D473D6}"/>
    <cellStyle name="Comma 2 4 11 4" xfId="10422" xr:uid="{00000000-0005-0000-0000-0000A1100000}"/>
    <cellStyle name="Comma 2 4 11 4 2" xfId="29636" xr:uid="{BD260796-B2D0-46D2-A203-38248BC94B00}"/>
    <cellStyle name="Comma 2 4 11 5" xfId="20029" xr:uid="{035CA5B1-68D3-445A-A4F2-02A969B97BC0}"/>
    <cellStyle name="Comma 2 4 12" xfId="1612" xr:uid="{00000000-0005-0000-0000-0000A2100000}"/>
    <cellStyle name="Comma 2 4 12 2" xfId="4017" xr:uid="{00000000-0005-0000-0000-0000A3100000}"/>
    <cellStyle name="Comma 2 4 12 2 2" xfId="8820" xr:uid="{00000000-0005-0000-0000-0000A4100000}"/>
    <cellStyle name="Comma 2 4 12 2 2 2" xfId="18427" xr:uid="{00000000-0005-0000-0000-0000A5100000}"/>
    <cellStyle name="Comma 2 4 12 2 2 2 2" xfId="37641" xr:uid="{01D4D1E0-1052-4593-A6DE-CE95C7F173A1}"/>
    <cellStyle name="Comma 2 4 12 2 2 3" xfId="28034" xr:uid="{99A7B177-DF0A-4D22-B3BB-3B63B0686F7F}"/>
    <cellStyle name="Comma 2 4 12 2 3" xfId="13624" xr:uid="{00000000-0005-0000-0000-0000A6100000}"/>
    <cellStyle name="Comma 2 4 12 2 3 2" xfId="32838" xr:uid="{465740CB-229C-43E5-AF1D-08B790505E43}"/>
    <cellStyle name="Comma 2 4 12 2 4" xfId="23231" xr:uid="{286E992A-5558-4885-AB07-FF815AD383EC}"/>
    <cellStyle name="Comma 2 4 12 3" xfId="6419" xr:uid="{00000000-0005-0000-0000-0000A7100000}"/>
    <cellStyle name="Comma 2 4 12 3 2" xfId="16026" xr:uid="{00000000-0005-0000-0000-0000A8100000}"/>
    <cellStyle name="Comma 2 4 12 3 2 2" xfId="35240" xr:uid="{855AFBE7-3E53-4541-AF6A-5ED24471F525}"/>
    <cellStyle name="Comma 2 4 12 3 3" xfId="25633" xr:uid="{23F7C7D7-F7A5-4AAD-A8B4-5C3114BEB892}"/>
    <cellStyle name="Comma 2 4 12 4" xfId="11222" xr:uid="{00000000-0005-0000-0000-0000A9100000}"/>
    <cellStyle name="Comma 2 4 12 4 2" xfId="30436" xr:uid="{9F7DE001-1455-49FD-8394-B0BB3048E183}"/>
    <cellStyle name="Comma 2 4 12 5" xfId="20829" xr:uid="{E0F3D96A-809E-43B7-B94C-FB85C6F93D51}"/>
    <cellStyle name="Comma 2 4 13" xfId="2417" xr:uid="{00000000-0005-0000-0000-0000AA100000}"/>
    <cellStyle name="Comma 2 4 13 2" xfId="7220" xr:uid="{00000000-0005-0000-0000-0000AB100000}"/>
    <cellStyle name="Comma 2 4 13 2 2" xfId="16827" xr:uid="{00000000-0005-0000-0000-0000AC100000}"/>
    <cellStyle name="Comma 2 4 13 2 2 2" xfId="36041" xr:uid="{1BB5CA26-CF65-4DAE-960A-AEB1C6659191}"/>
    <cellStyle name="Comma 2 4 13 2 3" xfId="26434" xr:uid="{A25C297B-24CD-46D2-9633-04D1CF6A6E80}"/>
    <cellStyle name="Comma 2 4 13 3" xfId="12024" xr:uid="{00000000-0005-0000-0000-0000AD100000}"/>
    <cellStyle name="Comma 2 4 13 3 2" xfId="31238" xr:uid="{A9B5FC5D-AD5D-45BC-B2B7-B1E269B150FA}"/>
    <cellStyle name="Comma 2 4 13 4" xfId="21631" xr:uid="{20AF3C08-BF37-4C29-8D15-F5B5158EA3F0}"/>
    <cellStyle name="Comma 2 4 14" xfId="4819" xr:uid="{00000000-0005-0000-0000-0000AE100000}"/>
    <cellStyle name="Comma 2 4 14 2" xfId="14426" xr:uid="{00000000-0005-0000-0000-0000AF100000}"/>
    <cellStyle name="Comma 2 4 14 2 2" xfId="33640" xr:uid="{7ECE9BFE-CE27-47C8-B142-4FDD5343CAFE}"/>
    <cellStyle name="Comma 2 4 14 3" xfId="24033" xr:uid="{81EFFC0B-46DB-492C-B569-40F2FAE9B76A}"/>
    <cellStyle name="Comma 2 4 15" xfId="9622" xr:uid="{00000000-0005-0000-0000-0000B0100000}"/>
    <cellStyle name="Comma 2 4 15 2" xfId="28836" xr:uid="{44117A86-44C8-428B-AF99-DDAF02CB3EC4}"/>
    <cellStyle name="Comma 2 4 16" xfId="19229" xr:uid="{EC810635-9B53-49D9-85AC-1749F670A1E2}"/>
    <cellStyle name="Comma 2 4 2" xfId="21" xr:uid="{00000000-0005-0000-0000-0000B1100000}"/>
    <cellStyle name="Comma 2 4 2 10" xfId="4829" xr:uid="{00000000-0005-0000-0000-0000B2100000}"/>
    <cellStyle name="Comma 2 4 2 10 2" xfId="14436" xr:uid="{00000000-0005-0000-0000-0000B3100000}"/>
    <cellStyle name="Comma 2 4 2 10 2 2" xfId="33650" xr:uid="{63EFCE31-28F3-4CE9-A123-FE9FA437798E}"/>
    <cellStyle name="Comma 2 4 2 10 3" xfId="24043" xr:uid="{BD7687E7-ACCD-4006-AF81-F578EB43EC69}"/>
    <cellStyle name="Comma 2 4 2 11" xfId="9632" xr:uid="{00000000-0005-0000-0000-0000B4100000}"/>
    <cellStyle name="Comma 2 4 2 11 2" xfId="28846" xr:uid="{773F9893-2668-49DE-B9CB-5E1C4C03EDA9}"/>
    <cellStyle name="Comma 2 4 2 12" xfId="19239" xr:uid="{9B2D7ED9-FDE9-43ED-B4C2-46E384E0A84D}"/>
    <cellStyle name="Comma 2 4 2 2" xfId="71" xr:uid="{00000000-0005-0000-0000-0000B5100000}"/>
    <cellStyle name="Comma 2 4 2 2 10" xfId="9682" xr:uid="{00000000-0005-0000-0000-0000B6100000}"/>
    <cellStyle name="Comma 2 4 2 2 10 2" xfId="28896" xr:uid="{0B9FDDAA-5622-4DBB-AE92-A4BD9F506D21}"/>
    <cellStyle name="Comma 2 4 2 2 11" xfId="19289" xr:uid="{2C8D13AA-1A56-4C1D-A31B-616A99995BE1}"/>
    <cellStyle name="Comma 2 4 2 2 2" xfId="171" xr:uid="{00000000-0005-0000-0000-0000B7100000}"/>
    <cellStyle name="Comma 2 4 2 2 2 10" xfId="19389" xr:uid="{D7656384-9823-4E17-8816-0E732F2F4845}"/>
    <cellStyle name="Comma 2 4 2 2 2 2" xfId="371" xr:uid="{00000000-0005-0000-0000-0000B8100000}"/>
    <cellStyle name="Comma 2 4 2 2 2 2 2" xfId="1172" xr:uid="{00000000-0005-0000-0000-0000B9100000}"/>
    <cellStyle name="Comma 2 4 2 2 2 2 2 2" xfId="3577" xr:uid="{00000000-0005-0000-0000-0000BA100000}"/>
    <cellStyle name="Comma 2 4 2 2 2 2 2 2 2" xfId="8380" xr:uid="{00000000-0005-0000-0000-0000BB100000}"/>
    <cellStyle name="Comma 2 4 2 2 2 2 2 2 2 2" xfId="17987" xr:uid="{00000000-0005-0000-0000-0000BC100000}"/>
    <cellStyle name="Comma 2 4 2 2 2 2 2 2 2 2 2" xfId="37201" xr:uid="{F02BFDF2-49ED-4836-A82C-957C50C294AA}"/>
    <cellStyle name="Comma 2 4 2 2 2 2 2 2 2 3" xfId="27594" xr:uid="{E7603E78-3DEF-4960-8F87-DACD5566D2DC}"/>
    <cellStyle name="Comma 2 4 2 2 2 2 2 2 3" xfId="13184" xr:uid="{00000000-0005-0000-0000-0000BD100000}"/>
    <cellStyle name="Comma 2 4 2 2 2 2 2 2 3 2" xfId="32398" xr:uid="{5802C447-C2F7-4FDF-BB4B-9C1232303601}"/>
    <cellStyle name="Comma 2 4 2 2 2 2 2 2 4" xfId="22791" xr:uid="{39E1F65E-A021-4A4D-AB30-44B467957C2D}"/>
    <cellStyle name="Comma 2 4 2 2 2 2 2 3" xfId="5979" xr:uid="{00000000-0005-0000-0000-0000BE100000}"/>
    <cellStyle name="Comma 2 4 2 2 2 2 2 3 2" xfId="15586" xr:uid="{00000000-0005-0000-0000-0000BF100000}"/>
    <cellStyle name="Comma 2 4 2 2 2 2 2 3 2 2" xfId="34800" xr:uid="{591F4A96-E887-4353-8538-9154BAADC9B4}"/>
    <cellStyle name="Comma 2 4 2 2 2 2 2 3 3" xfId="25193" xr:uid="{1E954C23-6901-4D31-992F-C67CB038B8B4}"/>
    <cellStyle name="Comma 2 4 2 2 2 2 2 4" xfId="10782" xr:uid="{00000000-0005-0000-0000-0000C0100000}"/>
    <cellStyle name="Comma 2 4 2 2 2 2 2 4 2" xfId="29996" xr:uid="{09BE5B90-91E2-4873-8191-AC2A51EA6B96}"/>
    <cellStyle name="Comma 2 4 2 2 2 2 2 5" xfId="20389" xr:uid="{D026269B-9DBA-4421-B7EB-A7FF399CB636}"/>
    <cellStyle name="Comma 2 4 2 2 2 2 3" xfId="1972" xr:uid="{00000000-0005-0000-0000-0000C1100000}"/>
    <cellStyle name="Comma 2 4 2 2 2 2 3 2" xfId="4377" xr:uid="{00000000-0005-0000-0000-0000C2100000}"/>
    <cellStyle name="Comma 2 4 2 2 2 2 3 2 2" xfId="9180" xr:uid="{00000000-0005-0000-0000-0000C3100000}"/>
    <cellStyle name="Comma 2 4 2 2 2 2 3 2 2 2" xfId="18787" xr:uid="{00000000-0005-0000-0000-0000C4100000}"/>
    <cellStyle name="Comma 2 4 2 2 2 2 3 2 2 2 2" xfId="38001" xr:uid="{7EEE3693-20A7-4247-90DB-57BEE2C073F6}"/>
    <cellStyle name="Comma 2 4 2 2 2 2 3 2 2 3" xfId="28394" xr:uid="{017DD6B9-8B82-4190-943A-862CCBAB0BCF}"/>
    <cellStyle name="Comma 2 4 2 2 2 2 3 2 3" xfId="13984" xr:uid="{00000000-0005-0000-0000-0000C5100000}"/>
    <cellStyle name="Comma 2 4 2 2 2 2 3 2 3 2" xfId="33198" xr:uid="{20BD1984-714B-4D61-84A1-A7886F9E79A6}"/>
    <cellStyle name="Comma 2 4 2 2 2 2 3 2 4" xfId="23591" xr:uid="{93CA11D1-D20C-413A-8BC6-25C4B471ED1A}"/>
    <cellStyle name="Comma 2 4 2 2 2 2 3 3" xfId="6779" xr:uid="{00000000-0005-0000-0000-0000C6100000}"/>
    <cellStyle name="Comma 2 4 2 2 2 2 3 3 2" xfId="16386" xr:uid="{00000000-0005-0000-0000-0000C7100000}"/>
    <cellStyle name="Comma 2 4 2 2 2 2 3 3 2 2" xfId="35600" xr:uid="{E596BEA8-E620-4377-A6AE-E2DCEBBC0EB1}"/>
    <cellStyle name="Comma 2 4 2 2 2 2 3 3 3" xfId="25993" xr:uid="{73E71E8B-17F4-4B2F-848C-C6F357647E59}"/>
    <cellStyle name="Comma 2 4 2 2 2 2 3 4" xfId="11582" xr:uid="{00000000-0005-0000-0000-0000C8100000}"/>
    <cellStyle name="Comma 2 4 2 2 2 2 3 4 2" xfId="30796" xr:uid="{68967218-1FCF-4433-B04B-1D6F81BFE973}"/>
    <cellStyle name="Comma 2 4 2 2 2 2 3 5" xfId="21189" xr:uid="{9615E500-C764-492C-AE6F-749D53F55071}"/>
    <cellStyle name="Comma 2 4 2 2 2 2 4" xfId="2777" xr:uid="{00000000-0005-0000-0000-0000C9100000}"/>
    <cellStyle name="Comma 2 4 2 2 2 2 4 2" xfId="7580" xr:uid="{00000000-0005-0000-0000-0000CA100000}"/>
    <cellStyle name="Comma 2 4 2 2 2 2 4 2 2" xfId="17187" xr:uid="{00000000-0005-0000-0000-0000CB100000}"/>
    <cellStyle name="Comma 2 4 2 2 2 2 4 2 2 2" xfId="36401" xr:uid="{68E48470-E472-4FAB-8DAD-0B52039F8AF4}"/>
    <cellStyle name="Comma 2 4 2 2 2 2 4 2 3" xfId="26794" xr:uid="{DBB43EDD-9359-402D-89C1-A893AC94FB8C}"/>
    <cellStyle name="Comma 2 4 2 2 2 2 4 3" xfId="12384" xr:uid="{00000000-0005-0000-0000-0000CC100000}"/>
    <cellStyle name="Comma 2 4 2 2 2 2 4 3 2" xfId="31598" xr:uid="{45D62F15-767B-487E-A6C3-C37C3F9DAE12}"/>
    <cellStyle name="Comma 2 4 2 2 2 2 4 4" xfId="21991" xr:uid="{CB5A6F52-AF2F-4ED6-86B5-73E1B9381EAD}"/>
    <cellStyle name="Comma 2 4 2 2 2 2 5" xfId="5179" xr:uid="{00000000-0005-0000-0000-0000CD100000}"/>
    <cellStyle name="Comma 2 4 2 2 2 2 5 2" xfId="14786" xr:uid="{00000000-0005-0000-0000-0000CE100000}"/>
    <cellStyle name="Comma 2 4 2 2 2 2 5 2 2" xfId="34000" xr:uid="{0E9DE055-E804-4EC6-8611-46CF5B7EE1B0}"/>
    <cellStyle name="Comma 2 4 2 2 2 2 5 3" xfId="24393" xr:uid="{E91455F6-86A6-42AE-A29A-D8F083F64257}"/>
    <cellStyle name="Comma 2 4 2 2 2 2 6" xfId="9982" xr:uid="{00000000-0005-0000-0000-0000CF100000}"/>
    <cellStyle name="Comma 2 4 2 2 2 2 6 2" xfId="29196" xr:uid="{DF0A697C-BAAF-46B9-819D-36812E5CC8E1}"/>
    <cellStyle name="Comma 2 4 2 2 2 2 7" xfId="19589" xr:uid="{00249CA7-C1F5-4686-898C-2128E6B596A6}"/>
    <cellStyle name="Comma 2 4 2 2 2 3" xfId="571" xr:uid="{00000000-0005-0000-0000-0000D0100000}"/>
    <cellStyle name="Comma 2 4 2 2 2 3 2" xfId="1372" xr:uid="{00000000-0005-0000-0000-0000D1100000}"/>
    <cellStyle name="Comma 2 4 2 2 2 3 2 2" xfId="3777" xr:uid="{00000000-0005-0000-0000-0000D2100000}"/>
    <cellStyle name="Comma 2 4 2 2 2 3 2 2 2" xfId="8580" xr:uid="{00000000-0005-0000-0000-0000D3100000}"/>
    <cellStyle name="Comma 2 4 2 2 2 3 2 2 2 2" xfId="18187" xr:uid="{00000000-0005-0000-0000-0000D4100000}"/>
    <cellStyle name="Comma 2 4 2 2 2 3 2 2 2 2 2" xfId="37401" xr:uid="{84AD4AF2-17A0-4BCF-9378-0C739C53A1FF}"/>
    <cellStyle name="Comma 2 4 2 2 2 3 2 2 2 3" xfId="27794" xr:uid="{9C9074F0-12B1-408A-BDB2-AB31C7BF17D0}"/>
    <cellStyle name="Comma 2 4 2 2 2 3 2 2 3" xfId="13384" xr:uid="{00000000-0005-0000-0000-0000D5100000}"/>
    <cellStyle name="Comma 2 4 2 2 2 3 2 2 3 2" xfId="32598" xr:uid="{B34831FA-E40D-41D0-8FF8-9FCD99239EE1}"/>
    <cellStyle name="Comma 2 4 2 2 2 3 2 2 4" xfId="22991" xr:uid="{6A13FAA7-2090-4325-B104-BF50FE7BCAA2}"/>
    <cellStyle name="Comma 2 4 2 2 2 3 2 3" xfId="6179" xr:uid="{00000000-0005-0000-0000-0000D6100000}"/>
    <cellStyle name="Comma 2 4 2 2 2 3 2 3 2" xfId="15786" xr:uid="{00000000-0005-0000-0000-0000D7100000}"/>
    <cellStyle name="Comma 2 4 2 2 2 3 2 3 2 2" xfId="35000" xr:uid="{D40C6A15-0943-4BB7-879E-6A4573F032D5}"/>
    <cellStyle name="Comma 2 4 2 2 2 3 2 3 3" xfId="25393" xr:uid="{082D7796-947B-4BF3-9F2D-57CF86815114}"/>
    <cellStyle name="Comma 2 4 2 2 2 3 2 4" xfId="10982" xr:uid="{00000000-0005-0000-0000-0000D8100000}"/>
    <cellStyle name="Comma 2 4 2 2 2 3 2 4 2" xfId="30196" xr:uid="{D4341E4F-960D-4798-8209-CA4698207E83}"/>
    <cellStyle name="Comma 2 4 2 2 2 3 2 5" xfId="20589" xr:uid="{7CB83DBE-8F09-46ED-B579-1D67153DC267}"/>
    <cellStyle name="Comma 2 4 2 2 2 3 3" xfId="2172" xr:uid="{00000000-0005-0000-0000-0000D9100000}"/>
    <cellStyle name="Comma 2 4 2 2 2 3 3 2" xfId="4577" xr:uid="{00000000-0005-0000-0000-0000DA100000}"/>
    <cellStyle name="Comma 2 4 2 2 2 3 3 2 2" xfId="9380" xr:uid="{00000000-0005-0000-0000-0000DB100000}"/>
    <cellStyle name="Comma 2 4 2 2 2 3 3 2 2 2" xfId="18987" xr:uid="{00000000-0005-0000-0000-0000DC100000}"/>
    <cellStyle name="Comma 2 4 2 2 2 3 3 2 2 2 2" xfId="38201" xr:uid="{0C71B46B-6C8A-4C1D-883B-B668578441CB}"/>
    <cellStyle name="Comma 2 4 2 2 2 3 3 2 2 3" xfId="28594" xr:uid="{1A94536C-A4E7-434E-AA93-123546E7C81D}"/>
    <cellStyle name="Comma 2 4 2 2 2 3 3 2 3" xfId="14184" xr:uid="{00000000-0005-0000-0000-0000DD100000}"/>
    <cellStyle name="Comma 2 4 2 2 2 3 3 2 3 2" xfId="33398" xr:uid="{F3B5932A-F3F1-4E03-ADB9-005901EABE69}"/>
    <cellStyle name="Comma 2 4 2 2 2 3 3 2 4" xfId="23791" xr:uid="{3BF5EF6A-2B59-4D33-9FBA-867FCEBDD36B}"/>
    <cellStyle name="Comma 2 4 2 2 2 3 3 3" xfId="6979" xr:uid="{00000000-0005-0000-0000-0000DE100000}"/>
    <cellStyle name="Comma 2 4 2 2 2 3 3 3 2" xfId="16586" xr:uid="{00000000-0005-0000-0000-0000DF100000}"/>
    <cellStyle name="Comma 2 4 2 2 2 3 3 3 2 2" xfId="35800" xr:uid="{FE63F1BD-9B1A-43B8-94B3-872E32CBFD42}"/>
    <cellStyle name="Comma 2 4 2 2 2 3 3 3 3" xfId="26193" xr:uid="{9AC3DD13-FF06-4E33-B239-9111862E61DA}"/>
    <cellStyle name="Comma 2 4 2 2 2 3 3 4" xfId="11782" xr:uid="{00000000-0005-0000-0000-0000E0100000}"/>
    <cellStyle name="Comma 2 4 2 2 2 3 3 4 2" xfId="30996" xr:uid="{517B19D8-6C59-40F7-9F19-0DDBEC12F934}"/>
    <cellStyle name="Comma 2 4 2 2 2 3 3 5" xfId="21389" xr:uid="{CA6DB9F5-55FF-4663-A469-416498741D36}"/>
    <cellStyle name="Comma 2 4 2 2 2 3 4" xfId="2977" xr:uid="{00000000-0005-0000-0000-0000E1100000}"/>
    <cellStyle name="Comma 2 4 2 2 2 3 4 2" xfId="7780" xr:uid="{00000000-0005-0000-0000-0000E2100000}"/>
    <cellStyle name="Comma 2 4 2 2 2 3 4 2 2" xfId="17387" xr:uid="{00000000-0005-0000-0000-0000E3100000}"/>
    <cellStyle name="Comma 2 4 2 2 2 3 4 2 2 2" xfId="36601" xr:uid="{D421D7BF-72DA-45CC-967B-59F48A39BF5B}"/>
    <cellStyle name="Comma 2 4 2 2 2 3 4 2 3" xfId="26994" xr:uid="{18E97A6C-30C7-4C6C-926A-1052A73308D5}"/>
    <cellStyle name="Comma 2 4 2 2 2 3 4 3" xfId="12584" xr:uid="{00000000-0005-0000-0000-0000E4100000}"/>
    <cellStyle name="Comma 2 4 2 2 2 3 4 3 2" xfId="31798" xr:uid="{60FA3CFF-A820-4E51-BDA0-29B9A56C3B4E}"/>
    <cellStyle name="Comma 2 4 2 2 2 3 4 4" xfId="22191" xr:uid="{D336330B-0523-42E2-B9D2-9C194CFB29BB}"/>
    <cellStyle name="Comma 2 4 2 2 2 3 5" xfId="5379" xr:uid="{00000000-0005-0000-0000-0000E5100000}"/>
    <cellStyle name="Comma 2 4 2 2 2 3 5 2" xfId="14986" xr:uid="{00000000-0005-0000-0000-0000E6100000}"/>
    <cellStyle name="Comma 2 4 2 2 2 3 5 2 2" xfId="34200" xr:uid="{01E776E2-152E-4CF8-8D3A-7865BEE57B66}"/>
    <cellStyle name="Comma 2 4 2 2 2 3 5 3" xfId="24593" xr:uid="{CF45CE5A-342E-42FB-A715-25A7579A872E}"/>
    <cellStyle name="Comma 2 4 2 2 2 3 6" xfId="10182" xr:uid="{00000000-0005-0000-0000-0000E7100000}"/>
    <cellStyle name="Comma 2 4 2 2 2 3 6 2" xfId="29396" xr:uid="{E79E5E5B-5BCB-4D46-8DA9-87905D06D27A}"/>
    <cellStyle name="Comma 2 4 2 2 2 3 7" xfId="19789" xr:uid="{49499E6C-FE19-4F7D-93D6-2985BF2D5750}"/>
    <cellStyle name="Comma 2 4 2 2 2 4" xfId="771" xr:uid="{00000000-0005-0000-0000-0000E8100000}"/>
    <cellStyle name="Comma 2 4 2 2 2 4 2" xfId="1572" xr:uid="{00000000-0005-0000-0000-0000E9100000}"/>
    <cellStyle name="Comma 2 4 2 2 2 4 2 2" xfId="3977" xr:uid="{00000000-0005-0000-0000-0000EA100000}"/>
    <cellStyle name="Comma 2 4 2 2 2 4 2 2 2" xfId="8780" xr:uid="{00000000-0005-0000-0000-0000EB100000}"/>
    <cellStyle name="Comma 2 4 2 2 2 4 2 2 2 2" xfId="18387" xr:uid="{00000000-0005-0000-0000-0000EC100000}"/>
    <cellStyle name="Comma 2 4 2 2 2 4 2 2 2 2 2" xfId="37601" xr:uid="{8984840D-1176-4073-B013-5212F1B27921}"/>
    <cellStyle name="Comma 2 4 2 2 2 4 2 2 2 3" xfId="27994" xr:uid="{4C2C5A35-4FBB-4BF2-9CF6-68741B06B00C}"/>
    <cellStyle name="Comma 2 4 2 2 2 4 2 2 3" xfId="13584" xr:uid="{00000000-0005-0000-0000-0000ED100000}"/>
    <cellStyle name="Comma 2 4 2 2 2 4 2 2 3 2" xfId="32798" xr:uid="{630DBC3F-E810-495B-8C78-834FF6A7DA49}"/>
    <cellStyle name="Comma 2 4 2 2 2 4 2 2 4" xfId="23191" xr:uid="{750CCCB5-8210-4532-B79A-836478C14C83}"/>
    <cellStyle name="Comma 2 4 2 2 2 4 2 3" xfId="6379" xr:uid="{00000000-0005-0000-0000-0000EE100000}"/>
    <cellStyle name="Comma 2 4 2 2 2 4 2 3 2" xfId="15986" xr:uid="{00000000-0005-0000-0000-0000EF100000}"/>
    <cellStyle name="Comma 2 4 2 2 2 4 2 3 2 2" xfId="35200" xr:uid="{6A602013-1690-4F98-B47A-CC1ADEEB0589}"/>
    <cellStyle name="Comma 2 4 2 2 2 4 2 3 3" xfId="25593" xr:uid="{481A6CD4-1AA7-4217-93A1-0F625F7B5710}"/>
    <cellStyle name="Comma 2 4 2 2 2 4 2 4" xfId="11182" xr:uid="{00000000-0005-0000-0000-0000F0100000}"/>
    <cellStyle name="Comma 2 4 2 2 2 4 2 4 2" xfId="30396" xr:uid="{6F8E0C7D-1846-464E-A537-9EDFEAFC7A52}"/>
    <cellStyle name="Comma 2 4 2 2 2 4 2 5" xfId="20789" xr:uid="{4FB7C70A-F0E2-41E1-AF8E-7FE21FEB18DF}"/>
    <cellStyle name="Comma 2 4 2 2 2 4 3" xfId="2372" xr:uid="{00000000-0005-0000-0000-0000F1100000}"/>
    <cellStyle name="Comma 2 4 2 2 2 4 3 2" xfId="4777" xr:uid="{00000000-0005-0000-0000-0000F2100000}"/>
    <cellStyle name="Comma 2 4 2 2 2 4 3 2 2" xfId="9580" xr:uid="{00000000-0005-0000-0000-0000F3100000}"/>
    <cellStyle name="Comma 2 4 2 2 2 4 3 2 2 2" xfId="19187" xr:uid="{00000000-0005-0000-0000-0000F4100000}"/>
    <cellStyle name="Comma 2 4 2 2 2 4 3 2 2 2 2" xfId="38401" xr:uid="{D542B75A-893C-4A4F-A8D3-5241F984129F}"/>
    <cellStyle name="Comma 2 4 2 2 2 4 3 2 2 3" xfId="28794" xr:uid="{A573583D-F6B0-415B-8641-3EC3793172EA}"/>
    <cellStyle name="Comma 2 4 2 2 2 4 3 2 3" xfId="14384" xr:uid="{00000000-0005-0000-0000-0000F5100000}"/>
    <cellStyle name="Comma 2 4 2 2 2 4 3 2 3 2" xfId="33598" xr:uid="{B7EBC3C3-0AB9-4664-9148-C78A54AE8FC8}"/>
    <cellStyle name="Comma 2 4 2 2 2 4 3 2 4" xfId="23991" xr:uid="{A0727259-D6E8-4BF2-A09E-22AD696CAB32}"/>
    <cellStyle name="Comma 2 4 2 2 2 4 3 3" xfId="7179" xr:uid="{00000000-0005-0000-0000-0000F6100000}"/>
    <cellStyle name="Comma 2 4 2 2 2 4 3 3 2" xfId="16786" xr:uid="{00000000-0005-0000-0000-0000F7100000}"/>
    <cellStyle name="Comma 2 4 2 2 2 4 3 3 2 2" xfId="36000" xr:uid="{F1FD2A32-6FCE-45FF-9313-6C27CABE1198}"/>
    <cellStyle name="Comma 2 4 2 2 2 4 3 3 3" xfId="26393" xr:uid="{349186FE-6A85-43AE-81B2-B7416BA77ED3}"/>
    <cellStyle name="Comma 2 4 2 2 2 4 3 4" xfId="11982" xr:uid="{00000000-0005-0000-0000-0000F8100000}"/>
    <cellStyle name="Comma 2 4 2 2 2 4 3 4 2" xfId="31196" xr:uid="{E134B437-14B1-4D4D-8272-F611AC6EBC3A}"/>
    <cellStyle name="Comma 2 4 2 2 2 4 3 5" xfId="21589" xr:uid="{2A13155D-3C10-4984-8A76-AF51BB2FB7D7}"/>
    <cellStyle name="Comma 2 4 2 2 2 4 4" xfId="3177" xr:uid="{00000000-0005-0000-0000-0000F9100000}"/>
    <cellStyle name="Comma 2 4 2 2 2 4 4 2" xfId="7980" xr:uid="{00000000-0005-0000-0000-0000FA100000}"/>
    <cellStyle name="Comma 2 4 2 2 2 4 4 2 2" xfId="17587" xr:uid="{00000000-0005-0000-0000-0000FB100000}"/>
    <cellStyle name="Comma 2 4 2 2 2 4 4 2 2 2" xfId="36801" xr:uid="{18C85204-D59C-4D4E-8885-E87483A4E316}"/>
    <cellStyle name="Comma 2 4 2 2 2 4 4 2 3" xfId="27194" xr:uid="{2E0DF64D-E7F4-491A-8950-93E602CAD0D5}"/>
    <cellStyle name="Comma 2 4 2 2 2 4 4 3" xfId="12784" xr:uid="{00000000-0005-0000-0000-0000FC100000}"/>
    <cellStyle name="Comma 2 4 2 2 2 4 4 3 2" xfId="31998" xr:uid="{1041FF7C-378E-4E1F-9730-E51EB35E5C47}"/>
    <cellStyle name="Comma 2 4 2 2 2 4 4 4" xfId="22391" xr:uid="{716EB862-38D7-4BAB-8B47-5B165F079D61}"/>
    <cellStyle name="Comma 2 4 2 2 2 4 5" xfId="5579" xr:uid="{00000000-0005-0000-0000-0000FD100000}"/>
    <cellStyle name="Comma 2 4 2 2 2 4 5 2" xfId="15186" xr:uid="{00000000-0005-0000-0000-0000FE100000}"/>
    <cellStyle name="Comma 2 4 2 2 2 4 5 2 2" xfId="34400" xr:uid="{99072461-4F26-4A06-AE96-489F0F61A1A8}"/>
    <cellStyle name="Comma 2 4 2 2 2 4 5 3" xfId="24793" xr:uid="{2075977E-BBA4-401C-9360-2E5F4B8ECCEA}"/>
    <cellStyle name="Comma 2 4 2 2 2 4 6" xfId="10382" xr:uid="{00000000-0005-0000-0000-0000FF100000}"/>
    <cellStyle name="Comma 2 4 2 2 2 4 6 2" xfId="29596" xr:uid="{C33BBF5D-DE46-4F1E-84C4-471AFFAD9CA4}"/>
    <cellStyle name="Comma 2 4 2 2 2 4 7" xfId="19989" xr:uid="{B63596AA-3B49-4DAC-A147-0534E14CB04D}"/>
    <cellStyle name="Comma 2 4 2 2 2 5" xfId="972" xr:uid="{00000000-0005-0000-0000-000000110000}"/>
    <cellStyle name="Comma 2 4 2 2 2 5 2" xfId="3377" xr:uid="{00000000-0005-0000-0000-000001110000}"/>
    <cellStyle name="Comma 2 4 2 2 2 5 2 2" xfId="8180" xr:uid="{00000000-0005-0000-0000-000002110000}"/>
    <cellStyle name="Comma 2 4 2 2 2 5 2 2 2" xfId="17787" xr:uid="{00000000-0005-0000-0000-000003110000}"/>
    <cellStyle name="Comma 2 4 2 2 2 5 2 2 2 2" xfId="37001" xr:uid="{1C3F4B4D-E1BA-4DDC-9E83-12CB81A54ACD}"/>
    <cellStyle name="Comma 2 4 2 2 2 5 2 2 3" xfId="27394" xr:uid="{78C9253F-22F5-486B-BC52-870D314599E1}"/>
    <cellStyle name="Comma 2 4 2 2 2 5 2 3" xfId="12984" xr:uid="{00000000-0005-0000-0000-000004110000}"/>
    <cellStyle name="Comma 2 4 2 2 2 5 2 3 2" xfId="32198" xr:uid="{1CC2D853-980E-43FC-8A73-3079D595D75D}"/>
    <cellStyle name="Comma 2 4 2 2 2 5 2 4" xfId="22591" xr:uid="{8EF65D8E-FEF8-4C3B-9FB3-EAE798A96E2A}"/>
    <cellStyle name="Comma 2 4 2 2 2 5 3" xfId="5779" xr:uid="{00000000-0005-0000-0000-000005110000}"/>
    <cellStyle name="Comma 2 4 2 2 2 5 3 2" xfId="15386" xr:uid="{00000000-0005-0000-0000-000006110000}"/>
    <cellStyle name="Comma 2 4 2 2 2 5 3 2 2" xfId="34600" xr:uid="{FCDF40CE-8994-4690-AE90-217B5A40B6A1}"/>
    <cellStyle name="Comma 2 4 2 2 2 5 3 3" xfId="24993" xr:uid="{FCB8FC3F-FAD6-4BF2-8F9C-A8C6FA029AB7}"/>
    <cellStyle name="Comma 2 4 2 2 2 5 4" xfId="10582" xr:uid="{00000000-0005-0000-0000-000007110000}"/>
    <cellStyle name="Comma 2 4 2 2 2 5 4 2" xfId="29796" xr:uid="{35E069DC-1DA3-4B38-8FDD-C0E447935FD5}"/>
    <cellStyle name="Comma 2 4 2 2 2 5 5" xfId="20189" xr:uid="{182607ED-5A65-4735-A92D-09F2E1A51E12}"/>
    <cellStyle name="Comma 2 4 2 2 2 6" xfId="1772" xr:uid="{00000000-0005-0000-0000-000008110000}"/>
    <cellStyle name="Comma 2 4 2 2 2 6 2" xfId="4177" xr:uid="{00000000-0005-0000-0000-000009110000}"/>
    <cellStyle name="Comma 2 4 2 2 2 6 2 2" xfId="8980" xr:uid="{00000000-0005-0000-0000-00000A110000}"/>
    <cellStyle name="Comma 2 4 2 2 2 6 2 2 2" xfId="18587" xr:uid="{00000000-0005-0000-0000-00000B110000}"/>
    <cellStyle name="Comma 2 4 2 2 2 6 2 2 2 2" xfId="37801" xr:uid="{580453AA-383E-4A20-9E1C-65A34358FD58}"/>
    <cellStyle name="Comma 2 4 2 2 2 6 2 2 3" xfId="28194" xr:uid="{3B67BEB1-5B78-4BAE-955A-64EE0B131FB7}"/>
    <cellStyle name="Comma 2 4 2 2 2 6 2 3" xfId="13784" xr:uid="{00000000-0005-0000-0000-00000C110000}"/>
    <cellStyle name="Comma 2 4 2 2 2 6 2 3 2" xfId="32998" xr:uid="{C9FB51E6-0DDD-4FBD-877C-556E1CCB9D50}"/>
    <cellStyle name="Comma 2 4 2 2 2 6 2 4" xfId="23391" xr:uid="{1AC3ACA7-A9EB-4268-B74D-421EF5B90390}"/>
    <cellStyle name="Comma 2 4 2 2 2 6 3" xfId="6579" xr:uid="{00000000-0005-0000-0000-00000D110000}"/>
    <cellStyle name="Comma 2 4 2 2 2 6 3 2" xfId="16186" xr:uid="{00000000-0005-0000-0000-00000E110000}"/>
    <cellStyle name="Comma 2 4 2 2 2 6 3 2 2" xfId="35400" xr:uid="{91A4B482-EA62-46C2-BDD0-0A0586253C9C}"/>
    <cellStyle name="Comma 2 4 2 2 2 6 3 3" xfId="25793" xr:uid="{B5C9E18B-9FB3-4D66-8D24-E036BB843492}"/>
    <cellStyle name="Comma 2 4 2 2 2 6 4" xfId="11382" xr:uid="{00000000-0005-0000-0000-00000F110000}"/>
    <cellStyle name="Comma 2 4 2 2 2 6 4 2" xfId="30596" xr:uid="{DB7DD2B8-D0FF-4EFE-A802-CEA954CDB2E4}"/>
    <cellStyle name="Comma 2 4 2 2 2 6 5" xfId="20989" xr:uid="{F69E0B86-DDCA-4E90-A37C-395CC668D7F8}"/>
    <cellStyle name="Comma 2 4 2 2 2 7" xfId="2577" xr:uid="{00000000-0005-0000-0000-000010110000}"/>
    <cellStyle name="Comma 2 4 2 2 2 7 2" xfId="7380" xr:uid="{00000000-0005-0000-0000-000011110000}"/>
    <cellStyle name="Comma 2 4 2 2 2 7 2 2" xfId="16987" xr:uid="{00000000-0005-0000-0000-000012110000}"/>
    <cellStyle name="Comma 2 4 2 2 2 7 2 2 2" xfId="36201" xr:uid="{3F344BEF-2158-449F-849A-D43B2AEBC073}"/>
    <cellStyle name="Comma 2 4 2 2 2 7 2 3" xfId="26594" xr:uid="{19DA0C03-9DE4-4F50-A331-04EF34385528}"/>
    <cellStyle name="Comma 2 4 2 2 2 7 3" xfId="12184" xr:uid="{00000000-0005-0000-0000-000013110000}"/>
    <cellStyle name="Comma 2 4 2 2 2 7 3 2" xfId="31398" xr:uid="{C3D1C1B4-1096-4E0A-ABA4-E990E05B017E}"/>
    <cellStyle name="Comma 2 4 2 2 2 7 4" xfId="21791" xr:uid="{93D51587-9FC2-4BB4-925E-B69F22342CE8}"/>
    <cellStyle name="Comma 2 4 2 2 2 8" xfId="4979" xr:uid="{00000000-0005-0000-0000-000014110000}"/>
    <cellStyle name="Comma 2 4 2 2 2 8 2" xfId="14586" xr:uid="{00000000-0005-0000-0000-000015110000}"/>
    <cellStyle name="Comma 2 4 2 2 2 8 2 2" xfId="33800" xr:uid="{EE7955D2-2717-46D4-87D9-BD2F97D7A8D2}"/>
    <cellStyle name="Comma 2 4 2 2 2 8 3" xfId="24193" xr:uid="{42761620-6B9B-4EE6-815B-03A5D322E730}"/>
    <cellStyle name="Comma 2 4 2 2 2 9" xfId="9782" xr:uid="{00000000-0005-0000-0000-000016110000}"/>
    <cellStyle name="Comma 2 4 2 2 2 9 2" xfId="28996" xr:uid="{E0FCA2C2-3ACC-45C9-BB5D-4A1A4BBE2190}"/>
    <cellStyle name="Comma 2 4 2 2 3" xfId="271" xr:uid="{00000000-0005-0000-0000-000017110000}"/>
    <cellStyle name="Comma 2 4 2 2 3 2" xfId="1072" xr:uid="{00000000-0005-0000-0000-000018110000}"/>
    <cellStyle name="Comma 2 4 2 2 3 2 2" xfId="3477" xr:uid="{00000000-0005-0000-0000-000019110000}"/>
    <cellStyle name="Comma 2 4 2 2 3 2 2 2" xfId="8280" xr:uid="{00000000-0005-0000-0000-00001A110000}"/>
    <cellStyle name="Comma 2 4 2 2 3 2 2 2 2" xfId="17887" xr:uid="{00000000-0005-0000-0000-00001B110000}"/>
    <cellStyle name="Comma 2 4 2 2 3 2 2 2 2 2" xfId="37101" xr:uid="{39C92B5F-F89A-4963-8FCA-240347A1E69E}"/>
    <cellStyle name="Comma 2 4 2 2 3 2 2 2 3" xfId="27494" xr:uid="{DCBEECB7-5C8C-4E93-B6CE-89F599F80533}"/>
    <cellStyle name="Comma 2 4 2 2 3 2 2 3" xfId="13084" xr:uid="{00000000-0005-0000-0000-00001C110000}"/>
    <cellStyle name="Comma 2 4 2 2 3 2 2 3 2" xfId="32298" xr:uid="{FCE1D95E-37DD-4880-8C07-F1C39E7A0FF5}"/>
    <cellStyle name="Comma 2 4 2 2 3 2 2 4" xfId="22691" xr:uid="{95FF097C-C26D-4D27-94AB-AD8422FD6F85}"/>
    <cellStyle name="Comma 2 4 2 2 3 2 3" xfId="5879" xr:uid="{00000000-0005-0000-0000-00001D110000}"/>
    <cellStyle name="Comma 2 4 2 2 3 2 3 2" xfId="15486" xr:uid="{00000000-0005-0000-0000-00001E110000}"/>
    <cellStyle name="Comma 2 4 2 2 3 2 3 2 2" xfId="34700" xr:uid="{11CDDABD-CFA0-4A5E-90F1-908305B4B67D}"/>
    <cellStyle name="Comma 2 4 2 2 3 2 3 3" xfId="25093" xr:uid="{044440CD-4EA2-447B-B2F2-97DE47780033}"/>
    <cellStyle name="Comma 2 4 2 2 3 2 4" xfId="10682" xr:uid="{00000000-0005-0000-0000-00001F110000}"/>
    <cellStyle name="Comma 2 4 2 2 3 2 4 2" xfId="29896" xr:uid="{D73D0FAC-3B8D-445B-ABA5-3BDA13657090}"/>
    <cellStyle name="Comma 2 4 2 2 3 2 5" xfId="20289" xr:uid="{C4BFC046-22A0-4363-A5EE-8C0C0DDD6488}"/>
    <cellStyle name="Comma 2 4 2 2 3 3" xfId="1872" xr:uid="{00000000-0005-0000-0000-000020110000}"/>
    <cellStyle name="Comma 2 4 2 2 3 3 2" xfId="4277" xr:uid="{00000000-0005-0000-0000-000021110000}"/>
    <cellStyle name="Comma 2 4 2 2 3 3 2 2" xfId="9080" xr:uid="{00000000-0005-0000-0000-000022110000}"/>
    <cellStyle name="Comma 2 4 2 2 3 3 2 2 2" xfId="18687" xr:uid="{00000000-0005-0000-0000-000023110000}"/>
    <cellStyle name="Comma 2 4 2 2 3 3 2 2 2 2" xfId="37901" xr:uid="{FE33D111-B952-4A1F-8F87-11480E4669D6}"/>
    <cellStyle name="Comma 2 4 2 2 3 3 2 2 3" xfId="28294" xr:uid="{4CD16124-4FFE-487E-B427-48C899EB46D3}"/>
    <cellStyle name="Comma 2 4 2 2 3 3 2 3" xfId="13884" xr:uid="{00000000-0005-0000-0000-000024110000}"/>
    <cellStyle name="Comma 2 4 2 2 3 3 2 3 2" xfId="33098" xr:uid="{A9725AC0-F711-4232-ADDC-DA6AA4467187}"/>
    <cellStyle name="Comma 2 4 2 2 3 3 2 4" xfId="23491" xr:uid="{FD2E731A-0F7D-436F-B16F-09D82212A95E}"/>
    <cellStyle name="Comma 2 4 2 2 3 3 3" xfId="6679" xr:uid="{00000000-0005-0000-0000-000025110000}"/>
    <cellStyle name="Comma 2 4 2 2 3 3 3 2" xfId="16286" xr:uid="{00000000-0005-0000-0000-000026110000}"/>
    <cellStyle name="Comma 2 4 2 2 3 3 3 2 2" xfId="35500" xr:uid="{0143AAFF-84F7-4643-B63A-C9DD1FDF1EA9}"/>
    <cellStyle name="Comma 2 4 2 2 3 3 3 3" xfId="25893" xr:uid="{F12538D5-8BA3-4820-816B-4DA153C26F8E}"/>
    <cellStyle name="Comma 2 4 2 2 3 3 4" xfId="11482" xr:uid="{00000000-0005-0000-0000-000027110000}"/>
    <cellStyle name="Comma 2 4 2 2 3 3 4 2" xfId="30696" xr:uid="{88751F8A-1F7B-49F2-A379-5D1C03B028CE}"/>
    <cellStyle name="Comma 2 4 2 2 3 3 5" xfId="21089" xr:uid="{8E8EC8E4-F3FA-4A43-A11D-79C68DF80384}"/>
    <cellStyle name="Comma 2 4 2 2 3 4" xfId="2677" xr:uid="{00000000-0005-0000-0000-000028110000}"/>
    <cellStyle name="Comma 2 4 2 2 3 4 2" xfId="7480" xr:uid="{00000000-0005-0000-0000-000029110000}"/>
    <cellStyle name="Comma 2 4 2 2 3 4 2 2" xfId="17087" xr:uid="{00000000-0005-0000-0000-00002A110000}"/>
    <cellStyle name="Comma 2 4 2 2 3 4 2 2 2" xfId="36301" xr:uid="{398F237B-149F-4127-A4DC-A6DD7180CF1E}"/>
    <cellStyle name="Comma 2 4 2 2 3 4 2 3" xfId="26694" xr:uid="{945FDB7D-A7DE-4F26-A6C2-8C8BC19AB79A}"/>
    <cellStyle name="Comma 2 4 2 2 3 4 3" xfId="12284" xr:uid="{00000000-0005-0000-0000-00002B110000}"/>
    <cellStyle name="Comma 2 4 2 2 3 4 3 2" xfId="31498" xr:uid="{2B9229C0-1C21-4BD6-A6A9-40179C4B7BCE}"/>
    <cellStyle name="Comma 2 4 2 2 3 4 4" xfId="21891" xr:uid="{FE1C2CB7-8C26-4F47-9039-25FA91E5D825}"/>
    <cellStyle name="Comma 2 4 2 2 3 5" xfId="5079" xr:uid="{00000000-0005-0000-0000-00002C110000}"/>
    <cellStyle name="Comma 2 4 2 2 3 5 2" xfId="14686" xr:uid="{00000000-0005-0000-0000-00002D110000}"/>
    <cellStyle name="Comma 2 4 2 2 3 5 2 2" xfId="33900" xr:uid="{B7030362-0AF2-45BF-9CA2-0DE582179D24}"/>
    <cellStyle name="Comma 2 4 2 2 3 5 3" xfId="24293" xr:uid="{3673E0DE-FFBF-489F-AE7D-42C3CA5B151A}"/>
    <cellStyle name="Comma 2 4 2 2 3 6" xfId="9882" xr:uid="{00000000-0005-0000-0000-00002E110000}"/>
    <cellStyle name="Comma 2 4 2 2 3 6 2" xfId="29096" xr:uid="{D9591655-BCF4-4B4C-8D50-087A3A1FB212}"/>
    <cellStyle name="Comma 2 4 2 2 3 7" xfId="19489" xr:uid="{F5FBB722-EFBC-409D-9C3B-0AF347852C2C}"/>
    <cellStyle name="Comma 2 4 2 2 4" xfId="471" xr:uid="{00000000-0005-0000-0000-00002F110000}"/>
    <cellStyle name="Comma 2 4 2 2 4 2" xfId="1272" xr:uid="{00000000-0005-0000-0000-000030110000}"/>
    <cellStyle name="Comma 2 4 2 2 4 2 2" xfId="3677" xr:uid="{00000000-0005-0000-0000-000031110000}"/>
    <cellStyle name="Comma 2 4 2 2 4 2 2 2" xfId="8480" xr:uid="{00000000-0005-0000-0000-000032110000}"/>
    <cellStyle name="Comma 2 4 2 2 4 2 2 2 2" xfId="18087" xr:uid="{00000000-0005-0000-0000-000033110000}"/>
    <cellStyle name="Comma 2 4 2 2 4 2 2 2 2 2" xfId="37301" xr:uid="{01315A83-F5C4-47E4-BEED-7EC25E3C56A1}"/>
    <cellStyle name="Comma 2 4 2 2 4 2 2 2 3" xfId="27694" xr:uid="{7F252F73-227C-425F-B9F4-C3E803CA9D32}"/>
    <cellStyle name="Comma 2 4 2 2 4 2 2 3" xfId="13284" xr:uid="{00000000-0005-0000-0000-000034110000}"/>
    <cellStyle name="Comma 2 4 2 2 4 2 2 3 2" xfId="32498" xr:uid="{4F593CB9-2CB5-4165-9BB5-EE77FD5BF156}"/>
    <cellStyle name="Comma 2 4 2 2 4 2 2 4" xfId="22891" xr:uid="{E4827218-17CC-432A-A5B7-9F1E9415747C}"/>
    <cellStyle name="Comma 2 4 2 2 4 2 3" xfId="6079" xr:uid="{00000000-0005-0000-0000-000035110000}"/>
    <cellStyle name="Comma 2 4 2 2 4 2 3 2" xfId="15686" xr:uid="{00000000-0005-0000-0000-000036110000}"/>
    <cellStyle name="Comma 2 4 2 2 4 2 3 2 2" xfId="34900" xr:uid="{E9F00070-1441-466F-9AFB-9FFCA770E566}"/>
    <cellStyle name="Comma 2 4 2 2 4 2 3 3" xfId="25293" xr:uid="{B5EECE0E-6575-4EB4-8BC4-C271FEAFD6EF}"/>
    <cellStyle name="Comma 2 4 2 2 4 2 4" xfId="10882" xr:uid="{00000000-0005-0000-0000-000037110000}"/>
    <cellStyle name="Comma 2 4 2 2 4 2 4 2" xfId="30096" xr:uid="{DFA775D0-83A1-450E-8A3B-43BD63685EE4}"/>
    <cellStyle name="Comma 2 4 2 2 4 2 5" xfId="20489" xr:uid="{BA48871D-08A0-4589-A33B-B2FB6A3C260A}"/>
    <cellStyle name="Comma 2 4 2 2 4 3" xfId="2072" xr:uid="{00000000-0005-0000-0000-000038110000}"/>
    <cellStyle name="Comma 2 4 2 2 4 3 2" xfId="4477" xr:uid="{00000000-0005-0000-0000-000039110000}"/>
    <cellStyle name="Comma 2 4 2 2 4 3 2 2" xfId="9280" xr:uid="{00000000-0005-0000-0000-00003A110000}"/>
    <cellStyle name="Comma 2 4 2 2 4 3 2 2 2" xfId="18887" xr:uid="{00000000-0005-0000-0000-00003B110000}"/>
    <cellStyle name="Comma 2 4 2 2 4 3 2 2 2 2" xfId="38101" xr:uid="{9DF864E6-6714-44CF-8EA8-6CF3CFD4714E}"/>
    <cellStyle name="Comma 2 4 2 2 4 3 2 2 3" xfId="28494" xr:uid="{4D58D263-D846-458F-A71E-B59C341477E4}"/>
    <cellStyle name="Comma 2 4 2 2 4 3 2 3" xfId="14084" xr:uid="{00000000-0005-0000-0000-00003C110000}"/>
    <cellStyle name="Comma 2 4 2 2 4 3 2 3 2" xfId="33298" xr:uid="{81B316AD-E239-45ED-BE46-C37B520F0279}"/>
    <cellStyle name="Comma 2 4 2 2 4 3 2 4" xfId="23691" xr:uid="{CAC9F28C-82E3-499F-9258-EEB8100C0B2F}"/>
    <cellStyle name="Comma 2 4 2 2 4 3 3" xfId="6879" xr:uid="{00000000-0005-0000-0000-00003D110000}"/>
    <cellStyle name="Comma 2 4 2 2 4 3 3 2" xfId="16486" xr:uid="{00000000-0005-0000-0000-00003E110000}"/>
    <cellStyle name="Comma 2 4 2 2 4 3 3 2 2" xfId="35700" xr:uid="{EC4E5A2D-D582-4457-9A8A-947DACC900E5}"/>
    <cellStyle name="Comma 2 4 2 2 4 3 3 3" xfId="26093" xr:uid="{51B2247D-C510-40C4-8D87-6A09578EF2E5}"/>
    <cellStyle name="Comma 2 4 2 2 4 3 4" xfId="11682" xr:uid="{00000000-0005-0000-0000-00003F110000}"/>
    <cellStyle name="Comma 2 4 2 2 4 3 4 2" xfId="30896" xr:uid="{31673D15-8B70-4036-9667-C3475EACD2DA}"/>
    <cellStyle name="Comma 2 4 2 2 4 3 5" xfId="21289" xr:uid="{AAE1FD96-2B7D-4B34-B584-D40FD16947EA}"/>
    <cellStyle name="Comma 2 4 2 2 4 4" xfId="2877" xr:uid="{00000000-0005-0000-0000-000040110000}"/>
    <cellStyle name="Comma 2 4 2 2 4 4 2" xfId="7680" xr:uid="{00000000-0005-0000-0000-000041110000}"/>
    <cellStyle name="Comma 2 4 2 2 4 4 2 2" xfId="17287" xr:uid="{00000000-0005-0000-0000-000042110000}"/>
    <cellStyle name="Comma 2 4 2 2 4 4 2 2 2" xfId="36501" xr:uid="{6788A801-07A8-42D0-AFFE-9C8D39B51A8E}"/>
    <cellStyle name="Comma 2 4 2 2 4 4 2 3" xfId="26894" xr:uid="{CB8A097A-7544-4025-ADF3-1DF143C5809B}"/>
    <cellStyle name="Comma 2 4 2 2 4 4 3" xfId="12484" xr:uid="{00000000-0005-0000-0000-000043110000}"/>
    <cellStyle name="Comma 2 4 2 2 4 4 3 2" xfId="31698" xr:uid="{35F6AF24-8F4C-45EC-B9E0-B09BEC1B3A6E}"/>
    <cellStyle name="Comma 2 4 2 2 4 4 4" xfId="22091" xr:uid="{555A7634-C0E9-4981-A5CF-377F2B16FE3D}"/>
    <cellStyle name="Comma 2 4 2 2 4 5" xfId="5279" xr:uid="{00000000-0005-0000-0000-000044110000}"/>
    <cellStyle name="Comma 2 4 2 2 4 5 2" xfId="14886" xr:uid="{00000000-0005-0000-0000-000045110000}"/>
    <cellStyle name="Comma 2 4 2 2 4 5 2 2" xfId="34100" xr:uid="{8DF51FDC-99AC-481F-9C01-BB2FEDAF68B4}"/>
    <cellStyle name="Comma 2 4 2 2 4 5 3" xfId="24493" xr:uid="{FCD40D0B-2584-47A5-AD02-3102D29605DC}"/>
    <cellStyle name="Comma 2 4 2 2 4 6" xfId="10082" xr:uid="{00000000-0005-0000-0000-000046110000}"/>
    <cellStyle name="Comma 2 4 2 2 4 6 2" xfId="29296" xr:uid="{4354917E-A61B-4762-BD66-AF12F2CAF550}"/>
    <cellStyle name="Comma 2 4 2 2 4 7" xfId="19689" xr:uid="{B62D2017-5953-4C04-99C8-3CFC91787807}"/>
    <cellStyle name="Comma 2 4 2 2 5" xfId="671" xr:uid="{00000000-0005-0000-0000-000047110000}"/>
    <cellStyle name="Comma 2 4 2 2 5 2" xfId="1472" xr:uid="{00000000-0005-0000-0000-000048110000}"/>
    <cellStyle name="Comma 2 4 2 2 5 2 2" xfId="3877" xr:uid="{00000000-0005-0000-0000-000049110000}"/>
    <cellStyle name="Comma 2 4 2 2 5 2 2 2" xfId="8680" xr:uid="{00000000-0005-0000-0000-00004A110000}"/>
    <cellStyle name="Comma 2 4 2 2 5 2 2 2 2" xfId="18287" xr:uid="{00000000-0005-0000-0000-00004B110000}"/>
    <cellStyle name="Comma 2 4 2 2 5 2 2 2 2 2" xfId="37501" xr:uid="{E331F5A2-C5AF-4D49-9686-F86DDDA09476}"/>
    <cellStyle name="Comma 2 4 2 2 5 2 2 2 3" xfId="27894" xr:uid="{05D66D89-9C8E-4D58-94AB-2744FB80C6BB}"/>
    <cellStyle name="Comma 2 4 2 2 5 2 2 3" xfId="13484" xr:uid="{00000000-0005-0000-0000-00004C110000}"/>
    <cellStyle name="Comma 2 4 2 2 5 2 2 3 2" xfId="32698" xr:uid="{7653F929-81EF-4177-8DCE-C5813F44BED5}"/>
    <cellStyle name="Comma 2 4 2 2 5 2 2 4" xfId="23091" xr:uid="{CB627F06-2BDC-4F4E-97D0-A80222CB3874}"/>
    <cellStyle name="Comma 2 4 2 2 5 2 3" xfId="6279" xr:uid="{00000000-0005-0000-0000-00004D110000}"/>
    <cellStyle name="Comma 2 4 2 2 5 2 3 2" xfId="15886" xr:uid="{00000000-0005-0000-0000-00004E110000}"/>
    <cellStyle name="Comma 2 4 2 2 5 2 3 2 2" xfId="35100" xr:uid="{2E126A60-68A2-450E-8491-7DF079CE08E4}"/>
    <cellStyle name="Comma 2 4 2 2 5 2 3 3" xfId="25493" xr:uid="{F1AA8034-07C1-4712-924D-6205DF47053B}"/>
    <cellStyle name="Comma 2 4 2 2 5 2 4" xfId="11082" xr:uid="{00000000-0005-0000-0000-00004F110000}"/>
    <cellStyle name="Comma 2 4 2 2 5 2 4 2" xfId="30296" xr:uid="{31B8CDB9-C8E8-4B9D-88CB-0FB6BE9EC506}"/>
    <cellStyle name="Comma 2 4 2 2 5 2 5" xfId="20689" xr:uid="{A38A73FD-881E-4090-8DF0-C2754F9BC409}"/>
    <cellStyle name="Comma 2 4 2 2 5 3" xfId="2272" xr:uid="{00000000-0005-0000-0000-000050110000}"/>
    <cellStyle name="Comma 2 4 2 2 5 3 2" xfId="4677" xr:uid="{00000000-0005-0000-0000-000051110000}"/>
    <cellStyle name="Comma 2 4 2 2 5 3 2 2" xfId="9480" xr:uid="{00000000-0005-0000-0000-000052110000}"/>
    <cellStyle name="Comma 2 4 2 2 5 3 2 2 2" xfId="19087" xr:uid="{00000000-0005-0000-0000-000053110000}"/>
    <cellStyle name="Comma 2 4 2 2 5 3 2 2 2 2" xfId="38301" xr:uid="{F884C32A-C0C5-46A2-A79F-5E1A6F637785}"/>
    <cellStyle name="Comma 2 4 2 2 5 3 2 2 3" xfId="28694" xr:uid="{82E44789-43FE-4A8C-9020-BB84000388F3}"/>
    <cellStyle name="Comma 2 4 2 2 5 3 2 3" xfId="14284" xr:uid="{00000000-0005-0000-0000-000054110000}"/>
    <cellStyle name="Comma 2 4 2 2 5 3 2 3 2" xfId="33498" xr:uid="{CCBDABAC-6C56-4496-BF6B-6A5F0C38F17B}"/>
    <cellStyle name="Comma 2 4 2 2 5 3 2 4" xfId="23891" xr:uid="{34E75408-D528-4A08-A1B7-60A0BBD6DD50}"/>
    <cellStyle name="Comma 2 4 2 2 5 3 3" xfId="7079" xr:uid="{00000000-0005-0000-0000-000055110000}"/>
    <cellStyle name="Comma 2 4 2 2 5 3 3 2" xfId="16686" xr:uid="{00000000-0005-0000-0000-000056110000}"/>
    <cellStyle name="Comma 2 4 2 2 5 3 3 2 2" xfId="35900" xr:uid="{B9E3D955-410F-459B-9928-5214111EF7F7}"/>
    <cellStyle name="Comma 2 4 2 2 5 3 3 3" xfId="26293" xr:uid="{090874F0-6FE2-4899-94C8-28EABB53DC70}"/>
    <cellStyle name="Comma 2 4 2 2 5 3 4" xfId="11882" xr:uid="{00000000-0005-0000-0000-000057110000}"/>
    <cellStyle name="Comma 2 4 2 2 5 3 4 2" xfId="31096" xr:uid="{507782F9-428C-4859-8CE8-8BCE83BE499B}"/>
    <cellStyle name="Comma 2 4 2 2 5 3 5" xfId="21489" xr:uid="{C66534CA-3DCC-4BD3-BC8C-F2D3DE653181}"/>
    <cellStyle name="Comma 2 4 2 2 5 4" xfId="3077" xr:uid="{00000000-0005-0000-0000-000058110000}"/>
    <cellStyle name="Comma 2 4 2 2 5 4 2" xfId="7880" xr:uid="{00000000-0005-0000-0000-000059110000}"/>
    <cellStyle name="Comma 2 4 2 2 5 4 2 2" xfId="17487" xr:uid="{00000000-0005-0000-0000-00005A110000}"/>
    <cellStyle name="Comma 2 4 2 2 5 4 2 2 2" xfId="36701" xr:uid="{B77CF7A6-31F7-4163-AFA3-8630E9CC4A60}"/>
    <cellStyle name="Comma 2 4 2 2 5 4 2 3" xfId="27094" xr:uid="{1F037BA6-37CD-4E9C-A0C7-8DB2A0AA6F9D}"/>
    <cellStyle name="Comma 2 4 2 2 5 4 3" xfId="12684" xr:uid="{00000000-0005-0000-0000-00005B110000}"/>
    <cellStyle name="Comma 2 4 2 2 5 4 3 2" xfId="31898" xr:uid="{7CED6B22-F9A8-4052-BB62-456D485A73CD}"/>
    <cellStyle name="Comma 2 4 2 2 5 4 4" xfId="22291" xr:uid="{282DA3FE-46CD-40D6-B443-16CDE20F33D8}"/>
    <cellStyle name="Comma 2 4 2 2 5 5" xfId="5479" xr:uid="{00000000-0005-0000-0000-00005C110000}"/>
    <cellStyle name="Comma 2 4 2 2 5 5 2" xfId="15086" xr:uid="{00000000-0005-0000-0000-00005D110000}"/>
    <cellStyle name="Comma 2 4 2 2 5 5 2 2" xfId="34300" xr:uid="{C7881B09-B193-440B-A50C-076165C4930A}"/>
    <cellStyle name="Comma 2 4 2 2 5 5 3" xfId="24693" xr:uid="{A972DCE7-6175-4477-ADF2-4E1537311DE9}"/>
    <cellStyle name="Comma 2 4 2 2 5 6" xfId="10282" xr:uid="{00000000-0005-0000-0000-00005E110000}"/>
    <cellStyle name="Comma 2 4 2 2 5 6 2" xfId="29496" xr:uid="{D556E40C-5861-4789-A65E-A386AF5F9551}"/>
    <cellStyle name="Comma 2 4 2 2 5 7" xfId="19889" xr:uid="{7854A656-6FB1-4EC2-852A-1715248A9DB3}"/>
    <cellStyle name="Comma 2 4 2 2 6" xfId="872" xr:uid="{00000000-0005-0000-0000-00005F110000}"/>
    <cellStyle name="Comma 2 4 2 2 6 2" xfId="3277" xr:uid="{00000000-0005-0000-0000-000060110000}"/>
    <cellStyle name="Comma 2 4 2 2 6 2 2" xfId="8080" xr:uid="{00000000-0005-0000-0000-000061110000}"/>
    <cellStyle name="Comma 2 4 2 2 6 2 2 2" xfId="17687" xr:uid="{00000000-0005-0000-0000-000062110000}"/>
    <cellStyle name="Comma 2 4 2 2 6 2 2 2 2" xfId="36901" xr:uid="{1B34E033-CECD-43D0-AA44-84953667341A}"/>
    <cellStyle name="Comma 2 4 2 2 6 2 2 3" xfId="27294" xr:uid="{FF3C2A78-6D12-4FFE-A83B-8D2E00102A73}"/>
    <cellStyle name="Comma 2 4 2 2 6 2 3" xfId="12884" xr:uid="{00000000-0005-0000-0000-000063110000}"/>
    <cellStyle name="Comma 2 4 2 2 6 2 3 2" xfId="32098" xr:uid="{483968B1-AB31-4349-99F9-A3D996C18123}"/>
    <cellStyle name="Comma 2 4 2 2 6 2 4" xfId="22491" xr:uid="{10EC96A6-942F-4BCD-ADF8-78B297360EAE}"/>
    <cellStyle name="Comma 2 4 2 2 6 3" xfId="5679" xr:uid="{00000000-0005-0000-0000-000064110000}"/>
    <cellStyle name="Comma 2 4 2 2 6 3 2" xfId="15286" xr:uid="{00000000-0005-0000-0000-000065110000}"/>
    <cellStyle name="Comma 2 4 2 2 6 3 2 2" xfId="34500" xr:uid="{4B31426B-6BBC-4277-9189-BD13D665F218}"/>
    <cellStyle name="Comma 2 4 2 2 6 3 3" xfId="24893" xr:uid="{54EF6F40-FBBB-43EA-B67A-D739E885CDA6}"/>
    <cellStyle name="Comma 2 4 2 2 6 4" xfId="10482" xr:uid="{00000000-0005-0000-0000-000066110000}"/>
    <cellStyle name="Comma 2 4 2 2 6 4 2" xfId="29696" xr:uid="{5E1823D2-F6DD-4B82-B530-98EA9C6ADF40}"/>
    <cellStyle name="Comma 2 4 2 2 6 5" xfId="20089" xr:uid="{26D15C35-5DFB-42F9-AA19-EA565BD73736}"/>
    <cellStyle name="Comma 2 4 2 2 7" xfId="1672" xr:uid="{00000000-0005-0000-0000-000067110000}"/>
    <cellStyle name="Comma 2 4 2 2 7 2" xfId="4077" xr:uid="{00000000-0005-0000-0000-000068110000}"/>
    <cellStyle name="Comma 2 4 2 2 7 2 2" xfId="8880" xr:uid="{00000000-0005-0000-0000-000069110000}"/>
    <cellStyle name="Comma 2 4 2 2 7 2 2 2" xfId="18487" xr:uid="{00000000-0005-0000-0000-00006A110000}"/>
    <cellStyle name="Comma 2 4 2 2 7 2 2 2 2" xfId="37701" xr:uid="{E0087F2C-0810-449B-B35A-D788173206AC}"/>
    <cellStyle name="Comma 2 4 2 2 7 2 2 3" xfId="28094" xr:uid="{6E9E2613-5C22-45B9-80E6-D5E8FA018BF7}"/>
    <cellStyle name="Comma 2 4 2 2 7 2 3" xfId="13684" xr:uid="{00000000-0005-0000-0000-00006B110000}"/>
    <cellStyle name="Comma 2 4 2 2 7 2 3 2" xfId="32898" xr:uid="{CF0E9D6D-3EBF-4D56-9297-1D25C53068E6}"/>
    <cellStyle name="Comma 2 4 2 2 7 2 4" xfId="23291" xr:uid="{28E3B5D8-50B1-413B-8EC6-57E4EDDB7A9F}"/>
    <cellStyle name="Comma 2 4 2 2 7 3" xfId="6479" xr:uid="{00000000-0005-0000-0000-00006C110000}"/>
    <cellStyle name="Comma 2 4 2 2 7 3 2" xfId="16086" xr:uid="{00000000-0005-0000-0000-00006D110000}"/>
    <cellStyle name="Comma 2 4 2 2 7 3 2 2" xfId="35300" xr:uid="{E135005B-C94A-4398-BDCC-91C20B6312E6}"/>
    <cellStyle name="Comma 2 4 2 2 7 3 3" xfId="25693" xr:uid="{4A892052-5EF1-4EC2-8972-7E70A2962DDF}"/>
    <cellStyle name="Comma 2 4 2 2 7 4" xfId="11282" xr:uid="{00000000-0005-0000-0000-00006E110000}"/>
    <cellStyle name="Comma 2 4 2 2 7 4 2" xfId="30496" xr:uid="{57AE1982-E896-4EA8-8C12-27BCEB2B3120}"/>
    <cellStyle name="Comma 2 4 2 2 7 5" xfId="20889" xr:uid="{04A7A41C-BF90-4DB3-B78E-84F5437AD245}"/>
    <cellStyle name="Comma 2 4 2 2 8" xfId="2477" xr:uid="{00000000-0005-0000-0000-00006F110000}"/>
    <cellStyle name="Comma 2 4 2 2 8 2" xfId="7280" xr:uid="{00000000-0005-0000-0000-000070110000}"/>
    <cellStyle name="Comma 2 4 2 2 8 2 2" xfId="16887" xr:uid="{00000000-0005-0000-0000-000071110000}"/>
    <cellStyle name="Comma 2 4 2 2 8 2 2 2" xfId="36101" xr:uid="{DB53C813-7B76-4CE5-A54B-DC03A0CF795C}"/>
    <cellStyle name="Comma 2 4 2 2 8 2 3" xfId="26494" xr:uid="{1B8914CD-C11D-42A6-BD2D-F64687FC1A4D}"/>
    <cellStyle name="Comma 2 4 2 2 8 3" xfId="12084" xr:uid="{00000000-0005-0000-0000-000072110000}"/>
    <cellStyle name="Comma 2 4 2 2 8 3 2" xfId="31298" xr:uid="{DA977C92-3D5A-471A-B163-0CF46DF0C658}"/>
    <cellStyle name="Comma 2 4 2 2 8 4" xfId="21691" xr:uid="{D7FE7369-3CDE-4A2E-BB2A-D1CAC9826186}"/>
    <cellStyle name="Comma 2 4 2 2 9" xfId="4879" xr:uid="{00000000-0005-0000-0000-000073110000}"/>
    <cellStyle name="Comma 2 4 2 2 9 2" xfId="14486" xr:uid="{00000000-0005-0000-0000-000074110000}"/>
    <cellStyle name="Comma 2 4 2 2 9 2 2" xfId="33700" xr:uid="{B5C740FE-7D6C-47BD-A048-FDC469B4B75C}"/>
    <cellStyle name="Comma 2 4 2 2 9 3" xfId="24093" xr:uid="{1402BBC4-1E8E-4E14-898D-F4B4777BA5AB}"/>
    <cellStyle name="Comma 2 4 2 3" xfId="121" xr:uid="{00000000-0005-0000-0000-000075110000}"/>
    <cellStyle name="Comma 2 4 2 3 10" xfId="19339" xr:uid="{01D4F31B-36F1-47E7-BA69-C75EFCD6FEB5}"/>
    <cellStyle name="Comma 2 4 2 3 2" xfId="321" xr:uid="{00000000-0005-0000-0000-000076110000}"/>
    <cellStyle name="Comma 2 4 2 3 2 2" xfId="1122" xr:uid="{00000000-0005-0000-0000-000077110000}"/>
    <cellStyle name="Comma 2 4 2 3 2 2 2" xfId="3527" xr:uid="{00000000-0005-0000-0000-000078110000}"/>
    <cellStyle name="Comma 2 4 2 3 2 2 2 2" xfId="8330" xr:uid="{00000000-0005-0000-0000-000079110000}"/>
    <cellStyle name="Comma 2 4 2 3 2 2 2 2 2" xfId="17937" xr:uid="{00000000-0005-0000-0000-00007A110000}"/>
    <cellStyle name="Comma 2 4 2 3 2 2 2 2 2 2" xfId="37151" xr:uid="{E4B144C4-580D-42C2-8FC7-D3C98552BAB0}"/>
    <cellStyle name="Comma 2 4 2 3 2 2 2 2 3" xfId="27544" xr:uid="{25391CA8-5506-43E4-B687-5587F894F3E4}"/>
    <cellStyle name="Comma 2 4 2 3 2 2 2 3" xfId="13134" xr:uid="{00000000-0005-0000-0000-00007B110000}"/>
    <cellStyle name="Comma 2 4 2 3 2 2 2 3 2" xfId="32348" xr:uid="{035C3861-1699-4486-B2F2-CDEC7B9FA291}"/>
    <cellStyle name="Comma 2 4 2 3 2 2 2 4" xfId="22741" xr:uid="{F5E8B9A5-C189-4DBF-B53B-ED0DFD44663C}"/>
    <cellStyle name="Comma 2 4 2 3 2 2 3" xfId="5929" xr:uid="{00000000-0005-0000-0000-00007C110000}"/>
    <cellStyle name="Comma 2 4 2 3 2 2 3 2" xfId="15536" xr:uid="{00000000-0005-0000-0000-00007D110000}"/>
    <cellStyle name="Comma 2 4 2 3 2 2 3 2 2" xfId="34750" xr:uid="{427A6740-B1B5-4A83-87A1-2A69C7F78F34}"/>
    <cellStyle name="Comma 2 4 2 3 2 2 3 3" xfId="25143" xr:uid="{D23947CF-BACB-4968-BC70-868493D1123E}"/>
    <cellStyle name="Comma 2 4 2 3 2 2 4" xfId="10732" xr:uid="{00000000-0005-0000-0000-00007E110000}"/>
    <cellStyle name="Comma 2 4 2 3 2 2 4 2" xfId="29946" xr:uid="{962EE813-1B51-40C3-8AEB-A125D2415CA6}"/>
    <cellStyle name="Comma 2 4 2 3 2 2 5" xfId="20339" xr:uid="{174866D2-DB29-4B24-83F9-084CE12EA22F}"/>
    <cellStyle name="Comma 2 4 2 3 2 3" xfId="1922" xr:uid="{00000000-0005-0000-0000-00007F110000}"/>
    <cellStyle name="Comma 2 4 2 3 2 3 2" xfId="4327" xr:uid="{00000000-0005-0000-0000-000080110000}"/>
    <cellStyle name="Comma 2 4 2 3 2 3 2 2" xfId="9130" xr:uid="{00000000-0005-0000-0000-000081110000}"/>
    <cellStyle name="Comma 2 4 2 3 2 3 2 2 2" xfId="18737" xr:uid="{00000000-0005-0000-0000-000082110000}"/>
    <cellStyle name="Comma 2 4 2 3 2 3 2 2 2 2" xfId="37951" xr:uid="{2EC2F18A-0A42-4670-A6FE-15124DFFA595}"/>
    <cellStyle name="Comma 2 4 2 3 2 3 2 2 3" xfId="28344" xr:uid="{9ABD5DC9-0640-430E-BBE1-25562D6AD0AC}"/>
    <cellStyle name="Comma 2 4 2 3 2 3 2 3" xfId="13934" xr:uid="{00000000-0005-0000-0000-000083110000}"/>
    <cellStyle name="Comma 2 4 2 3 2 3 2 3 2" xfId="33148" xr:uid="{968F4A59-6178-4CE1-AF6E-FC3502631B61}"/>
    <cellStyle name="Comma 2 4 2 3 2 3 2 4" xfId="23541" xr:uid="{8E6E917F-43B5-4994-B6E3-799201FF8EEA}"/>
    <cellStyle name="Comma 2 4 2 3 2 3 3" xfId="6729" xr:uid="{00000000-0005-0000-0000-000084110000}"/>
    <cellStyle name="Comma 2 4 2 3 2 3 3 2" xfId="16336" xr:uid="{00000000-0005-0000-0000-000085110000}"/>
    <cellStyle name="Comma 2 4 2 3 2 3 3 2 2" xfId="35550" xr:uid="{4BD169F2-0528-443A-8337-2C4E5FA4E994}"/>
    <cellStyle name="Comma 2 4 2 3 2 3 3 3" xfId="25943" xr:uid="{0B240599-197A-4F80-A6B3-45839D243223}"/>
    <cellStyle name="Comma 2 4 2 3 2 3 4" xfId="11532" xr:uid="{00000000-0005-0000-0000-000086110000}"/>
    <cellStyle name="Comma 2 4 2 3 2 3 4 2" xfId="30746" xr:uid="{89000BFF-BFAC-4678-A65D-09E765C636AB}"/>
    <cellStyle name="Comma 2 4 2 3 2 3 5" xfId="21139" xr:uid="{F7801267-CFCA-4BD6-859C-C1D45B09AF7A}"/>
    <cellStyle name="Comma 2 4 2 3 2 4" xfId="2727" xr:uid="{00000000-0005-0000-0000-000087110000}"/>
    <cellStyle name="Comma 2 4 2 3 2 4 2" xfId="7530" xr:uid="{00000000-0005-0000-0000-000088110000}"/>
    <cellStyle name="Comma 2 4 2 3 2 4 2 2" xfId="17137" xr:uid="{00000000-0005-0000-0000-000089110000}"/>
    <cellStyle name="Comma 2 4 2 3 2 4 2 2 2" xfId="36351" xr:uid="{AB362F20-1DE1-4CB0-94B1-0090BB0EDE53}"/>
    <cellStyle name="Comma 2 4 2 3 2 4 2 3" xfId="26744" xr:uid="{DA70D332-DFB9-40E6-9DBA-A5975F8B9652}"/>
    <cellStyle name="Comma 2 4 2 3 2 4 3" xfId="12334" xr:uid="{00000000-0005-0000-0000-00008A110000}"/>
    <cellStyle name="Comma 2 4 2 3 2 4 3 2" xfId="31548" xr:uid="{E0689B8D-ACA9-40D6-B3CF-FBD50662396E}"/>
    <cellStyle name="Comma 2 4 2 3 2 4 4" xfId="21941" xr:uid="{C4E89C87-8AD9-4D01-9534-B5A84973B3A1}"/>
    <cellStyle name="Comma 2 4 2 3 2 5" xfId="5129" xr:uid="{00000000-0005-0000-0000-00008B110000}"/>
    <cellStyle name="Comma 2 4 2 3 2 5 2" xfId="14736" xr:uid="{00000000-0005-0000-0000-00008C110000}"/>
    <cellStyle name="Comma 2 4 2 3 2 5 2 2" xfId="33950" xr:uid="{6BEE9F80-5A92-4D85-9874-61D6C6F81577}"/>
    <cellStyle name="Comma 2 4 2 3 2 5 3" xfId="24343" xr:uid="{3EF94CF7-BDCE-4AC8-A5AA-0FC60234DA23}"/>
    <cellStyle name="Comma 2 4 2 3 2 6" xfId="9932" xr:uid="{00000000-0005-0000-0000-00008D110000}"/>
    <cellStyle name="Comma 2 4 2 3 2 6 2" xfId="29146" xr:uid="{9DFC4B40-42B6-4FF1-AA4A-18F2E1706C9D}"/>
    <cellStyle name="Comma 2 4 2 3 2 7" xfId="19539" xr:uid="{E6A12B77-E1BB-4EF8-9BA9-6AFA255BDB80}"/>
    <cellStyle name="Comma 2 4 2 3 3" xfId="521" xr:uid="{00000000-0005-0000-0000-00008E110000}"/>
    <cellStyle name="Comma 2 4 2 3 3 2" xfId="1322" xr:uid="{00000000-0005-0000-0000-00008F110000}"/>
    <cellStyle name="Comma 2 4 2 3 3 2 2" xfId="3727" xr:uid="{00000000-0005-0000-0000-000090110000}"/>
    <cellStyle name="Comma 2 4 2 3 3 2 2 2" xfId="8530" xr:uid="{00000000-0005-0000-0000-000091110000}"/>
    <cellStyle name="Comma 2 4 2 3 3 2 2 2 2" xfId="18137" xr:uid="{00000000-0005-0000-0000-000092110000}"/>
    <cellStyle name="Comma 2 4 2 3 3 2 2 2 2 2" xfId="37351" xr:uid="{106B1493-A816-4FCC-8697-0D7675822BFE}"/>
    <cellStyle name="Comma 2 4 2 3 3 2 2 2 3" xfId="27744" xr:uid="{A4971344-4551-497F-90CD-A6A23464DE84}"/>
    <cellStyle name="Comma 2 4 2 3 3 2 2 3" xfId="13334" xr:uid="{00000000-0005-0000-0000-000093110000}"/>
    <cellStyle name="Comma 2 4 2 3 3 2 2 3 2" xfId="32548" xr:uid="{6CC01B6F-D22B-49D7-9394-A46789865F02}"/>
    <cellStyle name="Comma 2 4 2 3 3 2 2 4" xfId="22941" xr:uid="{1ED1BD72-9DDF-4ACE-95F3-DA0F7AA1ECD6}"/>
    <cellStyle name="Comma 2 4 2 3 3 2 3" xfId="6129" xr:uid="{00000000-0005-0000-0000-000094110000}"/>
    <cellStyle name="Comma 2 4 2 3 3 2 3 2" xfId="15736" xr:uid="{00000000-0005-0000-0000-000095110000}"/>
    <cellStyle name="Comma 2 4 2 3 3 2 3 2 2" xfId="34950" xr:uid="{AED731B5-C865-471B-8926-0AE1DAFD5274}"/>
    <cellStyle name="Comma 2 4 2 3 3 2 3 3" xfId="25343" xr:uid="{733D9DAD-A835-4EE4-8302-A94425A90274}"/>
    <cellStyle name="Comma 2 4 2 3 3 2 4" xfId="10932" xr:uid="{00000000-0005-0000-0000-000096110000}"/>
    <cellStyle name="Comma 2 4 2 3 3 2 4 2" xfId="30146" xr:uid="{C881C8CB-B9A0-4131-B788-2F21321EF54E}"/>
    <cellStyle name="Comma 2 4 2 3 3 2 5" xfId="20539" xr:uid="{453637F4-17B7-4073-993C-48886B3775E4}"/>
    <cellStyle name="Comma 2 4 2 3 3 3" xfId="2122" xr:uid="{00000000-0005-0000-0000-000097110000}"/>
    <cellStyle name="Comma 2 4 2 3 3 3 2" xfId="4527" xr:uid="{00000000-0005-0000-0000-000098110000}"/>
    <cellStyle name="Comma 2 4 2 3 3 3 2 2" xfId="9330" xr:uid="{00000000-0005-0000-0000-000099110000}"/>
    <cellStyle name="Comma 2 4 2 3 3 3 2 2 2" xfId="18937" xr:uid="{00000000-0005-0000-0000-00009A110000}"/>
    <cellStyle name="Comma 2 4 2 3 3 3 2 2 2 2" xfId="38151" xr:uid="{2E467851-8409-4DDD-8E1C-B482831F17B5}"/>
    <cellStyle name="Comma 2 4 2 3 3 3 2 2 3" xfId="28544" xr:uid="{43A4082D-2F52-4621-A9CC-E548841BB5C5}"/>
    <cellStyle name="Comma 2 4 2 3 3 3 2 3" xfId="14134" xr:uid="{00000000-0005-0000-0000-00009B110000}"/>
    <cellStyle name="Comma 2 4 2 3 3 3 2 3 2" xfId="33348" xr:uid="{B5EC122D-5DB1-4EB9-AFBC-0DD8836F8DBC}"/>
    <cellStyle name="Comma 2 4 2 3 3 3 2 4" xfId="23741" xr:uid="{70BCB416-0465-404A-899B-7A9105EAEB6C}"/>
    <cellStyle name="Comma 2 4 2 3 3 3 3" xfId="6929" xr:uid="{00000000-0005-0000-0000-00009C110000}"/>
    <cellStyle name="Comma 2 4 2 3 3 3 3 2" xfId="16536" xr:uid="{00000000-0005-0000-0000-00009D110000}"/>
    <cellStyle name="Comma 2 4 2 3 3 3 3 2 2" xfId="35750" xr:uid="{D50057A9-0F4F-4FE1-8848-B727325F3E72}"/>
    <cellStyle name="Comma 2 4 2 3 3 3 3 3" xfId="26143" xr:uid="{10B4EA98-BADF-4851-8280-B57F4FBEBE0A}"/>
    <cellStyle name="Comma 2 4 2 3 3 3 4" xfId="11732" xr:uid="{00000000-0005-0000-0000-00009E110000}"/>
    <cellStyle name="Comma 2 4 2 3 3 3 4 2" xfId="30946" xr:uid="{B3F8CF53-2C3E-470B-8A92-C78EA9CD93C8}"/>
    <cellStyle name="Comma 2 4 2 3 3 3 5" xfId="21339" xr:uid="{B943B783-42AD-4F2C-852E-CF037BE8AD48}"/>
    <cellStyle name="Comma 2 4 2 3 3 4" xfId="2927" xr:uid="{00000000-0005-0000-0000-00009F110000}"/>
    <cellStyle name="Comma 2 4 2 3 3 4 2" xfId="7730" xr:uid="{00000000-0005-0000-0000-0000A0110000}"/>
    <cellStyle name="Comma 2 4 2 3 3 4 2 2" xfId="17337" xr:uid="{00000000-0005-0000-0000-0000A1110000}"/>
    <cellStyle name="Comma 2 4 2 3 3 4 2 2 2" xfId="36551" xr:uid="{89F8E2E7-6DF1-4611-9A01-2ABB7336CCB8}"/>
    <cellStyle name="Comma 2 4 2 3 3 4 2 3" xfId="26944" xr:uid="{33CD70C5-8F6A-4A21-830F-14F22302AF34}"/>
    <cellStyle name="Comma 2 4 2 3 3 4 3" xfId="12534" xr:uid="{00000000-0005-0000-0000-0000A2110000}"/>
    <cellStyle name="Comma 2 4 2 3 3 4 3 2" xfId="31748" xr:uid="{F8FA0D06-FEC2-41E4-BDC7-BF89A0952CC1}"/>
    <cellStyle name="Comma 2 4 2 3 3 4 4" xfId="22141" xr:uid="{C4E94095-D7A9-4E1D-941B-4BB0614CA8B0}"/>
    <cellStyle name="Comma 2 4 2 3 3 5" xfId="5329" xr:uid="{00000000-0005-0000-0000-0000A3110000}"/>
    <cellStyle name="Comma 2 4 2 3 3 5 2" xfId="14936" xr:uid="{00000000-0005-0000-0000-0000A4110000}"/>
    <cellStyle name="Comma 2 4 2 3 3 5 2 2" xfId="34150" xr:uid="{AB23EBD0-CCC7-4D7D-B1BA-A3E727BC9494}"/>
    <cellStyle name="Comma 2 4 2 3 3 5 3" xfId="24543" xr:uid="{A9615856-D045-4CC1-B879-9B4DE2B71323}"/>
    <cellStyle name="Comma 2 4 2 3 3 6" xfId="10132" xr:uid="{00000000-0005-0000-0000-0000A5110000}"/>
    <cellStyle name="Comma 2 4 2 3 3 6 2" xfId="29346" xr:uid="{D931BB5E-1A1A-4EDE-9ECC-602C05B8B679}"/>
    <cellStyle name="Comma 2 4 2 3 3 7" xfId="19739" xr:uid="{ADB3EAE5-D0B2-44D1-B5DB-07443CC89F2C}"/>
    <cellStyle name="Comma 2 4 2 3 4" xfId="721" xr:uid="{00000000-0005-0000-0000-0000A6110000}"/>
    <cellStyle name="Comma 2 4 2 3 4 2" xfId="1522" xr:uid="{00000000-0005-0000-0000-0000A7110000}"/>
    <cellStyle name="Comma 2 4 2 3 4 2 2" xfId="3927" xr:uid="{00000000-0005-0000-0000-0000A8110000}"/>
    <cellStyle name="Comma 2 4 2 3 4 2 2 2" xfId="8730" xr:uid="{00000000-0005-0000-0000-0000A9110000}"/>
    <cellStyle name="Comma 2 4 2 3 4 2 2 2 2" xfId="18337" xr:uid="{00000000-0005-0000-0000-0000AA110000}"/>
    <cellStyle name="Comma 2 4 2 3 4 2 2 2 2 2" xfId="37551" xr:uid="{95957E1F-CBD6-437F-AED4-BFD2ED32D47C}"/>
    <cellStyle name="Comma 2 4 2 3 4 2 2 2 3" xfId="27944" xr:uid="{FB4A16B2-CDFC-4D12-9FF1-FC5B2303AB0C}"/>
    <cellStyle name="Comma 2 4 2 3 4 2 2 3" xfId="13534" xr:uid="{00000000-0005-0000-0000-0000AB110000}"/>
    <cellStyle name="Comma 2 4 2 3 4 2 2 3 2" xfId="32748" xr:uid="{B94B17EE-3996-4AC9-A7DD-6DD0F06B00BA}"/>
    <cellStyle name="Comma 2 4 2 3 4 2 2 4" xfId="23141" xr:uid="{CF23A955-C26B-4CD3-AEBB-A6FAC298B2BE}"/>
    <cellStyle name="Comma 2 4 2 3 4 2 3" xfId="6329" xr:uid="{00000000-0005-0000-0000-0000AC110000}"/>
    <cellStyle name="Comma 2 4 2 3 4 2 3 2" xfId="15936" xr:uid="{00000000-0005-0000-0000-0000AD110000}"/>
    <cellStyle name="Comma 2 4 2 3 4 2 3 2 2" xfId="35150" xr:uid="{98AEA2B6-1662-4277-8F8C-FEE0DFD0657B}"/>
    <cellStyle name="Comma 2 4 2 3 4 2 3 3" xfId="25543" xr:uid="{172B6A87-63DE-4BE7-AC60-2E245FD3D364}"/>
    <cellStyle name="Comma 2 4 2 3 4 2 4" xfId="11132" xr:uid="{00000000-0005-0000-0000-0000AE110000}"/>
    <cellStyle name="Comma 2 4 2 3 4 2 4 2" xfId="30346" xr:uid="{3F1E5FBF-F232-4401-BE6A-62D95F7F9A56}"/>
    <cellStyle name="Comma 2 4 2 3 4 2 5" xfId="20739" xr:uid="{D4B646CA-454D-4E3C-BD78-46C4D8F03515}"/>
    <cellStyle name="Comma 2 4 2 3 4 3" xfId="2322" xr:uid="{00000000-0005-0000-0000-0000AF110000}"/>
    <cellStyle name="Comma 2 4 2 3 4 3 2" xfId="4727" xr:uid="{00000000-0005-0000-0000-0000B0110000}"/>
    <cellStyle name="Comma 2 4 2 3 4 3 2 2" xfId="9530" xr:uid="{00000000-0005-0000-0000-0000B1110000}"/>
    <cellStyle name="Comma 2 4 2 3 4 3 2 2 2" xfId="19137" xr:uid="{00000000-0005-0000-0000-0000B2110000}"/>
    <cellStyle name="Comma 2 4 2 3 4 3 2 2 2 2" xfId="38351" xr:uid="{828F03E1-9FC4-405C-8FC1-536812601C7B}"/>
    <cellStyle name="Comma 2 4 2 3 4 3 2 2 3" xfId="28744" xr:uid="{6C3A79FE-B118-403F-9012-EF7056287F4A}"/>
    <cellStyle name="Comma 2 4 2 3 4 3 2 3" xfId="14334" xr:uid="{00000000-0005-0000-0000-0000B3110000}"/>
    <cellStyle name="Comma 2 4 2 3 4 3 2 3 2" xfId="33548" xr:uid="{407FCF11-1CFF-4750-BC8E-97186766F10F}"/>
    <cellStyle name="Comma 2 4 2 3 4 3 2 4" xfId="23941" xr:uid="{8E3E7423-FBE1-42E1-AF2E-10989E5C235B}"/>
    <cellStyle name="Comma 2 4 2 3 4 3 3" xfId="7129" xr:uid="{00000000-0005-0000-0000-0000B4110000}"/>
    <cellStyle name="Comma 2 4 2 3 4 3 3 2" xfId="16736" xr:uid="{00000000-0005-0000-0000-0000B5110000}"/>
    <cellStyle name="Comma 2 4 2 3 4 3 3 2 2" xfId="35950" xr:uid="{66BB7248-B8B3-4AEF-BDED-B6BB49D9538D}"/>
    <cellStyle name="Comma 2 4 2 3 4 3 3 3" xfId="26343" xr:uid="{0F9A8668-9D22-45D7-AAE1-C27D29CB5668}"/>
    <cellStyle name="Comma 2 4 2 3 4 3 4" xfId="11932" xr:uid="{00000000-0005-0000-0000-0000B6110000}"/>
    <cellStyle name="Comma 2 4 2 3 4 3 4 2" xfId="31146" xr:uid="{12B1B5C4-6764-4E86-874D-8C6B17275528}"/>
    <cellStyle name="Comma 2 4 2 3 4 3 5" xfId="21539" xr:uid="{822199C0-AB91-42B4-8505-BDD9F63592BA}"/>
    <cellStyle name="Comma 2 4 2 3 4 4" xfId="3127" xr:uid="{00000000-0005-0000-0000-0000B7110000}"/>
    <cellStyle name="Comma 2 4 2 3 4 4 2" xfId="7930" xr:uid="{00000000-0005-0000-0000-0000B8110000}"/>
    <cellStyle name="Comma 2 4 2 3 4 4 2 2" xfId="17537" xr:uid="{00000000-0005-0000-0000-0000B9110000}"/>
    <cellStyle name="Comma 2 4 2 3 4 4 2 2 2" xfId="36751" xr:uid="{1F180845-58A3-4D98-BC6B-E29F2A36EAD9}"/>
    <cellStyle name="Comma 2 4 2 3 4 4 2 3" xfId="27144" xr:uid="{7B6DC6EE-B597-495E-9DAF-3CECDA6D5051}"/>
    <cellStyle name="Comma 2 4 2 3 4 4 3" xfId="12734" xr:uid="{00000000-0005-0000-0000-0000BA110000}"/>
    <cellStyle name="Comma 2 4 2 3 4 4 3 2" xfId="31948" xr:uid="{AD1FD9E0-BB59-4DC2-8371-B813E5150558}"/>
    <cellStyle name="Comma 2 4 2 3 4 4 4" xfId="22341" xr:uid="{FC05BAC7-DC6D-42E8-880A-0D231439C204}"/>
    <cellStyle name="Comma 2 4 2 3 4 5" xfId="5529" xr:uid="{00000000-0005-0000-0000-0000BB110000}"/>
    <cellStyle name="Comma 2 4 2 3 4 5 2" xfId="15136" xr:uid="{00000000-0005-0000-0000-0000BC110000}"/>
    <cellStyle name="Comma 2 4 2 3 4 5 2 2" xfId="34350" xr:uid="{3956B4FF-AC8B-4C2D-85D6-CE995A1BEEDC}"/>
    <cellStyle name="Comma 2 4 2 3 4 5 3" xfId="24743" xr:uid="{10F84BD1-85F8-457D-A551-18FBEDF43932}"/>
    <cellStyle name="Comma 2 4 2 3 4 6" xfId="10332" xr:uid="{00000000-0005-0000-0000-0000BD110000}"/>
    <cellStyle name="Comma 2 4 2 3 4 6 2" xfId="29546" xr:uid="{88D5828B-AB9A-4BE0-BFF3-9C7F0BCEFC19}"/>
    <cellStyle name="Comma 2 4 2 3 4 7" xfId="19939" xr:uid="{E63D35C4-91BA-43F2-8C7D-808630BD90C2}"/>
    <cellStyle name="Comma 2 4 2 3 5" xfId="922" xr:uid="{00000000-0005-0000-0000-0000BE110000}"/>
    <cellStyle name="Comma 2 4 2 3 5 2" xfId="3327" xr:uid="{00000000-0005-0000-0000-0000BF110000}"/>
    <cellStyle name="Comma 2 4 2 3 5 2 2" xfId="8130" xr:uid="{00000000-0005-0000-0000-0000C0110000}"/>
    <cellStyle name="Comma 2 4 2 3 5 2 2 2" xfId="17737" xr:uid="{00000000-0005-0000-0000-0000C1110000}"/>
    <cellStyle name="Comma 2 4 2 3 5 2 2 2 2" xfId="36951" xr:uid="{F485FA8C-9F17-4B48-B766-AC5C3A796B1D}"/>
    <cellStyle name="Comma 2 4 2 3 5 2 2 3" xfId="27344" xr:uid="{6F6B1B3C-EE9D-467A-B8A5-08DEF09027FA}"/>
    <cellStyle name="Comma 2 4 2 3 5 2 3" xfId="12934" xr:uid="{00000000-0005-0000-0000-0000C2110000}"/>
    <cellStyle name="Comma 2 4 2 3 5 2 3 2" xfId="32148" xr:uid="{0D47C491-5299-4EDF-A683-15E7FADC7353}"/>
    <cellStyle name="Comma 2 4 2 3 5 2 4" xfId="22541" xr:uid="{A0AC9DF9-9C23-4EB3-8B8E-9CC225000C2F}"/>
    <cellStyle name="Comma 2 4 2 3 5 3" xfId="5729" xr:uid="{00000000-0005-0000-0000-0000C3110000}"/>
    <cellStyle name="Comma 2 4 2 3 5 3 2" xfId="15336" xr:uid="{00000000-0005-0000-0000-0000C4110000}"/>
    <cellStyle name="Comma 2 4 2 3 5 3 2 2" xfId="34550" xr:uid="{8AD82961-B88B-4849-8B3A-E5D9D5547B03}"/>
    <cellStyle name="Comma 2 4 2 3 5 3 3" xfId="24943" xr:uid="{2FEC9783-8413-460B-A5FF-272F0758D3AB}"/>
    <cellStyle name="Comma 2 4 2 3 5 4" xfId="10532" xr:uid="{00000000-0005-0000-0000-0000C5110000}"/>
    <cellStyle name="Comma 2 4 2 3 5 4 2" xfId="29746" xr:uid="{925E686E-9FB6-43F9-B33F-A0244A873FEC}"/>
    <cellStyle name="Comma 2 4 2 3 5 5" xfId="20139" xr:uid="{63B05BF1-EE80-4C05-B5EA-2E7E80547A2C}"/>
    <cellStyle name="Comma 2 4 2 3 6" xfId="1722" xr:uid="{00000000-0005-0000-0000-0000C6110000}"/>
    <cellStyle name="Comma 2 4 2 3 6 2" xfId="4127" xr:uid="{00000000-0005-0000-0000-0000C7110000}"/>
    <cellStyle name="Comma 2 4 2 3 6 2 2" xfId="8930" xr:uid="{00000000-0005-0000-0000-0000C8110000}"/>
    <cellStyle name="Comma 2 4 2 3 6 2 2 2" xfId="18537" xr:uid="{00000000-0005-0000-0000-0000C9110000}"/>
    <cellStyle name="Comma 2 4 2 3 6 2 2 2 2" xfId="37751" xr:uid="{5D080B9D-8557-495F-8C22-7FABA74F2BCB}"/>
    <cellStyle name="Comma 2 4 2 3 6 2 2 3" xfId="28144" xr:uid="{D07194AD-0654-4D26-A150-5FED2C5E41B9}"/>
    <cellStyle name="Comma 2 4 2 3 6 2 3" xfId="13734" xr:uid="{00000000-0005-0000-0000-0000CA110000}"/>
    <cellStyle name="Comma 2 4 2 3 6 2 3 2" xfId="32948" xr:uid="{2F538F16-B397-4A42-BA9C-AC1E52AFF2F3}"/>
    <cellStyle name="Comma 2 4 2 3 6 2 4" xfId="23341" xr:uid="{28966570-9C7F-4494-8EAB-B0787B4006F3}"/>
    <cellStyle name="Comma 2 4 2 3 6 3" xfId="6529" xr:uid="{00000000-0005-0000-0000-0000CB110000}"/>
    <cellStyle name="Comma 2 4 2 3 6 3 2" xfId="16136" xr:uid="{00000000-0005-0000-0000-0000CC110000}"/>
    <cellStyle name="Comma 2 4 2 3 6 3 2 2" xfId="35350" xr:uid="{5B759844-762C-46CA-B08C-492E46AEC2D3}"/>
    <cellStyle name="Comma 2 4 2 3 6 3 3" xfId="25743" xr:uid="{792B8C53-E6DF-409A-8263-5F4297B24BD7}"/>
    <cellStyle name="Comma 2 4 2 3 6 4" xfId="11332" xr:uid="{00000000-0005-0000-0000-0000CD110000}"/>
    <cellStyle name="Comma 2 4 2 3 6 4 2" xfId="30546" xr:uid="{ADE73888-9286-48B0-84A7-A466361C8FF3}"/>
    <cellStyle name="Comma 2 4 2 3 6 5" xfId="20939" xr:uid="{B024C991-DF04-442B-AF17-5F46F5652B65}"/>
    <cellStyle name="Comma 2 4 2 3 7" xfId="2527" xr:uid="{00000000-0005-0000-0000-0000CE110000}"/>
    <cellStyle name="Comma 2 4 2 3 7 2" xfId="7330" xr:uid="{00000000-0005-0000-0000-0000CF110000}"/>
    <cellStyle name="Comma 2 4 2 3 7 2 2" xfId="16937" xr:uid="{00000000-0005-0000-0000-0000D0110000}"/>
    <cellStyle name="Comma 2 4 2 3 7 2 2 2" xfId="36151" xr:uid="{D134817F-4D84-4AE0-AA22-87EA57506D53}"/>
    <cellStyle name="Comma 2 4 2 3 7 2 3" xfId="26544" xr:uid="{A65FE269-37C7-40EF-8153-DCADC1871810}"/>
    <cellStyle name="Comma 2 4 2 3 7 3" xfId="12134" xr:uid="{00000000-0005-0000-0000-0000D1110000}"/>
    <cellStyle name="Comma 2 4 2 3 7 3 2" xfId="31348" xr:uid="{37FDCFFA-B0CA-4BCB-9E06-6AFC213BBEBF}"/>
    <cellStyle name="Comma 2 4 2 3 7 4" xfId="21741" xr:uid="{AD62E393-7F05-4EFB-AC8F-BCAECBE09159}"/>
    <cellStyle name="Comma 2 4 2 3 8" xfId="4929" xr:uid="{00000000-0005-0000-0000-0000D2110000}"/>
    <cellStyle name="Comma 2 4 2 3 8 2" xfId="14536" xr:uid="{00000000-0005-0000-0000-0000D3110000}"/>
    <cellStyle name="Comma 2 4 2 3 8 2 2" xfId="33750" xr:uid="{BA349A6C-2EFB-41BD-A83C-7C678F399255}"/>
    <cellStyle name="Comma 2 4 2 3 8 3" xfId="24143" xr:uid="{80A9C3C6-9BBE-44C6-B4AA-A3CAAC9B2D55}"/>
    <cellStyle name="Comma 2 4 2 3 9" xfId="9732" xr:uid="{00000000-0005-0000-0000-0000D4110000}"/>
    <cellStyle name="Comma 2 4 2 3 9 2" xfId="28946" xr:uid="{4792766B-F32E-4047-8115-3916C1C9964F}"/>
    <cellStyle name="Comma 2 4 2 4" xfId="221" xr:uid="{00000000-0005-0000-0000-0000D5110000}"/>
    <cellStyle name="Comma 2 4 2 4 2" xfId="1022" xr:uid="{00000000-0005-0000-0000-0000D6110000}"/>
    <cellStyle name="Comma 2 4 2 4 2 2" xfId="3427" xr:uid="{00000000-0005-0000-0000-0000D7110000}"/>
    <cellStyle name="Comma 2 4 2 4 2 2 2" xfId="8230" xr:uid="{00000000-0005-0000-0000-0000D8110000}"/>
    <cellStyle name="Comma 2 4 2 4 2 2 2 2" xfId="17837" xr:uid="{00000000-0005-0000-0000-0000D9110000}"/>
    <cellStyle name="Comma 2 4 2 4 2 2 2 2 2" xfId="37051" xr:uid="{D6FEA3CC-1F19-40C4-8D1D-DBCFE73AB004}"/>
    <cellStyle name="Comma 2 4 2 4 2 2 2 3" xfId="27444" xr:uid="{F375D2DF-5817-4A26-985A-147CDEB33D81}"/>
    <cellStyle name="Comma 2 4 2 4 2 2 3" xfId="13034" xr:uid="{00000000-0005-0000-0000-0000DA110000}"/>
    <cellStyle name="Comma 2 4 2 4 2 2 3 2" xfId="32248" xr:uid="{CD4CD466-05B3-44B0-B093-A2EDA7E33238}"/>
    <cellStyle name="Comma 2 4 2 4 2 2 4" xfId="22641" xr:uid="{F98D8A77-BC52-460F-888C-CE5E0164EED2}"/>
    <cellStyle name="Comma 2 4 2 4 2 3" xfId="5829" xr:uid="{00000000-0005-0000-0000-0000DB110000}"/>
    <cellStyle name="Comma 2 4 2 4 2 3 2" xfId="15436" xr:uid="{00000000-0005-0000-0000-0000DC110000}"/>
    <cellStyle name="Comma 2 4 2 4 2 3 2 2" xfId="34650" xr:uid="{510C00BE-3AD1-4844-81EB-40DE91DCAF5A}"/>
    <cellStyle name="Comma 2 4 2 4 2 3 3" xfId="25043" xr:uid="{B2EC79FB-C0D4-4021-BB6A-74AD30A0572F}"/>
    <cellStyle name="Comma 2 4 2 4 2 4" xfId="10632" xr:uid="{00000000-0005-0000-0000-0000DD110000}"/>
    <cellStyle name="Comma 2 4 2 4 2 4 2" xfId="29846" xr:uid="{FBB4E8AD-84A1-4C80-AD29-C72BB0D32D78}"/>
    <cellStyle name="Comma 2 4 2 4 2 5" xfId="20239" xr:uid="{F9EEE787-E11D-430A-8F82-97C2ADDC9EE4}"/>
    <cellStyle name="Comma 2 4 2 4 3" xfId="1822" xr:uid="{00000000-0005-0000-0000-0000DE110000}"/>
    <cellStyle name="Comma 2 4 2 4 3 2" xfId="4227" xr:uid="{00000000-0005-0000-0000-0000DF110000}"/>
    <cellStyle name="Comma 2 4 2 4 3 2 2" xfId="9030" xr:uid="{00000000-0005-0000-0000-0000E0110000}"/>
    <cellStyle name="Comma 2 4 2 4 3 2 2 2" xfId="18637" xr:uid="{00000000-0005-0000-0000-0000E1110000}"/>
    <cellStyle name="Comma 2 4 2 4 3 2 2 2 2" xfId="37851" xr:uid="{6CD41AF5-0B99-4E5B-9BD7-2C120A751A1A}"/>
    <cellStyle name="Comma 2 4 2 4 3 2 2 3" xfId="28244" xr:uid="{A5DDBFFA-411D-4FCA-A107-BDCDD8A932AB}"/>
    <cellStyle name="Comma 2 4 2 4 3 2 3" xfId="13834" xr:uid="{00000000-0005-0000-0000-0000E2110000}"/>
    <cellStyle name="Comma 2 4 2 4 3 2 3 2" xfId="33048" xr:uid="{7837BC95-1092-4064-A162-1EB6935CB275}"/>
    <cellStyle name="Comma 2 4 2 4 3 2 4" xfId="23441" xr:uid="{13EF5B28-24D4-4C30-AE11-76B9E22B2D5F}"/>
    <cellStyle name="Comma 2 4 2 4 3 3" xfId="6629" xr:uid="{00000000-0005-0000-0000-0000E3110000}"/>
    <cellStyle name="Comma 2 4 2 4 3 3 2" xfId="16236" xr:uid="{00000000-0005-0000-0000-0000E4110000}"/>
    <cellStyle name="Comma 2 4 2 4 3 3 2 2" xfId="35450" xr:uid="{F3608E3C-BFB7-44A2-98D4-5BB22C88DE28}"/>
    <cellStyle name="Comma 2 4 2 4 3 3 3" xfId="25843" xr:uid="{787C3398-C608-4CC1-B205-25DBB8C5F566}"/>
    <cellStyle name="Comma 2 4 2 4 3 4" xfId="11432" xr:uid="{00000000-0005-0000-0000-0000E5110000}"/>
    <cellStyle name="Comma 2 4 2 4 3 4 2" xfId="30646" xr:uid="{7526013F-0BAE-4043-B2B8-F700F1FF61DC}"/>
    <cellStyle name="Comma 2 4 2 4 3 5" xfId="21039" xr:uid="{55C9F38B-5138-420A-857E-4678812B63A0}"/>
    <cellStyle name="Comma 2 4 2 4 4" xfId="2627" xr:uid="{00000000-0005-0000-0000-0000E6110000}"/>
    <cellStyle name="Comma 2 4 2 4 4 2" xfId="7430" xr:uid="{00000000-0005-0000-0000-0000E7110000}"/>
    <cellStyle name="Comma 2 4 2 4 4 2 2" xfId="17037" xr:uid="{00000000-0005-0000-0000-0000E8110000}"/>
    <cellStyle name="Comma 2 4 2 4 4 2 2 2" xfId="36251" xr:uid="{153C2B9A-9899-44A5-9A9B-6166911368EF}"/>
    <cellStyle name="Comma 2 4 2 4 4 2 3" xfId="26644" xr:uid="{619E1CAF-1615-4359-B92A-7321D22125B1}"/>
    <cellStyle name="Comma 2 4 2 4 4 3" xfId="12234" xr:uid="{00000000-0005-0000-0000-0000E9110000}"/>
    <cellStyle name="Comma 2 4 2 4 4 3 2" xfId="31448" xr:uid="{63784342-3BC5-468A-9EBB-6A297CB3B6C8}"/>
    <cellStyle name="Comma 2 4 2 4 4 4" xfId="21841" xr:uid="{1A1C5BF9-0DEA-49E5-8EA6-2ED7171A095A}"/>
    <cellStyle name="Comma 2 4 2 4 5" xfId="5029" xr:uid="{00000000-0005-0000-0000-0000EA110000}"/>
    <cellStyle name="Comma 2 4 2 4 5 2" xfId="14636" xr:uid="{00000000-0005-0000-0000-0000EB110000}"/>
    <cellStyle name="Comma 2 4 2 4 5 2 2" xfId="33850" xr:uid="{A60114DF-390B-46A3-BC5E-3A2DD6185D78}"/>
    <cellStyle name="Comma 2 4 2 4 5 3" xfId="24243" xr:uid="{16E98120-A6C6-42B3-B8F9-D372AE56794A}"/>
    <cellStyle name="Comma 2 4 2 4 6" xfId="9832" xr:uid="{00000000-0005-0000-0000-0000EC110000}"/>
    <cellStyle name="Comma 2 4 2 4 6 2" xfId="29046" xr:uid="{01A35BBC-9AA6-4467-9BC8-B799CFFA5228}"/>
    <cellStyle name="Comma 2 4 2 4 7" xfId="19439" xr:uid="{182AFD89-5B85-41B6-A496-0450B2345BAB}"/>
    <cellStyle name="Comma 2 4 2 5" xfId="421" xr:uid="{00000000-0005-0000-0000-0000ED110000}"/>
    <cellStyle name="Comma 2 4 2 5 2" xfId="1222" xr:uid="{00000000-0005-0000-0000-0000EE110000}"/>
    <cellStyle name="Comma 2 4 2 5 2 2" xfId="3627" xr:uid="{00000000-0005-0000-0000-0000EF110000}"/>
    <cellStyle name="Comma 2 4 2 5 2 2 2" xfId="8430" xr:uid="{00000000-0005-0000-0000-0000F0110000}"/>
    <cellStyle name="Comma 2 4 2 5 2 2 2 2" xfId="18037" xr:uid="{00000000-0005-0000-0000-0000F1110000}"/>
    <cellStyle name="Comma 2 4 2 5 2 2 2 2 2" xfId="37251" xr:uid="{A4C4F1DE-87CD-42FF-B235-115BE6444D5B}"/>
    <cellStyle name="Comma 2 4 2 5 2 2 2 3" xfId="27644" xr:uid="{F0660A12-B642-4C92-8E79-2430074BCDA8}"/>
    <cellStyle name="Comma 2 4 2 5 2 2 3" xfId="13234" xr:uid="{00000000-0005-0000-0000-0000F2110000}"/>
    <cellStyle name="Comma 2 4 2 5 2 2 3 2" xfId="32448" xr:uid="{75F97851-CB16-4DD6-89AE-1D52ABE1334C}"/>
    <cellStyle name="Comma 2 4 2 5 2 2 4" xfId="22841" xr:uid="{09F03348-C982-494D-A4A2-F1A5C0395157}"/>
    <cellStyle name="Comma 2 4 2 5 2 3" xfId="6029" xr:uid="{00000000-0005-0000-0000-0000F3110000}"/>
    <cellStyle name="Comma 2 4 2 5 2 3 2" xfId="15636" xr:uid="{00000000-0005-0000-0000-0000F4110000}"/>
    <cellStyle name="Comma 2 4 2 5 2 3 2 2" xfId="34850" xr:uid="{A6159CD4-0ACB-418F-9BF5-3686274C1F0B}"/>
    <cellStyle name="Comma 2 4 2 5 2 3 3" xfId="25243" xr:uid="{0CEB049C-9570-407C-9E4D-BD08C4308B8B}"/>
    <cellStyle name="Comma 2 4 2 5 2 4" xfId="10832" xr:uid="{00000000-0005-0000-0000-0000F5110000}"/>
    <cellStyle name="Comma 2 4 2 5 2 4 2" xfId="30046" xr:uid="{640C2F01-E9CF-44FB-A122-C415524D8A67}"/>
    <cellStyle name="Comma 2 4 2 5 2 5" xfId="20439" xr:uid="{07C0D05D-ECAE-4654-8EF6-0E3371FDEE81}"/>
    <cellStyle name="Comma 2 4 2 5 3" xfId="2022" xr:uid="{00000000-0005-0000-0000-0000F6110000}"/>
    <cellStyle name="Comma 2 4 2 5 3 2" xfId="4427" xr:uid="{00000000-0005-0000-0000-0000F7110000}"/>
    <cellStyle name="Comma 2 4 2 5 3 2 2" xfId="9230" xr:uid="{00000000-0005-0000-0000-0000F8110000}"/>
    <cellStyle name="Comma 2 4 2 5 3 2 2 2" xfId="18837" xr:uid="{00000000-0005-0000-0000-0000F9110000}"/>
    <cellStyle name="Comma 2 4 2 5 3 2 2 2 2" xfId="38051" xr:uid="{3CCAB94E-1323-4471-995D-C65C65E78D82}"/>
    <cellStyle name="Comma 2 4 2 5 3 2 2 3" xfId="28444" xr:uid="{0849E079-8893-4567-88C3-247F8944F7AF}"/>
    <cellStyle name="Comma 2 4 2 5 3 2 3" xfId="14034" xr:uid="{00000000-0005-0000-0000-0000FA110000}"/>
    <cellStyle name="Comma 2 4 2 5 3 2 3 2" xfId="33248" xr:uid="{E71699CF-7A47-4276-A515-A3B8392B18EF}"/>
    <cellStyle name="Comma 2 4 2 5 3 2 4" xfId="23641" xr:uid="{06FC4E6E-9234-4A42-891A-052180332B50}"/>
    <cellStyle name="Comma 2 4 2 5 3 3" xfId="6829" xr:uid="{00000000-0005-0000-0000-0000FB110000}"/>
    <cellStyle name="Comma 2 4 2 5 3 3 2" xfId="16436" xr:uid="{00000000-0005-0000-0000-0000FC110000}"/>
    <cellStyle name="Comma 2 4 2 5 3 3 2 2" xfId="35650" xr:uid="{C1A98714-50C1-4C85-B492-C5E4FD63F20F}"/>
    <cellStyle name="Comma 2 4 2 5 3 3 3" xfId="26043" xr:uid="{902023A0-768F-45E5-88FE-752203FA91D4}"/>
    <cellStyle name="Comma 2 4 2 5 3 4" xfId="11632" xr:uid="{00000000-0005-0000-0000-0000FD110000}"/>
    <cellStyle name="Comma 2 4 2 5 3 4 2" xfId="30846" xr:uid="{AA778F24-9B8B-4FA6-B7A4-2342E4D561C9}"/>
    <cellStyle name="Comma 2 4 2 5 3 5" xfId="21239" xr:uid="{381727C2-324F-43CD-8B5E-B964CD26670B}"/>
    <cellStyle name="Comma 2 4 2 5 4" xfId="2827" xr:uid="{00000000-0005-0000-0000-0000FE110000}"/>
    <cellStyle name="Comma 2 4 2 5 4 2" xfId="7630" xr:uid="{00000000-0005-0000-0000-0000FF110000}"/>
    <cellStyle name="Comma 2 4 2 5 4 2 2" xfId="17237" xr:uid="{00000000-0005-0000-0000-000000120000}"/>
    <cellStyle name="Comma 2 4 2 5 4 2 2 2" xfId="36451" xr:uid="{273BD8A5-EB7C-43D8-932D-AF98EB5D8F77}"/>
    <cellStyle name="Comma 2 4 2 5 4 2 3" xfId="26844" xr:uid="{B480FD3A-7151-4A1B-9C73-8ED5E4D8FD53}"/>
    <cellStyle name="Comma 2 4 2 5 4 3" xfId="12434" xr:uid="{00000000-0005-0000-0000-000001120000}"/>
    <cellStyle name="Comma 2 4 2 5 4 3 2" xfId="31648" xr:uid="{B6B44539-681A-4AB8-9C47-7A6A7B3A6336}"/>
    <cellStyle name="Comma 2 4 2 5 4 4" xfId="22041" xr:uid="{32972F1B-994A-4A7B-AF81-57A55F87910D}"/>
    <cellStyle name="Comma 2 4 2 5 5" xfId="5229" xr:uid="{00000000-0005-0000-0000-000002120000}"/>
    <cellStyle name="Comma 2 4 2 5 5 2" xfId="14836" xr:uid="{00000000-0005-0000-0000-000003120000}"/>
    <cellStyle name="Comma 2 4 2 5 5 2 2" xfId="34050" xr:uid="{1AC7F7B0-FC07-45C4-86E5-C7411183BA95}"/>
    <cellStyle name="Comma 2 4 2 5 5 3" xfId="24443" xr:uid="{E7C8898C-FEA6-4551-8CD5-D547D62883F2}"/>
    <cellStyle name="Comma 2 4 2 5 6" xfId="10032" xr:uid="{00000000-0005-0000-0000-000004120000}"/>
    <cellStyle name="Comma 2 4 2 5 6 2" xfId="29246" xr:uid="{BCD9E2BD-9240-417A-9161-7E98C002D282}"/>
    <cellStyle name="Comma 2 4 2 5 7" xfId="19639" xr:uid="{E56B3FB3-1390-4D74-80D9-CC7864D18D8D}"/>
    <cellStyle name="Comma 2 4 2 6" xfId="621" xr:uid="{00000000-0005-0000-0000-000005120000}"/>
    <cellStyle name="Comma 2 4 2 6 2" xfId="1422" xr:uid="{00000000-0005-0000-0000-000006120000}"/>
    <cellStyle name="Comma 2 4 2 6 2 2" xfId="3827" xr:uid="{00000000-0005-0000-0000-000007120000}"/>
    <cellStyle name="Comma 2 4 2 6 2 2 2" xfId="8630" xr:uid="{00000000-0005-0000-0000-000008120000}"/>
    <cellStyle name="Comma 2 4 2 6 2 2 2 2" xfId="18237" xr:uid="{00000000-0005-0000-0000-000009120000}"/>
    <cellStyle name="Comma 2 4 2 6 2 2 2 2 2" xfId="37451" xr:uid="{4381D75A-640B-44C9-9656-A89A697C4465}"/>
    <cellStyle name="Comma 2 4 2 6 2 2 2 3" xfId="27844" xr:uid="{F5256457-8BDC-4AEE-9758-4DFF970D1649}"/>
    <cellStyle name="Comma 2 4 2 6 2 2 3" xfId="13434" xr:uid="{00000000-0005-0000-0000-00000A120000}"/>
    <cellStyle name="Comma 2 4 2 6 2 2 3 2" xfId="32648" xr:uid="{717CACEF-E010-4ACC-BB68-B941F296AE01}"/>
    <cellStyle name="Comma 2 4 2 6 2 2 4" xfId="23041" xr:uid="{040D3FB9-EB70-41A4-A031-729D11B75E78}"/>
    <cellStyle name="Comma 2 4 2 6 2 3" xfId="6229" xr:uid="{00000000-0005-0000-0000-00000B120000}"/>
    <cellStyle name="Comma 2 4 2 6 2 3 2" xfId="15836" xr:uid="{00000000-0005-0000-0000-00000C120000}"/>
    <cellStyle name="Comma 2 4 2 6 2 3 2 2" xfId="35050" xr:uid="{79E7A4A7-70A2-492D-A568-BB7C882894D1}"/>
    <cellStyle name="Comma 2 4 2 6 2 3 3" xfId="25443" xr:uid="{1BD14DB3-E2CC-4002-86EE-3778CC1B9D68}"/>
    <cellStyle name="Comma 2 4 2 6 2 4" xfId="11032" xr:uid="{00000000-0005-0000-0000-00000D120000}"/>
    <cellStyle name="Comma 2 4 2 6 2 4 2" xfId="30246" xr:uid="{D84E0C47-ABC7-44CE-8246-F37B5E39E612}"/>
    <cellStyle name="Comma 2 4 2 6 2 5" xfId="20639" xr:uid="{74EA82E3-B7AE-41E1-A2A3-3EDBBFE6A553}"/>
    <cellStyle name="Comma 2 4 2 6 3" xfId="2222" xr:uid="{00000000-0005-0000-0000-00000E120000}"/>
    <cellStyle name="Comma 2 4 2 6 3 2" xfId="4627" xr:uid="{00000000-0005-0000-0000-00000F120000}"/>
    <cellStyle name="Comma 2 4 2 6 3 2 2" xfId="9430" xr:uid="{00000000-0005-0000-0000-000010120000}"/>
    <cellStyle name="Comma 2 4 2 6 3 2 2 2" xfId="19037" xr:uid="{00000000-0005-0000-0000-000011120000}"/>
    <cellStyle name="Comma 2 4 2 6 3 2 2 2 2" xfId="38251" xr:uid="{3A4B2E7C-8D91-4491-AB99-2F409D6A1404}"/>
    <cellStyle name="Comma 2 4 2 6 3 2 2 3" xfId="28644" xr:uid="{3AE27085-E93E-495D-926B-3CEC51795EF6}"/>
    <cellStyle name="Comma 2 4 2 6 3 2 3" xfId="14234" xr:uid="{00000000-0005-0000-0000-000012120000}"/>
    <cellStyle name="Comma 2 4 2 6 3 2 3 2" xfId="33448" xr:uid="{1778F4FC-8474-424A-9F9C-3A4210B53585}"/>
    <cellStyle name="Comma 2 4 2 6 3 2 4" xfId="23841" xr:uid="{DD3F0FA9-8E87-4FF7-9786-6849623E2776}"/>
    <cellStyle name="Comma 2 4 2 6 3 3" xfId="7029" xr:uid="{00000000-0005-0000-0000-000013120000}"/>
    <cellStyle name="Comma 2 4 2 6 3 3 2" xfId="16636" xr:uid="{00000000-0005-0000-0000-000014120000}"/>
    <cellStyle name="Comma 2 4 2 6 3 3 2 2" xfId="35850" xr:uid="{6B370D99-289A-41FE-B7D7-1795B58A44F8}"/>
    <cellStyle name="Comma 2 4 2 6 3 3 3" xfId="26243" xr:uid="{E31CB375-59DB-431A-87C3-DBEA0C1CA032}"/>
    <cellStyle name="Comma 2 4 2 6 3 4" xfId="11832" xr:uid="{00000000-0005-0000-0000-000015120000}"/>
    <cellStyle name="Comma 2 4 2 6 3 4 2" xfId="31046" xr:uid="{C6580103-6687-46AC-9A3B-B1DDA3F0D094}"/>
    <cellStyle name="Comma 2 4 2 6 3 5" xfId="21439" xr:uid="{59AEF96E-F38F-45F1-8995-5DA79AE9C565}"/>
    <cellStyle name="Comma 2 4 2 6 4" xfId="3027" xr:uid="{00000000-0005-0000-0000-000016120000}"/>
    <cellStyle name="Comma 2 4 2 6 4 2" xfId="7830" xr:uid="{00000000-0005-0000-0000-000017120000}"/>
    <cellStyle name="Comma 2 4 2 6 4 2 2" xfId="17437" xr:uid="{00000000-0005-0000-0000-000018120000}"/>
    <cellStyle name="Comma 2 4 2 6 4 2 2 2" xfId="36651" xr:uid="{B713A00D-BD56-4AF8-BEAF-16AD5472504D}"/>
    <cellStyle name="Comma 2 4 2 6 4 2 3" xfId="27044" xr:uid="{C6B97FC8-EC81-47D3-ADAB-E3C70EDEC271}"/>
    <cellStyle name="Comma 2 4 2 6 4 3" xfId="12634" xr:uid="{00000000-0005-0000-0000-000019120000}"/>
    <cellStyle name="Comma 2 4 2 6 4 3 2" xfId="31848" xr:uid="{5D5AA694-F178-4480-B403-CF2EFCE86C49}"/>
    <cellStyle name="Comma 2 4 2 6 4 4" xfId="22241" xr:uid="{F3DCFF2C-CDC1-47A1-8198-DA9A59589B32}"/>
    <cellStyle name="Comma 2 4 2 6 5" xfId="5429" xr:uid="{00000000-0005-0000-0000-00001A120000}"/>
    <cellStyle name="Comma 2 4 2 6 5 2" xfId="15036" xr:uid="{00000000-0005-0000-0000-00001B120000}"/>
    <cellStyle name="Comma 2 4 2 6 5 2 2" xfId="34250" xr:uid="{5FB9B191-EACC-4FEC-BA15-CB0F5F93813D}"/>
    <cellStyle name="Comma 2 4 2 6 5 3" xfId="24643" xr:uid="{6F81DFFF-9537-4E8F-90A0-21AD3B6C3FAB}"/>
    <cellStyle name="Comma 2 4 2 6 6" xfId="10232" xr:uid="{00000000-0005-0000-0000-00001C120000}"/>
    <cellStyle name="Comma 2 4 2 6 6 2" xfId="29446" xr:uid="{5E836505-9A3A-4B98-BDEA-324CFFB7A459}"/>
    <cellStyle name="Comma 2 4 2 6 7" xfId="19839" xr:uid="{B4FFE292-BDE0-4E00-A14F-4BD745DF7031}"/>
    <cellStyle name="Comma 2 4 2 7" xfId="822" xr:uid="{00000000-0005-0000-0000-00001D120000}"/>
    <cellStyle name="Comma 2 4 2 7 2" xfId="3227" xr:uid="{00000000-0005-0000-0000-00001E120000}"/>
    <cellStyle name="Comma 2 4 2 7 2 2" xfId="8030" xr:uid="{00000000-0005-0000-0000-00001F120000}"/>
    <cellStyle name="Comma 2 4 2 7 2 2 2" xfId="17637" xr:uid="{00000000-0005-0000-0000-000020120000}"/>
    <cellStyle name="Comma 2 4 2 7 2 2 2 2" xfId="36851" xr:uid="{35BE7E2B-E6E2-495B-9FE0-894AE87BD936}"/>
    <cellStyle name="Comma 2 4 2 7 2 2 3" xfId="27244" xr:uid="{DD55867F-81A5-4827-B969-CCBF27A049C2}"/>
    <cellStyle name="Comma 2 4 2 7 2 3" xfId="12834" xr:uid="{00000000-0005-0000-0000-000021120000}"/>
    <cellStyle name="Comma 2 4 2 7 2 3 2" xfId="32048" xr:uid="{BB2782FA-B3BF-4AA7-8A68-3FB505C3AD84}"/>
    <cellStyle name="Comma 2 4 2 7 2 4" xfId="22441" xr:uid="{DF50B022-5C42-4AF4-AE52-83550ABC943C}"/>
    <cellStyle name="Comma 2 4 2 7 3" xfId="5629" xr:uid="{00000000-0005-0000-0000-000022120000}"/>
    <cellStyle name="Comma 2 4 2 7 3 2" xfId="15236" xr:uid="{00000000-0005-0000-0000-000023120000}"/>
    <cellStyle name="Comma 2 4 2 7 3 2 2" xfId="34450" xr:uid="{30D1E322-A554-4E2A-B12E-69301CB8BE32}"/>
    <cellStyle name="Comma 2 4 2 7 3 3" xfId="24843" xr:uid="{6296F247-7E25-4146-A658-1B22AA0BD485}"/>
    <cellStyle name="Comma 2 4 2 7 4" xfId="10432" xr:uid="{00000000-0005-0000-0000-000024120000}"/>
    <cellStyle name="Comma 2 4 2 7 4 2" xfId="29646" xr:uid="{220883D1-D327-4CC2-909F-BBEA70CF9640}"/>
    <cellStyle name="Comma 2 4 2 7 5" xfId="20039" xr:uid="{6417EFB1-8B39-4C7E-9497-1844DFA11DFD}"/>
    <cellStyle name="Comma 2 4 2 8" xfId="1622" xr:uid="{00000000-0005-0000-0000-000025120000}"/>
    <cellStyle name="Comma 2 4 2 8 2" xfId="4027" xr:uid="{00000000-0005-0000-0000-000026120000}"/>
    <cellStyle name="Comma 2 4 2 8 2 2" xfId="8830" xr:uid="{00000000-0005-0000-0000-000027120000}"/>
    <cellStyle name="Comma 2 4 2 8 2 2 2" xfId="18437" xr:uid="{00000000-0005-0000-0000-000028120000}"/>
    <cellStyle name="Comma 2 4 2 8 2 2 2 2" xfId="37651" xr:uid="{49062BFA-B3D7-462B-9392-430E3FF5E9FE}"/>
    <cellStyle name="Comma 2 4 2 8 2 2 3" xfId="28044" xr:uid="{D5B482B8-E9F7-4CEF-A4D7-8E03D3147360}"/>
    <cellStyle name="Comma 2 4 2 8 2 3" xfId="13634" xr:uid="{00000000-0005-0000-0000-000029120000}"/>
    <cellStyle name="Comma 2 4 2 8 2 3 2" xfId="32848" xr:uid="{C981C8C7-A0F8-4DA2-8F91-8591E9F6FAB8}"/>
    <cellStyle name="Comma 2 4 2 8 2 4" xfId="23241" xr:uid="{4A26B05C-01EC-4706-819C-3AE5C485E736}"/>
    <cellStyle name="Comma 2 4 2 8 3" xfId="6429" xr:uid="{00000000-0005-0000-0000-00002A120000}"/>
    <cellStyle name="Comma 2 4 2 8 3 2" xfId="16036" xr:uid="{00000000-0005-0000-0000-00002B120000}"/>
    <cellStyle name="Comma 2 4 2 8 3 2 2" xfId="35250" xr:uid="{7B81EF7B-B5EE-4274-ABF4-53ABD583478E}"/>
    <cellStyle name="Comma 2 4 2 8 3 3" xfId="25643" xr:uid="{BA7572AD-6534-41E0-BF22-DA9FFD1E7C61}"/>
    <cellStyle name="Comma 2 4 2 8 4" xfId="11232" xr:uid="{00000000-0005-0000-0000-00002C120000}"/>
    <cellStyle name="Comma 2 4 2 8 4 2" xfId="30446" xr:uid="{B5E89D22-90F8-4254-BD69-314656D4355F}"/>
    <cellStyle name="Comma 2 4 2 8 5" xfId="20839" xr:uid="{CE1B6958-94C8-4C9F-80D8-2F7B1055F1F6}"/>
    <cellStyle name="Comma 2 4 2 9" xfId="2427" xr:uid="{00000000-0005-0000-0000-00002D120000}"/>
    <cellStyle name="Comma 2 4 2 9 2" xfId="7230" xr:uid="{00000000-0005-0000-0000-00002E120000}"/>
    <cellStyle name="Comma 2 4 2 9 2 2" xfId="16837" xr:uid="{00000000-0005-0000-0000-00002F120000}"/>
    <cellStyle name="Comma 2 4 2 9 2 2 2" xfId="36051" xr:uid="{D85BF4BC-8843-44DD-982E-0A7C7E744B63}"/>
    <cellStyle name="Comma 2 4 2 9 2 3" xfId="26444" xr:uid="{98B50AFC-2F7D-44BD-98E9-8DF279AABC4F}"/>
    <cellStyle name="Comma 2 4 2 9 3" xfId="12034" xr:uid="{00000000-0005-0000-0000-000030120000}"/>
    <cellStyle name="Comma 2 4 2 9 3 2" xfId="31248" xr:uid="{7F42E4EA-81E7-4071-ACCD-4A8757B73224}"/>
    <cellStyle name="Comma 2 4 2 9 4" xfId="21641" xr:uid="{9FF00AA5-EC17-4359-A824-050F602BA0EC}"/>
    <cellStyle name="Comma 2 4 3" xfId="31" xr:uid="{00000000-0005-0000-0000-000031120000}"/>
    <cellStyle name="Comma 2 4 3 10" xfId="4839" xr:uid="{00000000-0005-0000-0000-000032120000}"/>
    <cellStyle name="Comma 2 4 3 10 2" xfId="14446" xr:uid="{00000000-0005-0000-0000-000033120000}"/>
    <cellStyle name="Comma 2 4 3 10 2 2" xfId="33660" xr:uid="{CD5215B1-60F4-40ED-85DA-A02B8411200D}"/>
    <cellStyle name="Comma 2 4 3 10 3" xfId="24053" xr:uid="{3C48FDFE-AC63-432B-81D2-9388AFF1DB54}"/>
    <cellStyle name="Comma 2 4 3 11" xfId="9642" xr:uid="{00000000-0005-0000-0000-000034120000}"/>
    <cellStyle name="Comma 2 4 3 11 2" xfId="28856" xr:uid="{B25E475B-8799-4312-AC0D-1EFD9C95527E}"/>
    <cellStyle name="Comma 2 4 3 12" xfId="19249" xr:uid="{0CEC62BB-52A0-4A38-A1A5-95B9181DE3A6}"/>
    <cellStyle name="Comma 2 4 3 2" xfId="81" xr:uid="{00000000-0005-0000-0000-000035120000}"/>
    <cellStyle name="Comma 2 4 3 2 10" xfId="9692" xr:uid="{00000000-0005-0000-0000-000036120000}"/>
    <cellStyle name="Comma 2 4 3 2 10 2" xfId="28906" xr:uid="{C034D78A-DD25-479C-85FF-6F2746E7FBBE}"/>
    <cellStyle name="Comma 2 4 3 2 11" xfId="19299" xr:uid="{5DB03B80-75F9-42B1-8B78-D49A8828A9B1}"/>
    <cellStyle name="Comma 2 4 3 2 2" xfId="181" xr:uid="{00000000-0005-0000-0000-000037120000}"/>
    <cellStyle name="Comma 2 4 3 2 2 10" xfId="19399" xr:uid="{AE742FE4-001B-4982-BD7C-2EFCEB50E931}"/>
    <cellStyle name="Comma 2 4 3 2 2 2" xfId="381" xr:uid="{00000000-0005-0000-0000-000038120000}"/>
    <cellStyle name="Comma 2 4 3 2 2 2 2" xfId="1182" xr:uid="{00000000-0005-0000-0000-000039120000}"/>
    <cellStyle name="Comma 2 4 3 2 2 2 2 2" xfId="3587" xr:uid="{00000000-0005-0000-0000-00003A120000}"/>
    <cellStyle name="Comma 2 4 3 2 2 2 2 2 2" xfId="8390" xr:uid="{00000000-0005-0000-0000-00003B120000}"/>
    <cellStyle name="Comma 2 4 3 2 2 2 2 2 2 2" xfId="17997" xr:uid="{00000000-0005-0000-0000-00003C120000}"/>
    <cellStyle name="Comma 2 4 3 2 2 2 2 2 2 2 2" xfId="37211" xr:uid="{9EDCC34A-7BC7-4994-85A0-ADDD3F6F0500}"/>
    <cellStyle name="Comma 2 4 3 2 2 2 2 2 2 3" xfId="27604" xr:uid="{9B4CC66A-01BA-452A-9939-08630EF5CAF8}"/>
    <cellStyle name="Comma 2 4 3 2 2 2 2 2 3" xfId="13194" xr:uid="{00000000-0005-0000-0000-00003D120000}"/>
    <cellStyle name="Comma 2 4 3 2 2 2 2 2 3 2" xfId="32408" xr:uid="{CE2F163F-D8F5-4785-8336-861D718A7923}"/>
    <cellStyle name="Comma 2 4 3 2 2 2 2 2 4" xfId="22801" xr:uid="{9A5DFE7F-F28C-4406-B67E-FFD11C53E175}"/>
    <cellStyle name="Comma 2 4 3 2 2 2 2 3" xfId="5989" xr:uid="{00000000-0005-0000-0000-00003E120000}"/>
    <cellStyle name="Comma 2 4 3 2 2 2 2 3 2" xfId="15596" xr:uid="{00000000-0005-0000-0000-00003F120000}"/>
    <cellStyle name="Comma 2 4 3 2 2 2 2 3 2 2" xfId="34810" xr:uid="{09545589-D9D1-4EEE-BD5D-4FBBABF9D5CC}"/>
    <cellStyle name="Comma 2 4 3 2 2 2 2 3 3" xfId="25203" xr:uid="{6A2EFC69-56C4-45FA-B5F1-D07CBD038D7E}"/>
    <cellStyle name="Comma 2 4 3 2 2 2 2 4" xfId="10792" xr:uid="{00000000-0005-0000-0000-000040120000}"/>
    <cellStyle name="Comma 2 4 3 2 2 2 2 4 2" xfId="30006" xr:uid="{8E6EC527-4685-440E-936D-2BCB00812F5F}"/>
    <cellStyle name="Comma 2 4 3 2 2 2 2 5" xfId="20399" xr:uid="{366C326E-C213-4490-BA2A-3C224404A365}"/>
    <cellStyle name="Comma 2 4 3 2 2 2 3" xfId="1982" xr:uid="{00000000-0005-0000-0000-000041120000}"/>
    <cellStyle name="Comma 2 4 3 2 2 2 3 2" xfId="4387" xr:uid="{00000000-0005-0000-0000-000042120000}"/>
    <cellStyle name="Comma 2 4 3 2 2 2 3 2 2" xfId="9190" xr:uid="{00000000-0005-0000-0000-000043120000}"/>
    <cellStyle name="Comma 2 4 3 2 2 2 3 2 2 2" xfId="18797" xr:uid="{00000000-0005-0000-0000-000044120000}"/>
    <cellStyle name="Comma 2 4 3 2 2 2 3 2 2 2 2" xfId="38011" xr:uid="{301B3F68-8A93-43A7-B7B8-6B02CB915C3E}"/>
    <cellStyle name="Comma 2 4 3 2 2 2 3 2 2 3" xfId="28404" xr:uid="{D1FFFC93-5304-4B8D-92A3-DBADAEE25F82}"/>
    <cellStyle name="Comma 2 4 3 2 2 2 3 2 3" xfId="13994" xr:uid="{00000000-0005-0000-0000-000045120000}"/>
    <cellStyle name="Comma 2 4 3 2 2 2 3 2 3 2" xfId="33208" xr:uid="{88B07196-2A04-4704-8426-0E0E4F81C68C}"/>
    <cellStyle name="Comma 2 4 3 2 2 2 3 2 4" xfId="23601" xr:uid="{502D32B6-423B-4D08-B9A3-18FE2582E927}"/>
    <cellStyle name="Comma 2 4 3 2 2 2 3 3" xfId="6789" xr:uid="{00000000-0005-0000-0000-000046120000}"/>
    <cellStyle name="Comma 2 4 3 2 2 2 3 3 2" xfId="16396" xr:uid="{00000000-0005-0000-0000-000047120000}"/>
    <cellStyle name="Comma 2 4 3 2 2 2 3 3 2 2" xfId="35610" xr:uid="{E87796CD-A845-4228-8AA2-8ECD763BE581}"/>
    <cellStyle name="Comma 2 4 3 2 2 2 3 3 3" xfId="26003" xr:uid="{EBA43C24-31A0-471E-A1DE-FBC794198938}"/>
    <cellStyle name="Comma 2 4 3 2 2 2 3 4" xfId="11592" xr:uid="{00000000-0005-0000-0000-000048120000}"/>
    <cellStyle name="Comma 2 4 3 2 2 2 3 4 2" xfId="30806" xr:uid="{BA1E8F64-8911-4CBB-9D5C-D516B892D8D4}"/>
    <cellStyle name="Comma 2 4 3 2 2 2 3 5" xfId="21199" xr:uid="{F833EE9C-ACA9-447D-8BD9-123DF7A1AF4E}"/>
    <cellStyle name="Comma 2 4 3 2 2 2 4" xfId="2787" xr:uid="{00000000-0005-0000-0000-000049120000}"/>
    <cellStyle name="Comma 2 4 3 2 2 2 4 2" xfId="7590" xr:uid="{00000000-0005-0000-0000-00004A120000}"/>
    <cellStyle name="Comma 2 4 3 2 2 2 4 2 2" xfId="17197" xr:uid="{00000000-0005-0000-0000-00004B120000}"/>
    <cellStyle name="Comma 2 4 3 2 2 2 4 2 2 2" xfId="36411" xr:uid="{82FA53F7-DE23-4E6C-BCE6-40CE45C11654}"/>
    <cellStyle name="Comma 2 4 3 2 2 2 4 2 3" xfId="26804" xr:uid="{2CB09A18-6AFE-4631-B8CA-E52CBFAF8060}"/>
    <cellStyle name="Comma 2 4 3 2 2 2 4 3" xfId="12394" xr:uid="{00000000-0005-0000-0000-00004C120000}"/>
    <cellStyle name="Comma 2 4 3 2 2 2 4 3 2" xfId="31608" xr:uid="{AC3832D1-4803-4F3C-9B96-810DE29D1F8F}"/>
    <cellStyle name="Comma 2 4 3 2 2 2 4 4" xfId="22001" xr:uid="{D0B35171-2B34-4BFD-8068-C880B0B5718D}"/>
    <cellStyle name="Comma 2 4 3 2 2 2 5" xfId="5189" xr:uid="{00000000-0005-0000-0000-00004D120000}"/>
    <cellStyle name="Comma 2 4 3 2 2 2 5 2" xfId="14796" xr:uid="{00000000-0005-0000-0000-00004E120000}"/>
    <cellStyle name="Comma 2 4 3 2 2 2 5 2 2" xfId="34010" xr:uid="{CA30FB2B-CE8F-48A9-905E-5D0179F2B9C9}"/>
    <cellStyle name="Comma 2 4 3 2 2 2 5 3" xfId="24403" xr:uid="{1F3BF63C-EA64-4051-B8C7-1594A5452C38}"/>
    <cellStyle name="Comma 2 4 3 2 2 2 6" xfId="9992" xr:uid="{00000000-0005-0000-0000-00004F120000}"/>
    <cellStyle name="Comma 2 4 3 2 2 2 6 2" xfId="29206" xr:uid="{DC137FE2-8F3E-4F3D-B8FC-62A4E07D578A}"/>
    <cellStyle name="Comma 2 4 3 2 2 2 7" xfId="19599" xr:uid="{7967B5F1-65F8-4382-941D-3504BE149B6D}"/>
    <cellStyle name="Comma 2 4 3 2 2 3" xfId="581" xr:uid="{00000000-0005-0000-0000-000050120000}"/>
    <cellStyle name="Comma 2 4 3 2 2 3 2" xfId="1382" xr:uid="{00000000-0005-0000-0000-000051120000}"/>
    <cellStyle name="Comma 2 4 3 2 2 3 2 2" xfId="3787" xr:uid="{00000000-0005-0000-0000-000052120000}"/>
    <cellStyle name="Comma 2 4 3 2 2 3 2 2 2" xfId="8590" xr:uid="{00000000-0005-0000-0000-000053120000}"/>
    <cellStyle name="Comma 2 4 3 2 2 3 2 2 2 2" xfId="18197" xr:uid="{00000000-0005-0000-0000-000054120000}"/>
    <cellStyle name="Comma 2 4 3 2 2 3 2 2 2 2 2" xfId="37411" xr:uid="{09A67F3E-8583-487A-B00E-77CA1321620A}"/>
    <cellStyle name="Comma 2 4 3 2 2 3 2 2 2 3" xfId="27804" xr:uid="{4C1A435D-3EBF-4D06-AE92-49DDDDDEA434}"/>
    <cellStyle name="Comma 2 4 3 2 2 3 2 2 3" xfId="13394" xr:uid="{00000000-0005-0000-0000-000055120000}"/>
    <cellStyle name="Comma 2 4 3 2 2 3 2 2 3 2" xfId="32608" xr:uid="{F5974FF7-934E-41D8-98BF-B7369533FE41}"/>
    <cellStyle name="Comma 2 4 3 2 2 3 2 2 4" xfId="23001" xr:uid="{9E02316E-3015-4B2B-8B35-E0281524FFF6}"/>
    <cellStyle name="Comma 2 4 3 2 2 3 2 3" xfId="6189" xr:uid="{00000000-0005-0000-0000-000056120000}"/>
    <cellStyle name="Comma 2 4 3 2 2 3 2 3 2" xfId="15796" xr:uid="{00000000-0005-0000-0000-000057120000}"/>
    <cellStyle name="Comma 2 4 3 2 2 3 2 3 2 2" xfId="35010" xr:uid="{F5EF998D-5B0A-4797-8DC3-07287FE842C2}"/>
    <cellStyle name="Comma 2 4 3 2 2 3 2 3 3" xfId="25403" xr:uid="{5A7FED8D-9E72-4C3A-B643-BB6EFF6C08CC}"/>
    <cellStyle name="Comma 2 4 3 2 2 3 2 4" xfId="10992" xr:uid="{00000000-0005-0000-0000-000058120000}"/>
    <cellStyle name="Comma 2 4 3 2 2 3 2 4 2" xfId="30206" xr:uid="{CE32403C-6FB2-4AAE-AF82-5C6D4823C0C7}"/>
    <cellStyle name="Comma 2 4 3 2 2 3 2 5" xfId="20599" xr:uid="{E927E505-A0C2-4997-8F8B-7F91DA139D43}"/>
    <cellStyle name="Comma 2 4 3 2 2 3 3" xfId="2182" xr:uid="{00000000-0005-0000-0000-000059120000}"/>
    <cellStyle name="Comma 2 4 3 2 2 3 3 2" xfId="4587" xr:uid="{00000000-0005-0000-0000-00005A120000}"/>
    <cellStyle name="Comma 2 4 3 2 2 3 3 2 2" xfId="9390" xr:uid="{00000000-0005-0000-0000-00005B120000}"/>
    <cellStyle name="Comma 2 4 3 2 2 3 3 2 2 2" xfId="18997" xr:uid="{00000000-0005-0000-0000-00005C120000}"/>
    <cellStyle name="Comma 2 4 3 2 2 3 3 2 2 2 2" xfId="38211" xr:uid="{F6D5C908-AB4D-4ED1-B9DF-0ACA4A0CF349}"/>
    <cellStyle name="Comma 2 4 3 2 2 3 3 2 2 3" xfId="28604" xr:uid="{9ECB4EF6-9C9E-429B-899D-799DDBD65DC3}"/>
    <cellStyle name="Comma 2 4 3 2 2 3 3 2 3" xfId="14194" xr:uid="{00000000-0005-0000-0000-00005D120000}"/>
    <cellStyle name="Comma 2 4 3 2 2 3 3 2 3 2" xfId="33408" xr:uid="{7C5707ED-DC6F-4F59-858E-544BBA032A00}"/>
    <cellStyle name="Comma 2 4 3 2 2 3 3 2 4" xfId="23801" xr:uid="{15555758-931C-40F0-AEA7-282E5F7D780E}"/>
    <cellStyle name="Comma 2 4 3 2 2 3 3 3" xfId="6989" xr:uid="{00000000-0005-0000-0000-00005E120000}"/>
    <cellStyle name="Comma 2 4 3 2 2 3 3 3 2" xfId="16596" xr:uid="{00000000-0005-0000-0000-00005F120000}"/>
    <cellStyle name="Comma 2 4 3 2 2 3 3 3 2 2" xfId="35810" xr:uid="{44CEFE9B-4A43-4F54-9669-756C6BF238DC}"/>
    <cellStyle name="Comma 2 4 3 2 2 3 3 3 3" xfId="26203" xr:uid="{7C386EAE-ED28-45C0-998A-93BFA3F71F1C}"/>
    <cellStyle name="Comma 2 4 3 2 2 3 3 4" xfId="11792" xr:uid="{00000000-0005-0000-0000-000060120000}"/>
    <cellStyle name="Comma 2 4 3 2 2 3 3 4 2" xfId="31006" xr:uid="{F9B5EE6E-60AC-4E16-A600-C72D31ED2567}"/>
    <cellStyle name="Comma 2 4 3 2 2 3 3 5" xfId="21399" xr:uid="{93C35199-3359-4843-B7F1-AEAC811AD172}"/>
    <cellStyle name="Comma 2 4 3 2 2 3 4" xfId="2987" xr:uid="{00000000-0005-0000-0000-000061120000}"/>
    <cellStyle name="Comma 2 4 3 2 2 3 4 2" xfId="7790" xr:uid="{00000000-0005-0000-0000-000062120000}"/>
    <cellStyle name="Comma 2 4 3 2 2 3 4 2 2" xfId="17397" xr:uid="{00000000-0005-0000-0000-000063120000}"/>
    <cellStyle name="Comma 2 4 3 2 2 3 4 2 2 2" xfId="36611" xr:uid="{4012CC02-E7E3-4960-BD3B-8016D00C072C}"/>
    <cellStyle name="Comma 2 4 3 2 2 3 4 2 3" xfId="27004" xr:uid="{FC7D9D9D-8B8A-4749-89BE-512B95DFDD30}"/>
    <cellStyle name="Comma 2 4 3 2 2 3 4 3" xfId="12594" xr:uid="{00000000-0005-0000-0000-000064120000}"/>
    <cellStyle name="Comma 2 4 3 2 2 3 4 3 2" xfId="31808" xr:uid="{7A11CEB6-4AA5-4C2A-8541-2C077044A720}"/>
    <cellStyle name="Comma 2 4 3 2 2 3 4 4" xfId="22201" xr:uid="{6E2C03C5-5CE1-4A02-8A85-5485701E83E1}"/>
    <cellStyle name="Comma 2 4 3 2 2 3 5" xfId="5389" xr:uid="{00000000-0005-0000-0000-000065120000}"/>
    <cellStyle name="Comma 2 4 3 2 2 3 5 2" xfId="14996" xr:uid="{00000000-0005-0000-0000-000066120000}"/>
    <cellStyle name="Comma 2 4 3 2 2 3 5 2 2" xfId="34210" xr:uid="{BA579CC5-E13B-4B0C-A005-8E4ACF820366}"/>
    <cellStyle name="Comma 2 4 3 2 2 3 5 3" xfId="24603" xr:uid="{837DEA0A-62E3-426E-8C6A-BDE0AC3EE6C5}"/>
    <cellStyle name="Comma 2 4 3 2 2 3 6" xfId="10192" xr:uid="{00000000-0005-0000-0000-000067120000}"/>
    <cellStyle name="Comma 2 4 3 2 2 3 6 2" xfId="29406" xr:uid="{AFF7B8AB-7EEB-4ED3-AA5C-F04E4F71C7AE}"/>
    <cellStyle name="Comma 2 4 3 2 2 3 7" xfId="19799" xr:uid="{96209A9C-122B-4FF0-99FB-A151BD1A2D67}"/>
    <cellStyle name="Comma 2 4 3 2 2 4" xfId="781" xr:uid="{00000000-0005-0000-0000-000068120000}"/>
    <cellStyle name="Comma 2 4 3 2 2 4 2" xfId="1582" xr:uid="{00000000-0005-0000-0000-000069120000}"/>
    <cellStyle name="Comma 2 4 3 2 2 4 2 2" xfId="3987" xr:uid="{00000000-0005-0000-0000-00006A120000}"/>
    <cellStyle name="Comma 2 4 3 2 2 4 2 2 2" xfId="8790" xr:uid="{00000000-0005-0000-0000-00006B120000}"/>
    <cellStyle name="Comma 2 4 3 2 2 4 2 2 2 2" xfId="18397" xr:uid="{00000000-0005-0000-0000-00006C120000}"/>
    <cellStyle name="Comma 2 4 3 2 2 4 2 2 2 2 2" xfId="37611" xr:uid="{D7343F97-A9CE-48DD-81DD-D883489CD66D}"/>
    <cellStyle name="Comma 2 4 3 2 2 4 2 2 2 3" xfId="28004" xr:uid="{0585B315-33EC-492B-8224-947685F642E5}"/>
    <cellStyle name="Comma 2 4 3 2 2 4 2 2 3" xfId="13594" xr:uid="{00000000-0005-0000-0000-00006D120000}"/>
    <cellStyle name="Comma 2 4 3 2 2 4 2 2 3 2" xfId="32808" xr:uid="{6F8EB7B2-2285-41FF-B404-EB9459C2ED37}"/>
    <cellStyle name="Comma 2 4 3 2 2 4 2 2 4" xfId="23201" xr:uid="{1AFD6821-D0AE-490F-9EEF-FF9F69893B95}"/>
    <cellStyle name="Comma 2 4 3 2 2 4 2 3" xfId="6389" xr:uid="{00000000-0005-0000-0000-00006E120000}"/>
    <cellStyle name="Comma 2 4 3 2 2 4 2 3 2" xfId="15996" xr:uid="{00000000-0005-0000-0000-00006F120000}"/>
    <cellStyle name="Comma 2 4 3 2 2 4 2 3 2 2" xfId="35210" xr:uid="{A02AA5AC-3AC9-4512-8C99-1A0878A05EDB}"/>
    <cellStyle name="Comma 2 4 3 2 2 4 2 3 3" xfId="25603" xr:uid="{49257FCC-C55B-4951-8BF6-D27521ECCDD2}"/>
    <cellStyle name="Comma 2 4 3 2 2 4 2 4" xfId="11192" xr:uid="{00000000-0005-0000-0000-000070120000}"/>
    <cellStyle name="Comma 2 4 3 2 2 4 2 4 2" xfId="30406" xr:uid="{991F0D62-42C2-4DDE-9B90-AC97D052DF7D}"/>
    <cellStyle name="Comma 2 4 3 2 2 4 2 5" xfId="20799" xr:uid="{EC42DBC2-8527-4A3E-89AD-A524A80CEF83}"/>
    <cellStyle name="Comma 2 4 3 2 2 4 3" xfId="2382" xr:uid="{00000000-0005-0000-0000-000071120000}"/>
    <cellStyle name="Comma 2 4 3 2 2 4 3 2" xfId="4787" xr:uid="{00000000-0005-0000-0000-000072120000}"/>
    <cellStyle name="Comma 2 4 3 2 2 4 3 2 2" xfId="9590" xr:uid="{00000000-0005-0000-0000-000073120000}"/>
    <cellStyle name="Comma 2 4 3 2 2 4 3 2 2 2" xfId="19197" xr:uid="{00000000-0005-0000-0000-000074120000}"/>
    <cellStyle name="Comma 2 4 3 2 2 4 3 2 2 2 2" xfId="38411" xr:uid="{C63F8371-A9D3-41CB-8CA0-D1CA911C1A49}"/>
    <cellStyle name="Comma 2 4 3 2 2 4 3 2 2 3" xfId="28804" xr:uid="{EE99D074-9A95-42AC-9B11-891F97094109}"/>
    <cellStyle name="Comma 2 4 3 2 2 4 3 2 3" xfId="14394" xr:uid="{00000000-0005-0000-0000-000075120000}"/>
    <cellStyle name="Comma 2 4 3 2 2 4 3 2 3 2" xfId="33608" xr:uid="{11B5B14E-82ED-4442-A216-6BF9D282FDFA}"/>
    <cellStyle name="Comma 2 4 3 2 2 4 3 2 4" xfId="24001" xr:uid="{79239768-EE81-423D-B4C3-ECB8F24CABDB}"/>
    <cellStyle name="Comma 2 4 3 2 2 4 3 3" xfId="7189" xr:uid="{00000000-0005-0000-0000-000076120000}"/>
    <cellStyle name="Comma 2 4 3 2 2 4 3 3 2" xfId="16796" xr:uid="{00000000-0005-0000-0000-000077120000}"/>
    <cellStyle name="Comma 2 4 3 2 2 4 3 3 2 2" xfId="36010" xr:uid="{A76C7BAF-78DA-4546-B853-82A0D2A3543E}"/>
    <cellStyle name="Comma 2 4 3 2 2 4 3 3 3" xfId="26403" xr:uid="{928B9EB0-3CEF-4502-930A-CFEAE289141E}"/>
    <cellStyle name="Comma 2 4 3 2 2 4 3 4" xfId="11992" xr:uid="{00000000-0005-0000-0000-000078120000}"/>
    <cellStyle name="Comma 2 4 3 2 2 4 3 4 2" xfId="31206" xr:uid="{F740964D-9EFA-43ED-B1E4-7528BE559E4D}"/>
    <cellStyle name="Comma 2 4 3 2 2 4 3 5" xfId="21599" xr:uid="{3B86562B-F0B5-4550-A15E-7390C335253D}"/>
    <cellStyle name="Comma 2 4 3 2 2 4 4" xfId="3187" xr:uid="{00000000-0005-0000-0000-000079120000}"/>
    <cellStyle name="Comma 2 4 3 2 2 4 4 2" xfId="7990" xr:uid="{00000000-0005-0000-0000-00007A120000}"/>
    <cellStyle name="Comma 2 4 3 2 2 4 4 2 2" xfId="17597" xr:uid="{00000000-0005-0000-0000-00007B120000}"/>
    <cellStyle name="Comma 2 4 3 2 2 4 4 2 2 2" xfId="36811" xr:uid="{9F466438-2365-4336-A792-7B6E92DD9650}"/>
    <cellStyle name="Comma 2 4 3 2 2 4 4 2 3" xfId="27204" xr:uid="{8D90446C-D433-4D32-909C-5650BFF19332}"/>
    <cellStyle name="Comma 2 4 3 2 2 4 4 3" xfId="12794" xr:uid="{00000000-0005-0000-0000-00007C120000}"/>
    <cellStyle name="Comma 2 4 3 2 2 4 4 3 2" xfId="32008" xr:uid="{465B5525-8E5E-4DDD-94AF-0ABBAC86F388}"/>
    <cellStyle name="Comma 2 4 3 2 2 4 4 4" xfId="22401" xr:uid="{D03EEB34-AA55-411C-871B-87DA39464079}"/>
    <cellStyle name="Comma 2 4 3 2 2 4 5" xfId="5589" xr:uid="{00000000-0005-0000-0000-00007D120000}"/>
    <cellStyle name="Comma 2 4 3 2 2 4 5 2" xfId="15196" xr:uid="{00000000-0005-0000-0000-00007E120000}"/>
    <cellStyle name="Comma 2 4 3 2 2 4 5 2 2" xfId="34410" xr:uid="{2D420590-E057-4AF9-9B0D-48EAB1FEAF24}"/>
    <cellStyle name="Comma 2 4 3 2 2 4 5 3" xfId="24803" xr:uid="{02B6FF24-7DD4-4F37-B7C4-BD92F763EF57}"/>
    <cellStyle name="Comma 2 4 3 2 2 4 6" xfId="10392" xr:uid="{00000000-0005-0000-0000-00007F120000}"/>
    <cellStyle name="Comma 2 4 3 2 2 4 6 2" xfId="29606" xr:uid="{9A0A48D7-B983-4C78-9F63-2EDF178A5E6E}"/>
    <cellStyle name="Comma 2 4 3 2 2 4 7" xfId="19999" xr:uid="{0DFDB950-B78C-4396-A8B0-4E7955EE22D2}"/>
    <cellStyle name="Comma 2 4 3 2 2 5" xfId="982" xr:uid="{00000000-0005-0000-0000-000080120000}"/>
    <cellStyle name="Comma 2 4 3 2 2 5 2" xfId="3387" xr:uid="{00000000-0005-0000-0000-000081120000}"/>
    <cellStyle name="Comma 2 4 3 2 2 5 2 2" xfId="8190" xr:uid="{00000000-0005-0000-0000-000082120000}"/>
    <cellStyle name="Comma 2 4 3 2 2 5 2 2 2" xfId="17797" xr:uid="{00000000-0005-0000-0000-000083120000}"/>
    <cellStyle name="Comma 2 4 3 2 2 5 2 2 2 2" xfId="37011" xr:uid="{6FAAD5C2-E84D-414F-94C6-B0B0AB54809C}"/>
    <cellStyle name="Comma 2 4 3 2 2 5 2 2 3" xfId="27404" xr:uid="{589DCB1F-C8E5-4561-B6C0-703FC6258F6F}"/>
    <cellStyle name="Comma 2 4 3 2 2 5 2 3" xfId="12994" xr:uid="{00000000-0005-0000-0000-000084120000}"/>
    <cellStyle name="Comma 2 4 3 2 2 5 2 3 2" xfId="32208" xr:uid="{7D315F44-F2F2-4CFF-BD24-2C3F0B7D43F7}"/>
    <cellStyle name="Comma 2 4 3 2 2 5 2 4" xfId="22601" xr:uid="{7A8CB692-CAB4-4799-A2F8-B96F7CAD7B85}"/>
    <cellStyle name="Comma 2 4 3 2 2 5 3" xfId="5789" xr:uid="{00000000-0005-0000-0000-000085120000}"/>
    <cellStyle name="Comma 2 4 3 2 2 5 3 2" xfId="15396" xr:uid="{00000000-0005-0000-0000-000086120000}"/>
    <cellStyle name="Comma 2 4 3 2 2 5 3 2 2" xfId="34610" xr:uid="{5AEC6522-DBA2-4B1E-B91A-2BC45C626272}"/>
    <cellStyle name="Comma 2 4 3 2 2 5 3 3" xfId="25003" xr:uid="{CE2B414A-DB9E-4998-A600-511D4B9847E0}"/>
    <cellStyle name="Comma 2 4 3 2 2 5 4" xfId="10592" xr:uid="{00000000-0005-0000-0000-000087120000}"/>
    <cellStyle name="Comma 2 4 3 2 2 5 4 2" xfId="29806" xr:uid="{4D783796-6AD7-49F9-BD27-D215E77B3B5E}"/>
    <cellStyle name="Comma 2 4 3 2 2 5 5" xfId="20199" xr:uid="{666BB3CA-434D-40DB-AC39-083B7F7C2879}"/>
    <cellStyle name="Comma 2 4 3 2 2 6" xfId="1782" xr:uid="{00000000-0005-0000-0000-000088120000}"/>
    <cellStyle name="Comma 2 4 3 2 2 6 2" xfId="4187" xr:uid="{00000000-0005-0000-0000-000089120000}"/>
    <cellStyle name="Comma 2 4 3 2 2 6 2 2" xfId="8990" xr:uid="{00000000-0005-0000-0000-00008A120000}"/>
    <cellStyle name="Comma 2 4 3 2 2 6 2 2 2" xfId="18597" xr:uid="{00000000-0005-0000-0000-00008B120000}"/>
    <cellStyle name="Comma 2 4 3 2 2 6 2 2 2 2" xfId="37811" xr:uid="{DA89C188-6B98-46FD-92CC-1E5FC7CD1F35}"/>
    <cellStyle name="Comma 2 4 3 2 2 6 2 2 3" xfId="28204" xr:uid="{ED1EB5A4-1B83-4FA6-8C3B-4E2C7A031D51}"/>
    <cellStyle name="Comma 2 4 3 2 2 6 2 3" xfId="13794" xr:uid="{00000000-0005-0000-0000-00008C120000}"/>
    <cellStyle name="Comma 2 4 3 2 2 6 2 3 2" xfId="33008" xr:uid="{A8DD9ECF-C1B3-49C7-842F-DCF185B79C09}"/>
    <cellStyle name="Comma 2 4 3 2 2 6 2 4" xfId="23401" xr:uid="{8B8A2F98-C551-4A8A-8D0B-3F81B5971125}"/>
    <cellStyle name="Comma 2 4 3 2 2 6 3" xfId="6589" xr:uid="{00000000-0005-0000-0000-00008D120000}"/>
    <cellStyle name="Comma 2 4 3 2 2 6 3 2" xfId="16196" xr:uid="{00000000-0005-0000-0000-00008E120000}"/>
    <cellStyle name="Comma 2 4 3 2 2 6 3 2 2" xfId="35410" xr:uid="{974701D7-3FAD-4817-984C-39032596111C}"/>
    <cellStyle name="Comma 2 4 3 2 2 6 3 3" xfId="25803" xr:uid="{0E9885DF-29ED-4C89-ADC4-B3049848836F}"/>
    <cellStyle name="Comma 2 4 3 2 2 6 4" xfId="11392" xr:uid="{00000000-0005-0000-0000-00008F120000}"/>
    <cellStyle name="Comma 2 4 3 2 2 6 4 2" xfId="30606" xr:uid="{7FAD945D-7C16-4FF7-B0C5-2D86E2226703}"/>
    <cellStyle name="Comma 2 4 3 2 2 6 5" xfId="20999" xr:uid="{1EC3591B-7F63-460D-AD67-D7EFDD76625D}"/>
    <cellStyle name="Comma 2 4 3 2 2 7" xfId="2587" xr:uid="{00000000-0005-0000-0000-000090120000}"/>
    <cellStyle name="Comma 2 4 3 2 2 7 2" xfId="7390" xr:uid="{00000000-0005-0000-0000-000091120000}"/>
    <cellStyle name="Comma 2 4 3 2 2 7 2 2" xfId="16997" xr:uid="{00000000-0005-0000-0000-000092120000}"/>
    <cellStyle name="Comma 2 4 3 2 2 7 2 2 2" xfId="36211" xr:uid="{0AFDAF04-8A0E-4EEE-B7BD-D9EE70024DD8}"/>
    <cellStyle name="Comma 2 4 3 2 2 7 2 3" xfId="26604" xr:uid="{87817319-1720-4D41-855C-FAFD4293CE46}"/>
    <cellStyle name="Comma 2 4 3 2 2 7 3" xfId="12194" xr:uid="{00000000-0005-0000-0000-000093120000}"/>
    <cellStyle name="Comma 2 4 3 2 2 7 3 2" xfId="31408" xr:uid="{FCA78884-DA48-4108-A974-AB48D0121323}"/>
    <cellStyle name="Comma 2 4 3 2 2 7 4" xfId="21801" xr:uid="{A7BFB24B-02D8-41AD-BE2D-E27B064E1C0A}"/>
    <cellStyle name="Comma 2 4 3 2 2 8" xfId="4989" xr:uid="{00000000-0005-0000-0000-000094120000}"/>
    <cellStyle name="Comma 2 4 3 2 2 8 2" xfId="14596" xr:uid="{00000000-0005-0000-0000-000095120000}"/>
    <cellStyle name="Comma 2 4 3 2 2 8 2 2" xfId="33810" xr:uid="{64F97F38-E397-43BF-8D8C-BF4883C87368}"/>
    <cellStyle name="Comma 2 4 3 2 2 8 3" xfId="24203" xr:uid="{AD3CD594-7B5A-4981-8E2A-91243B0947B2}"/>
    <cellStyle name="Comma 2 4 3 2 2 9" xfId="9792" xr:uid="{00000000-0005-0000-0000-000096120000}"/>
    <cellStyle name="Comma 2 4 3 2 2 9 2" xfId="29006" xr:uid="{71E656A2-059A-4522-BCB9-E4CECCD80E14}"/>
    <cellStyle name="Comma 2 4 3 2 3" xfId="281" xr:uid="{00000000-0005-0000-0000-000097120000}"/>
    <cellStyle name="Comma 2 4 3 2 3 2" xfId="1082" xr:uid="{00000000-0005-0000-0000-000098120000}"/>
    <cellStyle name="Comma 2 4 3 2 3 2 2" xfId="3487" xr:uid="{00000000-0005-0000-0000-000099120000}"/>
    <cellStyle name="Comma 2 4 3 2 3 2 2 2" xfId="8290" xr:uid="{00000000-0005-0000-0000-00009A120000}"/>
    <cellStyle name="Comma 2 4 3 2 3 2 2 2 2" xfId="17897" xr:uid="{00000000-0005-0000-0000-00009B120000}"/>
    <cellStyle name="Comma 2 4 3 2 3 2 2 2 2 2" xfId="37111" xr:uid="{87A43546-8AF2-486B-B847-E822A285F3AE}"/>
    <cellStyle name="Comma 2 4 3 2 3 2 2 2 3" xfId="27504" xr:uid="{1D413005-DD33-4B23-8C99-CA3EE47318A5}"/>
    <cellStyle name="Comma 2 4 3 2 3 2 2 3" xfId="13094" xr:uid="{00000000-0005-0000-0000-00009C120000}"/>
    <cellStyle name="Comma 2 4 3 2 3 2 2 3 2" xfId="32308" xr:uid="{B3C16C8E-E68D-4AF7-81F7-831071E8105B}"/>
    <cellStyle name="Comma 2 4 3 2 3 2 2 4" xfId="22701" xr:uid="{C3B90FAD-2725-412C-9F27-A5B336CD8B0B}"/>
    <cellStyle name="Comma 2 4 3 2 3 2 3" xfId="5889" xr:uid="{00000000-0005-0000-0000-00009D120000}"/>
    <cellStyle name="Comma 2 4 3 2 3 2 3 2" xfId="15496" xr:uid="{00000000-0005-0000-0000-00009E120000}"/>
    <cellStyle name="Comma 2 4 3 2 3 2 3 2 2" xfId="34710" xr:uid="{F94E5D9A-D890-4897-AF9C-EDE7FD6806CB}"/>
    <cellStyle name="Comma 2 4 3 2 3 2 3 3" xfId="25103" xr:uid="{930B24D1-DDFF-44A9-855D-4866E56B432B}"/>
    <cellStyle name="Comma 2 4 3 2 3 2 4" xfId="10692" xr:uid="{00000000-0005-0000-0000-00009F120000}"/>
    <cellStyle name="Comma 2 4 3 2 3 2 4 2" xfId="29906" xr:uid="{B06FE19A-2294-4751-991F-A8E5B7DD0048}"/>
    <cellStyle name="Comma 2 4 3 2 3 2 5" xfId="20299" xr:uid="{DC697158-878B-43D6-B4A6-A358C3B4CE9C}"/>
    <cellStyle name="Comma 2 4 3 2 3 3" xfId="1882" xr:uid="{00000000-0005-0000-0000-0000A0120000}"/>
    <cellStyle name="Comma 2 4 3 2 3 3 2" xfId="4287" xr:uid="{00000000-0005-0000-0000-0000A1120000}"/>
    <cellStyle name="Comma 2 4 3 2 3 3 2 2" xfId="9090" xr:uid="{00000000-0005-0000-0000-0000A2120000}"/>
    <cellStyle name="Comma 2 4 3 2 3 3 2 2 2" xfId="18697" xr:uid="{00000000-0005-0000-0000-0000A3120000}"/>
    <cellStyle name="Comma 2 4 3 2 3 3 2 2 2 2" xfId="37911" xr:uid="{41E23E38-F309-4EA5-9E2E-E48ADC3CDBDD}"/>
    <cellStyle name="Comma 2 4 3 2 3 3 2 2 3" xfId="28304" xr:uid="{F163F085-EFD7-4A7D-A64E-C514404FA747}"/>
    <cellStyle name="Comma 2 4 3 2 3 3 2 3" xfId="13894" xr:uid="{00000000-0005-0000-0000-0000A4120000}"/>
    <cellStyle name="Comma 2 4 3 2 3 3 2 3 2" xfId="33108" xr:uid="{E3BE5951-CE4D-4060-B522-2C87EC19BABB}"/>
    <cellStyle name="Comma 2 4 3 2 3 3 2 4" xfId="23501" xr:uid="{E5C31D0C-D4E6-45B0-9C80-15608F30376B}"/>
    <cellStyle name="Comma 2 4 3 2 3 3 3" xfId="6689" xr:uid="{00000000-0005-0000-0000-0000A5120000}"/>
    <cellStyle name="Comma 2 4 3 2 3 3 3 2" xfId="16296" xr:uid="{00000000-0005-0000-0000-0000A6120000}"/>
    <cellStyle name="Comma 2 4 3 2 3 3 3 2 2" xfId="35510" xr:uid="{C00560BB-9CA2-46AC-B985-274272816AC3}"/>
    <cellStyle name="Comma 2 4 3 2 3 3 3 3" xfId="25903" xr:uid="{3763BCB1-CD56-42C9-8333-F7BEBDAA5ADE}"/>
    <cellStyle name="Comma 2 4 3 2 3 3 4" xfId="11492" xr:uid="{00000000-0005-0000-0000-0000A7120000}"/>
    <cellStyle name="Comma 2 4 3 2 3 3 4 2" xfId="30706" xr:uid="{3C8967CD-4CBD-4653-9FFC-1F4F58C531A0}"/>
    <cellStyle name="Comma 2 4 3 2 3 3 5" xfId="21099" xr:uid="{3A5AAACC-11F2-4295-ABD0-897C9CE922DB}"/>
    <cellStyle name="Comma 2 4 3 2 3 4" xfId="2687" xr:uid="{00000000-0005-0000-0000-0000A8120000}"/>
    <cellStyle name="Comma 2 4 3 2 3 4 2" xfId="7490" xr:uid="{00000000-0005-0000-0000-0000A9120000}"/>
    <cellStyle name="Comma 2 4 3 2 3 4 2 2" xfId="17097" xr:uid="{00000000-0005-0000-0000-0000AA120000}"/>
    <cellStyle name="Comma 2 4 3 2 3 4 2 2 2" xfId="36311" xr:uid="{7E52E983-5D1F-4865-883B-B08CAA3FDED8}"/>
    <cellStyle name="Comma 2 4 3 2 3 4 2 3" xfId="26704" xr:uid="{23E9D22C-FD3D-438F-A9C0-760FF3166683}"/>
    <cellStyle name="Comma 2 4 3 2 3 4 3" xfId="12294" xr:uid="{00000000-0005-0000-0000-0000AB120000}"/>
    <cellStyle name="Comma 2 4 3 2 3 4 3 2" xfId="31508" xr:uid="{F28F76C3-CA57-4F37-BABE-CDD020B7A35E}"/>
    <cellStyle name="Comma 2 4 3 2 3 4 4" xfId="21901" xr:uid="{8680D018-AE59-4ADD-BCF0-49A5CBE33B5A}"/>
    <cellStyle name="Comma 2 4 3 2 3 5" xfId="5089" xr:uid="{00000000-0005-0000-0000-0000AC120000}"/>
    <cellStyle name="Comma 2 4 3 2 3 5 2" xfId="14696" xr:uid="{00000000-0005-0000-0000-0000AD120000}"/>
    <cellStyle name="Comma 2 4 3 2 3 5 2 2" xfId="33910" xr:uid="{962DE818-1263-4B93-AC6D-72516879E377}"/>
    <cellStyle name="Comma 2 4 3 2 3 5 3" xfId="24303" xr:uid="{E6F6B2B7-507D-43BD-8110-866C20A42104}"/>
    <cellStyle name="Comma 2 4 3 2 3 6" xfId="9892" xr:uid="{00000000-0005-0000-0000-0000AE120000}"/>
    <cellStyle name="Comma 2 4 3 2 3 6 2" xfId="29106" xr:uid="{C7E8A9A4-B941-4A97-8604-3F210B8ED944}"/>
    <cellStyle name="Comma 2 4 3 2 3 7" xfId="19499" xr:uid="{87B8B43F-C603-4A3E-8B05-EDD6234C6127}"/>
    <cellStyle name="Comma 2 4 3 2 4" xfId="481" xr:uid="{00000000-0005-0000-0000-0000AF120000}"/>
    <cellStyle name="Comma 2 4 3 2 4 2" xfId="1282" xr:uid="{00000000-0005-0000-0000-0000B0120000}"/>
    <cellStyle name="Comma 2 4 3 2 4 2 2" xfId="3687" xr:uid="{00000000-0005-0000-0000-0000B1120000}"/>
    <cellStyle name="Comma 2 4 3 2 4 2 2 2" xfId="8490" xr:uid="{00000000-0005-0000-0000-0000B2120000}"/>
    <cellStyle name="Comma 2 4 3 2 4 2 2 2 2" xfId="18097" xr:uid="{00000000-0005-0000-0000-0000B3120000}"/>
    <cellStyle name="Comma 2 4 3 2 4 2 2 2 2 2" xfId="37311" xr:uid="{82D9367A-D762-4C53-B696-BBF01C104710}"/>
    <cellStyle name="Comma 2 4 3 2 4 2 2 2 3" xfId="27704" xr:uid="{8E4A513D-9D9C-4779-A7EF-1B28E481CFE4}"/>
    <cellStyle name="Comma 2 4 3 2 4 2 2 3" xfId="13294" xr:uid="{00000000-0005-0000-0000-0000B4120000}"/>
    <cellStyle name="Comma 2 4 3 2 4 2 2 3 2" xfId="32508" xr:uid="{DEBD8C20-485F-41CA-B42E-FB2331EFAA40}"/>
    <cellStyle name="Comma 2 4 3 2 4 2 2 4" xfId="22901" xr:uid="{519CF349-A281-44FD-ACFC-C877C034080A}"/>
    <cellStyle name="Comma 2 4 3 2 4 2 3" xfId="6089" xr:uid="{00000000-0005-0000-0000-0000B5120000}"/>
    <cellStyle name="Comma 2 4 3 2 4 2 3 2" xfId="15696" xr:uid="{00000000-0005-0000-0000-0000B6120000}"/>
    <cellStyle name="Comma 2 4 3 2 4 2 3 2 2" xfId="34910" xr:uid="{47EC7AE3-7070-46E6-9CDA-51C71D8E5D08}"/>
    <cellStyle name="Comma 2 4 3 2 4 2 3 3" xfId="25303" xr:uid="{659CB43A-DEE3-4256-B275-01F5685602F6}"/>
    <cellStyle name="Comma 2 4 3 2 4 2 4" xfId="10892" xr:uid="{00000000-0005-0000-0000-0000B7120000}"/>
    <cellStyle name="Comma 2 4 3 2 4 2 4 2" xfId="30106" xr:uid="{CD4AC926-A634-4BD7-963D-786C22A1E9F8}"/>
    <cellStyle name="Comma 2 4 3 2 4 2 5" xfId="20499" xr:uid="{2C495246-AABA-4E63-9991-3094440C71B0}"/>
    <cellStyle name="Comma 2 4 3 2 4 3" xfId="2082" xr:uid="{00000000-0005-0000-0000-0000B8120000}"/>
    <cellStyle name="Comma 2 4 3 2 4 3 2" xfId="4487" xr:uid="{00000000-0005-0000-0000-0000B9120000}"/>
    <cellStyle name="Comma 2 4 3 2 4 3 2 2" xfId="9290" xr:uid="{00000000-0005-0000-0000-0000BA120000}"/>
    <cellStyle name="Comma 2 4 3 2 4 3 2 2 2" xfId="18897" xr:uid="{00000000-0005-0000-0000-0000BB120000}"/>
    <cellStyle name="Comma 2 4 3 2 4 3 2 2 2 2" xfId="38111" xr:uid="{A00BC26A-B5A6-4396-A493-3486D03236B5}"/>
    <cellStyle name="Comma 2 4 3 2 4 3 2 2 3" xfId="28504" xr:uid="{76125FF8-79F0-419A-9E5A-5EA335EEB598}"/>
    <cellStyle name="Comma 2 4 3 2 4 3 2 3" xfId="14094" xr:uid="{00000000-0005-0000-0000-0000BC120000}"/>
    <cellStyle name="Comma 2 4 3 2 4 3 2 3 2" xfId="33308" xr:uid="{5E34EA6F-26A7-4BF1-A957-421103AEB474}"/>
    <cellStyle name="Comma 2 4 3 2 4 3 2 4" xfId="23701" xr:uid="{FD505AC4-873D-4119-9C54-A0555A0E8E93}"/>
    <cellStyle name="Comma 2 4 3 2 4 3 3" xfId="6889" xr:uid="{00000000-0005-0000-0000-0000BD120000}"/>
    <cellStyle name="Comma 2 4 3 2 4 3 3 2" xfId="16496" xr:uid="{00000000-0005-0000-0000-0000BE120000}"/>
    <cellStyle name="Comma 2 4 3 2 4 3 3 2 2" xfId="35710" xr:uid="{44C340FB-BB21-48A0-B1D2-E81B97C2EB96}"/>
    <cellStyle name="Comma 2 4 3 2 4 3 3 3" xfId="26103" xr:uid="{6938B9CF-BAED-4DE9-8524-7E09BCFE5DBD}"/>
    <cellStyle name="Comma 2 4 3 2 4 3 4" xfId="11692" xr:uid="{00000000-0005-0000-0000-0000BF120000}"/>
    <cellStyle name="Comma 2 4 3 2 4 3 4 2" xfId="30906" xr:uid="{CCAD729F-FEB3-4FC9-B1E8-6087B7FF7453}"/>
    <cellStyle name="Comma 2 4 3 2 4 3 5" xfId="21299" xr:uid="{EB5303EE-0D39-48B3-8540-BF140A6A83FD}"/>
    <cellStyle name="Comma 2 4 3 2 4 4" xfId="2887" xr:uid="{00000000-0005-0000-0000-0000C0120000}"/>
    <cellStyle name="Comma 2 4 3 2 4 4 2" xfId="7690" xr:uid="{00000000-0005-0000-0000-0000C1120000}"/>
    <cellStyle name="Comma 2 4 3 2 4 4 2 2" xfId="17297" xr:uid="{00000000-0005-0000-0000-0000C2120000}"/>
    <cellStyle name="Comma 2 4 3 2 4 4 2 2 2" xfId="36511" xr:uid="{F452DC69-BD87-4BE6-BED9-A3EA95E11163}"/>
    <cellStyle name="Comma 2 4 3 2 4 4 2 3" xfId="26904" xr:uid="{1FD18CAA-497D-4610-9518-72B992815333}"/>
    <cellStyle name="Comma 2 4 3 2 4 4 3" xfId="12494" xr:uid="{00000000-0005-0000-0000-0000C3120000}"/>
    <cellStyle name="Comma 2 4 3 2 4 4 3 2" xfId="31708" xr:uid="{3790783C-8275-4FFB-B0A6-2BAE38944B18}"/>
    <cellStyle name="Comma 2 4 3 2 4 4 4" xfId="22101" xr:uid="{CF578D7A-3AF4-4087-AB87-7C3D924CD43E}"/>
    <cellStyle name="Comma 2 4 3 2 4 5" xfId="5289" xr:uid="{00000000-0005-0000-0000-0000C4120000}"/>
    <cellStyle name="Comma 2 4 3 2 4 5 2" xfId="14896" xr:uid="{00000000-0005-0000-0000-0000C5120000}"/>
    <cellStyle name="Comma 2 4 3 2 4 5 2 2" xfId="34110" xr:uid="{89AD67A1-0281-44F7-950B-D36DF7D20624}"/>
    <cellStyle name="Comma 2 4 3 2 4 5 3" xfId="24503" xr:uid="{501AC31F-0F6B-4D39-9589-A12122D857F9}"/>
    <cellStyle name="Comma 2 4 3 2 4 6" xfId="10092" xr:uid="{00000000-0005-0000-0000-0000C6120000}"/>
    <cellStyle name="Comma 2 4 3 2 4 6 2" xfId="29306" xr:uid="{B6A85F96-B79C-4B8D-A31A-44AE3B4BF00A}"/>
    <cellStyle name="Comma 2 4 3 2 4 7" xfId="19699" xr:uid="{2375C714-A26E-4ADE-BD2F-B148BD8F1818}"/>
    <cellStyle name="Comma 2 4 3 2 5" xfId="681" xr:uid="{00000000-0005-0000-0000-0000C7120000}"/>
    <cellStyle name="Comma 2 4 3 2 5 2" xfId="1482" xr:uid="{00000000-0005-0000-0000-0000C8120000}"/>
    <cellStyle name="Comma 2 4 3 2 5 2 2" xfId="3887" xr:uid="{00000000-0005-0000-0000-0000C9120000}"/>
    <cellStyle name="Comma 2 4 3 2 5 2 2 2" xfId="8690" xr:uid="{00000000-0005-0000-0000-0000CA120000}"/>
    <cellStyle name="Comma 2 4 3 2 5 2 2 2 2" xfId="18297" xr:uid="{00000000-0005-0000-0000-0000CB120000}"/>
    <cellStyle name="Comma 2 4 3 2 5 2 2 2 2 2" xfId="37511" xr:uid="{F2EE2662-B19D-4D40-9154-215BC7D01460}"/>
    <cellStyle name="Comma 2 4 3 2 5 2 2 2 3" xfId="27904" xr:uid="{28513B34-5D90-472C-9B14-3DB905385AAE}"/>
    <cellStyle name="Comma 2 4 3 2 5 2 2 3" xfId="13494" xr:uid="{00000000-0005-0000-0000-0000CC120000}"/>
    <cellStyle name="Comma 2 4 3 2 5 2 2 3 2" xfId="32708" xr:uid="{CFC54F54-1F63-46E6-B0C2-911EE38F750F}"/>
    <cellStyle name="Comma 2 4 3 2 5 2 2 4" xfId="23101" xr:uid="{C83941F6-9FD9-4D0D-8449-650C8F87EFFE}"/>
    <cellStyle name="Comma 2 4 3 2 5 2 3" xfId="6289" xr:uid="{00000000-0005-0000-0000-0000CD120000}"/>
    <cellStyle name="Comma 2 4 3 2 5 2 3 2" xfId="15896" xr:uid="{00000000-0005-0000-0000-0000CE120000}"/>
    <cellStyle name="Comma 2 4 3 2 5 2 3 2 2" xfId="35110" xr:uid="{7D71A230-26D4-4912-88E9-3A501247A41C}"/>
    <cellStyle name="Comma 2 4 3 2 5 2 3 3" xfId="25503" xr:uid="{1227F519-99B6-4EC9-9276-C0F582850A1C}"/>
    <cellStyle name="Comma 2 4 3 2 5 2 4" xfId="11092" xr:uid="{00000000-0005-0000-0000-0000CF120000}"/>
    <cellStyle name="Comma 2 4 3 2 5 2 4 2" xfId="30306" xr:uid="{4D72813D-22CF-4DC2-86D4-02E6FE85EA98}"/>
    <cellStyle name="Comma 2 4 3 2 5 2 5" xfId="20699" xr:uid="{2CA39C23-F2AF-4867-BDCE-31BD0CD6EBBA}"/>
    <cellStyle name="Comma 2 4 3 2 5 3" xfId="2282" xr:uid="{00000000-0005-0000-0000-0000D0120000}"/>
    <cellStyle name="Comma 2 4 3 2 5 3 2" xfId="4687" xr:uid="{00000000-0005-0000-0000-0000D1120000}"/>
    <cellStyle name="Comma 2 4 3 2 5 3 2 2" xfId="9490" xr:uid="{00000000-0005-0000-0000-0000D2120000}"/>
    <cellStyle name="Comma 2 4 3 2 5 3 2 2 2" xfId="19097" xr:uid="{00000000-0005-0000-0000-0000D3120000}"/>
    <cellStyle name="Comma 2 4 3 2 5 3 2 2 2 2" xfId="38311" xr:uid="{5AD2BF20-485B-41D6-B9DA-6D316B92A835}"/>
    <cellStyle name="Comma 2 4 3 2 5 3 2 2 3" xfId="28704" xr:uid="{6E4ACED9-2E47-478E-8096-43921513CCFA}"/>
    <cellStyle name="Comma 2 4 3 2 5 3 2 3" xfId="14294" xr:uid="{00000000-0005-0000-0000-0000D4120000}"/>
    <cellStyle name="Comma 2 4 3 2 5 3 2 3 2" xfId="33508" xr:uid="{CA754519-A9D0-404F-8CED-D07A3A1B5434}"/>
    <cellStyle name="Comma 2 4 3 2 5 3 2 4" xfId="23901" xr:uid="{282D810E-AC2F-48A1-9517-BD4E42F915AB}"/>
    <cellStyle name="Comma 2 4 3 2 5 3 3" xfId="7089" xr:uid="{00000000-0005-0000-0000-0000D5120000}"/>
    <cellStyle name="Comma 2 4 3 2 5 3 3 2" xfId="16696" xr:uid="{00000000-0005-0000-0000-0000D6120000}"/>
    <cellStyle name="Comma 2 4 3 2 5 3 3 2 2" xfId="35910" xr:uid="{3F2ACDED-1535-4DC0-BFE2-5A06E17CB628}"/>
    <cellStyle name="Comma 2 4 3 2 5 3 3 3" xfId="26303" xr:uid="{13B50027-0716-423E-9E09-AC74A8875903}"/>
    <cellStyle name="Comma 2 4 3 2 5 3 4" xfId="11892" xr:uid="{00000000-0005-0000-0000-0000D7120000}"/>
    <cellStyle name="Comma 2 4 3 2 5 3 4 2" xfId="31106" xr:uid="{4FF00776-E859-4550-92D6-4B2F96F845D3}"/>
    <cellStyle name="Comma 2 4 3 2 5 3 5" xfId="21499" xr:uid="{DE4C7EA0-F937-4812-9B39-8B110F0AC62C}"/>
    <cellStyle name="Comma 2 4 3 2 5 4" xfId="3087" xr:uid="{00000000-0005-0000-0000-0000D8120000}"/>
    <cellStyle name="Comma 2 4 3 2 5 4 2" xfId="7890" xr:uid="{00000000-0005-0000-0000-0000D9120000}"/>
    <cellStyle name="Comma 2 4 3 2 5 4 2 2" xfId="17497" xr:uid="{00000000-0005-0000-0000-0000DA120000}"/>
    <cellStyle name="Comma 2 4 3 2 5 4 2 2 2" xfId="36711" xr:uid="{CE866C08-FABC-4C85-806F-7AE2032218E0}"/>
    <cellStyle name="Comma 2 4 3 2 5 4 2 3" xfId="27104" xr:uid="{5E75BDFE-A916-4C3D-9A84-451800545AC0}"/>
    <cellStyle name="Comma 2 4 3 2 5 4 3" xfId="12694" xr:uid="{00000000-0005-0000-0000-0000DB120000}"/>
    <cellStyle name="Comma 2 4 3 2 5 4 3 2" xfId="31908" xr:uid="{E4A3E14A-F6E2-42D7-BCEA-CABD06F837DA}"/>
    <cellStyle name="Comma 2 4 3 2 5 4 4" xfId="22301" xr:uid="{E7727CFD-FDF1-43D7-A840-8D11131549A9}"/>
    <cellStyle name="Comma 2 4 3 2 5 5" xfId="5489" xr:uid="{00000000-0005-0000-0000-0000DC120000}"/>
    <cellStyle name="Comma 2 4 3 2 5 5 2" xfId="15096" xr:uid="{00000000-0005-0000-0000-0000DD120000}"/>
    <cellStyle name="Comma 2 4 3 2 5 5 2 2" xfId="34310" xr:uid="{61B9F9F9-3607-4473-BA22-CDEE3C97F51E}"/>
    <cellStyle name="Comma 2 4 3 2 5 5 3" xfId="24703" xr:uid="{22C1270C-F13D-4508-AAC1-4AB5895364B3}"/>
    <cellStyle name="Comma 2 4 3 2 5 6" xfId="10292" xr:uid="{00000000-0005-0000-0000-0000DE120000}"/>
    <cellStyle name="Comma 2 4 3 2 5 6 2" xfId="29506" xr:uid="{4DB11575-ABA3-49BD-8C70-C2AC4134926E}"/>
    <cellStyle name="Comma 2 4 3 2 5 7" xfId="19899" xr:uid="{9A0E6216-2D65-4E96-A5CC-0BB6BDEBAA94}"/>
    <cellStyle name="Comma 2 4 3 2 6" xfId="882" xr:uid="{00000000-0005-0000-0000-0000DF120000}"/>
    <cellStyle name="Comma 2 4 3 2 6 2" xfId="3287" xr:uid="{00000000-0005-0000-0000-0000E0120000}"/>
    <cellStyle name="Comma 2 4 3 2 6 2 2" xfId="8090" xr:uid="{00000000-0005-0000-0000-0000E1120000}"/>
    <cellStyle name="Comma 2 4 3 2 6 2 2 2" xfId="17697" xr:uid="{00000000-0005-0000-0000-0000E2120000}"/>
    <cellStyle name="Comma 2 4 3 2 6 2 2 2 2" xfId="36911" xr:uid="{B7C4F4AE-A4FF-4F7F-9D7A-ECB67759E8C3}"/>
    <cellStyle name="Comma 2 4 3 2 6 2 2 3" xfId="27304" xr:uid="{BE131F94-87C8-4B39-9F7A-42EC01C6F584}"/>
    <cellStyle name="Comma 2 4 3 2 6 2 3" xfId="12894" xr:uid="{00000000-0005-0000-0000-0000E3120000}"/>
    <cellStyle name="Comma 2 4 3 2 6 2 3 2" xfId="32108" xr:uid="{740CD41F-C76F-433C-8F93-EA69CE18CD4D}"/>
    <cellStyle name="Comma 2 4 3 2 6 2 4" xfId="22501" xr:uid="{7B16171D-154E-4926-BC69-CD914BD65287}"/>
    <cellStyle name="Comma 2 4 3 2 6 3" xfId="5689" xr:uid="{00000000-0005-0000-0000-0000E4120000}"/>
    <cellStyle name="Comma 2 4 3 2 6 3 2" xfId="15296" xr:uid="{00000000-0005-0000-0000-0000E5120000}"/>
    <cellStyle name="Comma 2 4 3 2 6 3 2 2" xfId="34510" xr:uid="{FA5EFEC6-3CD0-4B1F-A652-F260FB41F61B}"/>
    <cellStyle name="Comma 2 4 3 2 6 3 3" xfId="24903" xr:uid="{838498AF-3AB7-4ED0-9896-AF38A5E3F668}"/>
    <cellStyle name="Comma 2 4 3 2 6 4" xfId="10492" xr:uid="{00000000-0005-0000-0000-0000E6120000}"/>
    <cellStyle name="Comma 2 4 3 2 6 4 2" xfId="29706" xr:uid="{5E864FC6-FF31-475E-B3F4-A9B2F13D1823}"/>
    <cellStyle name="Comma 2 4 3 2 6 5" xfId="20099" xr:uid="{F5BF75AE-FFF7-4132-A5AB-6F48A9A07F78}"/>
    <cellStyle name="Comma 2 4 3 2 7" xfId="1682" xr:uid="{00000000-0005-0000-0000-0000E7120000}"/>
    <cellStyle name="Comma 2 4 3 2 7 2" xfId="4087" xr:uid="{00000000-0005-0000-0000-0000E8120000}"/>
    <cellStyle name="Comma 2 4 3 2 7 2 2" xfId="8890" xr:uid="{00000000-0005-0000-0000-0000E9120000}"/>
    <cellStyle name="Comma 2 4 3 2 7 2 2 2" xfId="18497" xr:uid="{00000000-0005-0000-0000-0000EA120000}"/>
    <cellStyle name="Comma 2 4 3 2 7 2 2 2 2" xfId="37711" xr:uid="{D961D5D9-E40C-4D67-982D-8DC6C97E93C5}"/>
    <cellStyle name="Comma 2 4 3 2 7 2 2 3" xfId="28104" xr:uid="{D482CDAF-06B9-4DB2-A8AF-850B5FAA067F}"/>
    <cellStyle name="Comma 2 4 3 2 7 2 3" xfId="13694" xr:uid="{00000000-0005-0000-0000-0000EB120000}"/>
    <cellStyle name="Comma 2 4 3 2 7 2 3 2" xfId="32908" xr:uid="{BC664B84-899F-478F-8CB0-7AEFA746AF94}"/>
    <cellStyle name="Comma 2 4 3 2 7 2 4" xfId="23301" xr:uid="{5769D88A-8651-40EA-964A-604F601F8FD0}"/>
    <cellStyle name="Comma 2 4 3 2 7 3" xfId="6489" xr:uid="{00000000-0005-0000-0000-0000EC120000}"/>
    <cellStyle name="Comma 2 4 3 2 7 3 2" xfId="16096" xr:uid="{00000000-0005-0000-0000-0000ED120000}"/>
    <cellStyle name="Comma 2 4 3 2 7 3 2 2" xfId="35310" xr:uid="{C8568C27-FE0A-4658-A6CD-E5959C61CB87}"/>
    <cellStyle name="Comma 2 4 3 2 7 3 3" xfId="25703" xr:uid="{D97A7662-BAD8-4637-9633-2C4B2A022EEB}"/>
    <cellStyle name="Comma 2 4 3 2 7 4" xfId="11292" xr:uid="{00000000-0005-0000-0000-0000EE120000}"/>
    <cellStyle name="Comma 2 4 3 2 7 4 2" xfId="30506" xr:uid="{38A7DEDE-04F2-4E34-99BB-B0439DC9A445}"/>
    <cellStyle name="Comma 2 4 3 2 7 5" xfId="20899" xr:uid="{25F92279-BEC6-4B38-9017-C06FCAA2CE58}"/>
    <cellStyle name="Comma 2 4 3 2 8" xfId="2487" xr:uid="{00000000-0005-0000-0000-0000EF120000}"/>
    <cellStyle name="Comma 2 4 3 2 8 2" xfId="7290" xr:uid="{00000000-0005-0000-0000-0000F0120000}"/>
    <cellStyle name="Comma 2 4 3 2 8 2 2" xfId="16897" xr:uid="{00000000-0005-0000-0000-0000F1120000}"/>
    <cellStyle name="Comma 2 4 3 2 8 2 2 2" xfId="36111" xr:uid="{04E4F71B-F7A2-48D4-898F-8763284DAE71}"/>
    <cellStyle name="Comma 2 4 3 2 8 2 3" xfId="26504" xr:uid="{091BD81B-3CBC-4AA0-B024-DF4FF9D418E5}"/>
    <cellStyle name="Comma 2 4 3 2 8 3" xfId="12094" xr:uid="{00000000-0005-0000-0000-0000F2120000}"/>
    <cellStyle name="Comma 2 4 3 2 8 3 2" xfId="31308" xr:uid="{FD56734D-9009-41AE-8DB6-35AE66744DC8}"/>
    <cellStyle name="Comma 2 4 3 2 8 4" xfId="21701" xr:uid="{65C63592-8131-4967-94FD-0A1F9FF67C03}"/>
    <cellStyle name="Comma 2 4 3 2 9" xfId="4889" xr:uid="{00000000-0005-0000-0000-0000F3120000}"/>
    <cellStyle name="Comma 2 4 3 2 9 2" xfId="14496" xr:uid="{00000000-0005-0000-0000-0000F4120000}"/>
    <cellStyle name="Comma 2 4 3 2 9 2 2" xfId="33710" xr:uid="{32FF591D-9CE4-43BF-89F0-AEC2565B01C0}"/>
    <cellStyle name="Comma 2 4 3 2 9 3" xfId="24103" xr:uid="{F93B4455-21D1-4575-94C7-E68000E73DD3}"/>
    <cellStyle name="Comma 2 4 3 3" xfId="131" xr:uid="{00000000-0005-0000-0000-0000F5120000}"/>
    <cellStyle name="Comma 2 4 3 3 10" xfId="19349" xr:uid="{0EDE7C04-2E0E-4300-9630-488A4F97D8AD}"/>
    <cellStyle name="Comma 2 4 3 3 2" xfId="331" xr:uid="{00000000-0005-0000-0000-0000F6120000}"/>
    <cellStyle name="Comma 2 4 3 3 2 2" xfId="1132" xr:uid="{00000000-0005-0000-0000-0000F7120000}"/>
    <cellStyle name="Comma 2 4 3 3 2 2 2" xfId="3537" xr:uid="{00000000-0005-0000-0000-0000F8120000}"/>
    <cellStyle name="Comma 2 4 3 3 2 2 2 2" xfId="8340" xr:uid="{00000000-0005-0000-0000-0000F9120000}"/>
    <cellStyle name="Comma 2 4 3 3 2 2 2 2 2" xfId="17947" xr:uid="{00000000-0005-0000-0000-0000FA120000}"/>
    <cellStyle name="Comma 2 4 3 3 2 2 2 2 2 2" xfId="37161" xr:uid="{67F038F4-E726-457F-9509-6AD361933500}"/>
    <cellStyle name="Comma 2 4 3 3 2 2 2 2 3" xfId="27554" xr:uid="{9985CC7E-A662-4ED2-A4BF-7CBA681CA85F}"/>
    <cellStyle name="Comma 2 4 3 3 2 2 2 3" xfId="13144" xr:uid="{00000000-0005-0000-0000-0000FB120000}"/>
    <cellStyle name="Comma 2 4 3 3 2 2 2 3 2" xfId="32358" xr:uid="{EEBC880A-B76A-4C1E-AFCB-266AC3D104EA}"/>
    <cellStyle name="Comma 2 4 3 3 2 2 2 4" xfId="22751" xr:uid="{6BF2BF11-6973-47D8-8C3D-B986DA8B70E6}"/>
    <cellStyle name="Comma 2 4 3 3 2 2 3" xfId="5939" xr:uid="{00000000-0005-0000-0000-0000FC120000}"/>
    <cellStyle name="Comma 2 4 3 3 2 2 3 2" xfId="15546" xr:uid="{00000000-0005-0000-0000-0000FD120000}"/>
    <cellStyle name="Comma 2 4 3 3 2 2 3 2 2" xfId="34760" xr:uid="{8E6B4C97-206F-4656-BC0A-DFC7674DC571}"/>
    <cellStyle name="Comma 2 4 3 3 2 2 3 3" xfId="25153" xr:uid="{7ED91073-4140-4580-BA71-31DEB82BC11D}"/>
    <cellStyle name="Comma 2 4 3 3 2 2 4" xfId="10742" xr:uid="{00000000-0005-0000-0000-0000FE120000}"/>
    <cellStyle name="Comma 2 4 3 3 2 2 4 2" xfId="29956" xr:uid="{B63722BC-0D00-4AFE-BBBA-0F1A25FCFC01}"/>
    <cellStyle name="Comma 2 4 3 3 2 2 5" xfId="20349" xr:uid="{30E6E6E8-C421-419E-8161-A73C906BB381}"/>
    <cellStyle name="Comma 2 4 3 3 2 3" xfId="1932" xr:uid="{00000000-0005-0000-0000-0000FF120000}"/>
    <cellStyle name="Comma 2 4 3 3 2 3 2" xfId="4337" xr:uid="{00000000-0005-0000-0000-000000130000}"/>
    <cellStyle name="Comma 2 4 3 3 2 3 2 2" xfId="9140" xr:uid="{00000000-0005-0000-0000-000001130000}"/>
    <cellStyle name="Comma 2 4 3 3 2 3 2 2 2" xfId="18747" xr:uid="{00000000-0005-0000-0000-000002130000}"/>
    <cellStyle name="Comma 2 4 3 3 2 3 2 2 2 2" xfId="37961" xr:uid="{D887B8EA-A07F-429F-B9F2-EF115C7A530A}"/>
    <cellStyle name="Comma 2 4 3 3 2 3 2 2 3" xfId="28354" xr:uid="{E952239D-2E5B-4374-BF15-56005AF6F03B}"/>
    <cellStyle name="Comma 2 4 3 3 2 3 2 3" xfId="13944" xr:uid="{00000000-0005-0000-0000-000003130000}"/>
    <cellStyle name="Comma 2 4 3 3 2 3 2 3 2" xfId="33158" xr:uid="{B93AA7D3-BF47-469D-968D-A0D7CA75FB40}"/>
    <cellStyle name="Comma 2 4 3 3 2 3 2 4" xfId="23551" xr:uid="{6819BAFA-DC6C-409D-A07F-DA7D29496709}"/>
    <cellStyle name="Comma 2 4 3 3 2 3 3" xfId="6739" xr:uid="{00000000-0005-0000-0000-000004130000}"/>
    <cellStyle name="Comma 2 4 3 3 2 3 3 2" xfId="16346" xr:uid="{00000000-0005-0000-0000-000005130000}"/>
    <cellStyle name="Comma 2 4 3 3 2 3 3 2 2" xfId="35560" xr:uid="{100F8C4D-EA4A-439E-BD26-7A84C36FF552}"/>
    <cellStyle name="Comma 2 4 3 3 2 3 3 3" xfId="25953" xr:uid="{A2E8C8A8-294E-47E2-A2FE-E66477710CA7}"/>
    <cellStyle name="Comma 2 4 3 3 2 3 4" xfId="11542" xr:uid="{00000000-0005-0000-0000-000006130000}"/>
    <cellStyle name="Comma 2 4 3 3 2 3 4 2" xfId="30756" xr:uid="{93DF2D37-B374-4907-840E-4E9E49B052C4}"/>
    <cellStyle name="Comma 2 4 3 3 2 3 5" xfId="21149" xr:uid="{A3CA139B-37E3-42B8-9B5C-4573C53DD9F9}"/>
    <cellStyle name="Comma 2 4 3 3 2 4" xfId="2737" xr:uid="{00000000-0005-0000-0000-000007130000}"/>
    <cellStyle name="Comma 2 4 3 3 2 4 2" xfId="7540" xr:uid="{00000000-0005-0000-0000-000008130000}"/>
    <cellStyle name="Comma 2 4 3 3 2 4 2 2" xfId="17147" xr:uid="{00000000-0005-0000-0000-000009130000}"/>
    <cellStyle name="Comma 2 4 3 3 2 4 2 2 2" xfId="36361" xr:uid="{4639152B-B355-41E6-B486-3D38234C8634}"/>
    <cellStyle name="Comma 2 4 3 3 2 4 2 3" xfId="26754" xr:uid="{22C7C9B5-B7F3-47E5-9CDA-7A7561CAC63B}"/>
    <cellStyle name="Comma 2 4 3 3 2 4 3" xfId="12344" xr:uid="{00000000-0005-0000-0000-00000A130000}"/>
    <cellStyle name="Comma 2 4 3 3 2 4 3 2" xfId="31558" xr:uid="{007BAE8B-1A6F-48F9-A643-46190D880132}"/>
    <cellStyle name="Comma 2 4 3 3 2 4 4" xfId="21951" xr:uid="{1C64160D-D436-491E-BBE0-61EE5651DBFB}"/>
    <cellStyle name="Comma 2 4 3 3 2 5" xfId="5139" xr:uid="{00000000-0005-0000-0000-00000B130000}"/>
    <cellStyle name="Comma 2 4 3 3 2 5 2" xfId="14746" xr:uid="{00000000-0005-0000-0000-00000C130000}"/>
    <cellStyle name="Comma 2 4 3 3 2 5 2 2" xfId="33960" xr:uid="{A0B6A508-F95D-49E4-99DE-A06A62DB72BB}"/>
    <cellStyle name="Comma 2 4 3 3 2 5 3" xfId="24353" xr:uid="{98EF1CAF-586D-4F47-B4CF-09AB4BC472A3}"/>
    <cellStyle name="Comma 2 4 3 3 2 6" xfId="9942" xr:uid="{00000000-0005-0000-0000-00000D130000}"/>
    <cellStyle name="Comma 2 4 3 3 2 6 2" xfId="29156" xr:uid="{5C5FF7EF-767C-4DA2-84FE-8F28432DF04C}"/>
    <cellStyle name="Comma 2 4 3 3 2 7" xfId="19549" xr:uid="{10E00C6D-33B3-4D86-9720-387873BDB5AE}"/>
    <cellStyle name="Comma 2 4 3 3 3" xfId="531" xr:uid="{00000000-0005-0000-0000-00000E130000}"/>
    <cellStyle name="Comma 2 4 3 3 3 2" xfId="1332" xr:uid="{00000000-0005-0000-0000-00000F130000}"/>
    <cellStyle name="Comma 2 4 3 3 3 2 2" xfId="3737" xr:uid="{00000000-0005-0000-0000-000010130000}"/>
    <cellStyle name="Comma 2 4 3 3 3 2 2 2" xfId="8540" xr:uid="{00000000-0005-0000-0000-000011130000}"/>
    <cellStyle name="Comma 2 4 3 3 3 2 2 2 2" xfId="18147" xr:uid="{00000000-0005-0000-0000-000012130000}"/>
    <cellStyle name="Comma 2 4 3 3 3 2 2 2 2 2" xfId="37361" xr:uid="{F4466481-4F27-4817-9B81-68ED8F20B461}"/>
    <cellStyle name="Comma 2 4 3 3 3 2 2 2 3" xfId="27754" xr:uid="{52ABD4FF-A654-4FBF-8344-6F159E68EBE9}"/>
    <cellStyle name="Comma 2 4 3 3 3 2 2 3" xfId="13344" xr:uid="{00000000-0005-0000-0000-000013130000}"/>
    <cellStyle name="Comma 2 4 3 3 3 2 2 3 2" xfId="32558" xr:uid="{BF634325-30FB-4F5B-A402-929EF6B5309F}"/>
    <cellStyle name="Comma 2 4 3 3 3 2 2 4" xfId="22951" xr:uid="{64076954-111D-4D50-B445-D94751AEF427}"/>
    <cellStyle name="Comma 2 4 3 3 3 2 3" xfId="6139" xr:uid="{00000000-0005-0000-0000-000014130000}"/>
    <cellStyle name="Comma 2 4 3 3 3 2 3 2" xfId="15746" xr:uid="{00000000-0005-0000-0000-000015130000}"/>
    <cellStyle name="Comma 2 4 3 3 3 2 3 2 2" xfId="34960" xr:uid="{3457E27B-E329-43F2-BFD5-14CFC50813A1}"/>
    <cellStyle name="Comma 2 4 3 3 3 2 3 3" xfId="25353" xr:uid="{B1F422E0-BE34-4125-8E66-69FDB0F0048C}"/>
    <cellStyle name="Comma 2 4 3 3 3 2 4" xfId="10942" xr:uid="{00000000-0005-0000-0000-000016130000}"/>
    <cellStyle name="Comma 2 4 3 3 3 2 4 2" xfId="30156" xr:uid="{7D6BB630-FCA9-416E-94FE-931597B57B57}"/>
    <cellStyle name="Comma 2 4 3 3 3 2 5" xfId="20549" xr:uid="{5A17C42D-1B47-43E8-8D41-BB1C225E53EC}"/>
    <cellStyle name="Comma 2 4 3 3 3 3" xfId="2132" xr:uid="{00000000-0005-0000-0000-000017130000}"/>
    <cellStyle name="Comma 2 4 3 3 3 3 2" xfId="4537" xr:uid="{00000000-0005-0000-0000-000018130000}"/>
    <cellStyle name="Comma 2 4 3 3 3 3 2 2" xfId="9340" xr:uid="{00000000-0005-0000-0000-000019130000}"/>
    <cellStyle name="Comma 2 4 3 3 3 3 2 2 2" xfId="18947" xr:uid="{00000000-0005-0000-0000-00001A130000}"/>
    <cellStyle name="Comma 2 4 3 3 3 3 2 2 2 2" xfId="38161" xr:uid="{21353DCB-635D-4E62-95D7-11A29A757825}"/>
    <cellStyle name="Comma 2 4 3 3 3 3 2 2 3" xfId="28554" xr:uid="{61491BC6-D66E-4F74-81BA-51DD6EAAB7CE}"/>
    <cellStyle name="Comma 2 4 3 3 3 3 2 3" xfId="14144" xr:uid="{00000000-0005-0000-0000-00001B130000}"/>
    <cellStyle name="Comma 2 4 3 3 3 3 2 3 2" xfId="33358" xr:uid="{932D47F3-DFD2-43AF-91DE-74DAC3E880BD}"/>
    <cellStyle name="Comma 2 4 3 3 3 3 2 4" xfId="23751" xr:uid="{A908A2E6-417F-4437-AEEB-FBFC097A07C1}"/>
    <cellStyle name="Comma 2 4 3 3 3 3 3" xfId="6939" xr:uid="{00000000-0005-0000-0000-00001C130000}"/>
    <cellStyle name="Comma 2 4 3 3 3 3 3 2" xfId="16546" xr:uid="{00000000-0005-0000-0000-00001D130000}"/>
    <cellStyle name="Comma 2 4 3 3 3 3 3 2 2" xfId="35760" xr:uid="{58240B25-BD09-4FF1-826F-23D792130972}"/>
    <cellStyle name="Comma 2 4 3 3 3 3 3 3" xfId="26153" xr:uid="{DDF3216E-21C9-4DB2-A7A5-7526E7195C5D}"/>
    <cellStyle name="Comma 2 4 3 3 3 3 4" xfId="11742" xr:uid="{00000000-0005-0000-0000-00001E130000}"/>
    <cellStyle name="Comma 2 4 3 3 3 3 4 2" xfId="30956" xr:uid="{153C42E0-4E48-4DEB-BBA3-145F489B4C72}"/>
    <cellStyle name="Comma 2 4 3 3 3 3 5" xfId="21349" xr:uid="{690A5152-97DB-4669-A4C9-EC539D442D22}"/>
    <cellStyle name="Comma 2 4 3 3 3 4" xfId="2937" xr:uid="{00000000-0005-0000-0000-00001F130000}"/>
    <cellStyle name="Comma 2 4 3 3 3 4 2" xfId="7740" xr:uid="{00000000-0005-0000-0000-000020130000}"/>
    <cellStyle name="Comma 2 4 3 3 3 4 2 2" xfId="17347" xr:uid="{00000000-0005-0000-0000-000021130000}"/>
    <cellStyle name="Comma 2 4 3 3 3 4 2 2 2" xfId="36561" xr:uid="{7BC86AB9-A416-48D1-8C42-674B4FA5C8A4}"/>
    <cellStyle name="Comma 2 4 3 3 3 4 2 3" xfId="26954" xr:uid="{B06CA696-5170-4C68-B5F0-9A1B42B34DCF}"/>
    <cellStyle name="Comma 2 4 3 3 3 4 3" xfId="12544" xr:uid="{00000000-0005-0000-0000-000022130000}"/>
    <cellStyle name="Comma 2 4 3 3 3 4 3 2" xfId="31758" xr:uid="{09D9946D-61BA-4E2B-994D-F18EA6C3217A}"/>
    <cellStyle name="Comma 2 4 3 3 3 4 4" xfId="22151" xr:uid="{F4451E0E-45BB-4287-A663-F31670B0EB76}"/>
    <cellStyle name="Comma 2 4 3 3 3 5" xfId="5339" xr:uid="{00000000-0005-0000-0000-000023130000}"/>
    <cellStyle name="Comma 2 4 3 3 3 5 2" xfId="14946" xr:uid="{00000000-0005-0000-0000-000024130000}"/>
    <cellStyle name="Comma 2 4 3 3 3 5 2 2" xfId="34160" xr:uid="{7DE5CED8-2C1A-4266-B4BB-F710FA44135E}"/>
    <cellStyle name="Comma 2 4 3 3 3 5 3" xfId="24553" xr:uid="{9C86EA77-3B92-484C-8991-CCE354042BB1}"/>
    <cellStyle name="Comma 2 4 3 3 3 6" xfId="10142" xr:uid="{00000000-0005-0000-0000-000025130000}"/>
    <cellStyle name="Comma 2 4 3 3 3 6 2" xfId="29356" xr:uid="{FBC8CDAA-FD75-4E70-BB34-83B2F7CAB3FF}"/>
    <cellStyle name="Comma 2 4 3 3 3 7" xfId="19749" xr:uid="{9F5C58C3-2D9D-410E-998E-0BCC53C9B0FB}"/>
    <cellStyle name="Comma 2 4 3 3 4" xfId="731" xr:uid="{00000000-0005-0000-0000-000026130000}"/>
    <cellStyle name="Comma 2 4 3 3 4 2" xfId="1532" xr:uid="{00000000-0005-0000-0000-000027130000}"/>
    <cellStyle name="Comma 2 4 3 3 4 2 2" xfId="3937" xr:uid="{00000000-0005-0000-0000-000028130000}"/>
    <cellStyle name="Comma 2 4 3 3 4 2 2 2" xfId="8740" xr:uid="{00000000-0005-0000-0000-000029130000}"/>
    <cellStyle name="Comma 2 4 3 3 4 2 2 2 2" xfId="18347" xr:uid="{00000000-0005-0000-0000-00002A130000}"/>
    <cellStyle name="Comma 2 4 3 3 4 2 2 2 2 2" xfId="37561" xr:uid="{8BF97EC0-A681-4480-96A4-211203FFA989}"/>
    <cellStyle name="Comma 2 4 3 3 4 2 2 2 3" xfId="27954" xr:uid="{8B61E0FA-F574-427C-B103-0E3FDDA2556D}"/>
    <cellStyle name="Comma 2 4 3 3 4 2 2 3" xfId="13544" xr:uid="{00000000-0005-0000-0000-00002B130000}"/>
    <cellStyle name="Comma 2 4 3 3 4 2 2 3 2" xfId="32758" xr:uid="{B33FABAD-6C0C-4894-84BB-223BB2EE1E28}"/>
    <cellStyle name="Comma 2 4 3 3 4 2 2 4" xfId="23151" xr:uid="{6385883B-4C1F-4C40-9319-A00451857BCD}"/>
    <cellStyle name="Comma 2 4 3 3 4 2 3" xfId="6339" xr:uid="{00000000-0005-0000-0000-00002C130000}"/>
    <cellStyle name="Comma 2 4 3 3 4 2 3 2" xfId="15946" xr:uid="{00000000-0005-0000-0000-00002D130000}"/>
    <cellStyle name="Comma 2 4 3 3 4 2 3 2 2" xfId="35160" xr:uid="{AEA1649A-3CAD-4583-A685-565D678680FC}"/>
    <cellStyle name="Comma 2 4 3 3 4 2 3 3" xfId="25553" xr:uid="{1F0D7072-0192-4A47-91C6-F9E9CF3CB66C}"/>
    <cellStyle name="Comma 2 4 3 3 4 2 4" xfId="11142" xr:uid="{00000000-0005-0000-0000-00002E130000}"/>
    <cellStyle name="Comma 2 4 3 3 4 2 4 2" xfId="30356" xr:uid="{49F65B8F-20F0-4C9C-9785-29ABFDC440B2}"/>
    <cellStyle name="Comma 2 4 3 3 4 2 5" xfId="20749" xr:uid="{26F30D4B-BE32-4173-BC75-1ECF0199FEA2}"/>
    <cellStyle name="Comma 2 4 3 3 4 3" xfId="2332" xr:uid="{00000000-0005-0000-0000-00002F130000}"/>
    <cellStyle name="Comma 2 4 3 3 4 3 2" xfId="4737" xr:uid="{00000000-0005-0000-0000-000030130000}"/>
    <cellStyle name="Comma 2 4 3 3 4 3 2 2" xfId="9540" xr:uid="{00000000-0005-0000-0000-000031130000}"/>
    <cellStyle name="Comma 2 4 3 3 4 3 2 2 2" xfId="19147" xr:uid="{00000000-0005-0000-0000-000032130000}"/>
    <cellStyle name="Comma 2 4 3 3 4 3 2 2 2 2" xfId="38361" xr:uid="{E8F1468E-08E8-4788-92BB-586F9A37F514}"/>
    <cellStyle name="Comma 2 4 3 3 4 3 2 2 3" xfId="28754" xr:uid="{59FFA880-FCAF-452A-963F-2DA1E8DFEAC2}"/>
    <cellStyle name="Comma 2 4 3 3 4 3 2 3" xfId="14344" xr:uid="{00000000-0005-0000-0000-000033130000}"/>
    <cellStyle name="Comma 2 4 3 3 4 3 2 3 2" xfId="33558" xr:uid="{2C234ED7-77A3-454B-8D1A-5411F7EA93E1}"/>
    <cellStyle name="Comma 2 4 3 3 4 3 2 4" xfId="23951" xr:uid="{580A8E30-BF0A-49FF-B121-4FD45A09BF15}"/>
    <cellStyle name="Comma 2 4 3 3 4 3 3" xfId="7139" xr:uid="{00000000-0005-0000-0000-000034130000}"/>
    <cellStyle name="Comma 2 4 3 3 4 3 3 2" xfId="16746" xr:uid="{00000000-0005-0000-0000-000035130000}"/>
    <cellStyle name="Comma 2 4 3 3 4 3 3 2 2" xfId="35960" xr:uid="{509FFE0D-8012-405B-8C14-438D48488083}"/>
    <cellStyle name="Comma 2 4 3 3 4 3 3 3" xfId="26353" xr:uid="{D054F8E7-A23A-45D8-9CB1-03196392E9D3}"/>
    <cellStyle name="Comma 2 4 3 3 4 3 4" xfId="11942" xr:uid="{00000000-0005-0000-0000-000036130000}"/>
    <cellStyle name="Comma 2 4 3 3 4 3 4 2" xfId="31156" xr:uid="{10D03591-F89A-488C-A8D2-981F6F4851F7}"/>
    <cellStyle name="Comma 2 4 3 3 4 3 5" xfId="21549" xr:uid="{4D1215EC-710A-4CFD-B98B-752178A96A33}"/>
    <cellStyle name="Comma 2 4 3 3 4 4" xfId="3137" xr:uid="{00000000-0005-0000-0000-000037130000}"/>
    <cellStyle name="Comma 2 4 3 3 4 4 2" xfId="7940" xr:uid="{00000000-0005-0000-0000-000038130000}"/>
    <cellStyle name="Comma 2 4 3 3 4 4 2 2" xfId="17547" xr:uid="{00000000-0005-0000-0000-000039130000}"/>
    <cellStyle name="Comma 2 4 3 3 4 4 2 2 2" xfId="36761" xr:uid="{FC2888B9-41BD-4E71-BA69-36DC7C3C36D4}"/>
    <cellStyle name="Comma 2 4 3 3 4 4 2 3" xfId="27154" xr:uid="{53140ACF-135A-4BFD-8360-2419BD4EC102}"/>
    <cellStyle name="Comma 2 4 3 3 4 4 3" xfId="12744" xr:uid="{00000000-0005-0000-0000-00003A130000}"/>
    <cellStyle name="Comma 2 4 3 3 4 4 3 2" xfId="31958" xr:uid="{4568E92B-0BDD-4051-9DF3-30D1FF93366A}"/>
    <cellStyle name="Comma 2 4 3 3 4 4 4" xfId="22351" xr:uid="{0B68855D-4483-493F-9EDA-040E88E2EBE4}"/>
    <cellStyle name="Comma 2 4 3 3 4 5" xfId="5539" xr:uid="{00000000-0005-0000-0000-00003B130000}"/>
    <cellStyle name="Comma 2 4 3 3 4 5 2" xfId="15146" xr:uid="{00000000-0005-0000-0000-00003C130000}"/>
    <cellStyle name="Comma 2 4 3 3 4 5 2 2" xfId="34360" xr:uid="{5C223853-9661-43CA-BF48-DFC9E7F75114}"/>
    <cellStyle name="Comma 2 4 3 3 4 5 3" xfId="24753" xr:uid="{0C8B6B1C-C1B4-4033-8338-F5D7067120F8}"/>
    <cellStyle name="Comma 2 4 3 3 4 6" xfId="10342" xr:uid="{00000000-0005-0000-0000-00003D130000}"/>
    <cellStyle name="Comma 2 4 3 3 4 6 2" xfId="29556" xr:uid="{9081C549-4426-472B-BD05-34DF8F94CE09}"/>
    <cellStyle name="Comma 2 4 3 3 4 7" xfId="19949" xr:uid="{0DFB160A-565A-4195-B3C2-0AE2A67049ED}"/>
    <cellStyle name="Comma 2 4 3 3 5" xfId="932" xr:uid="{00000000-0005-0000-0000-00003E130000}"/>
    <cellStyle name="Comma 2 4 3 3 5 2" xfId="3337" xr:uid="{00000000-0005-0000-0000-00003F130000}"/>
    <cellStyle name="Comma 2 4 3 3 5 2 2" xfId="8140" xr:uid="{00000000-0005-0000-0000-000040130000}"/>
    <cellStyle name="Comma 2 4 3 3 5 2 2 2" xfId="17747" xr:uid="{00000000-0005-0000-0000-000041130000}"/>
    <cellStyle name="Comma 2 4 3 3 5 2 2 2 2" xfId="36961" xr:uid="{D6B8AC7E-5117-44C9-BC40-C617D1244B42}"/>
    <cellStyle name="Comma 2 4 3 3 5 2 2 3" xfId="27354" xr:uid="{2B924C33-69FC-4723-B05A-40AF69885F04}"/>
    <cellStyle name="Comma 2 4 3 3 5 2 3" xfId="12944" xr:uid="{00000000-0005-0000-0000-000042130000}"/>
    <cellStyle name="Comma 2 4 3 3 5 2 3 2" xfId="32158" xr:uid="{3FB5BAB6-3B47-4BFF-A1BC-A74DC77CC481}"/>
    <cellStyle name="Comma 2 4 3 3 5 2 4" xfId="22551" xr:uid="{AD55E87E-1F9E-4AC8-8425-9E1511DACDA3}"/>
    <cellStyle name="Comma 2 4 3 3 5 3" xfId="5739" xr:uid="{00000000-0005-0000-0000-000043130000}"/>
    <cellStyle name="Comma 2 4 3 3 5 3 2" xfId="15346" xr:uid="{00000000-0005-0000-0000-000044130000}"/>
    <cellStyle name="Comma 2 4 3 3 5 3 2 2" xfId="34560" xr:uid="{748B4CCC-6F66-4402-BD78-7879AFCDE604}"/>
    <cellStyle name="Comma 2 4 3 3 5 3 3" xfId="24953" xr:uid="{A533797D-C38C-4089-8E8D-E476A331A079}"/>
    <cellStyle name="Comma 2 4 3 3 5 4" xfId="10542" xr:uid="{00000000-0005-0000-0000-000045130000}"/>
    <cellStyle name="Comma 2 4 3 3 5 4 2" xfId="29756" xr:uid="{F0DC8916-5A4A-4C6B-96B6-6ADFFA59AB2B}"/>
    <cellStyle name="Comma 2 4 3 3 5 5" xfId="20149" xr:uid="{CA78D2F6-3C45-43DE-ACEF-0DCAD06DC800}"/>
    <cellStyle name="Comma 2 4 3 3 6" xfId="1732" xr:uid="{00000000-0005-0000-0000-000046130000}"/>
    <cellStyle name="Comma 2 4 3 3 6 2" xfId="4137" xr:uid="{00000000-0005-0000-0000-000047130000}"/>
    <cellStyle name="Comma 2 4 3 3 6 2 2" xfId="8940" xr:uid="{00000000-0005-0000-0000-000048130000}"/>
    <cellStyle name="Comma 2 4 3 3 6 2 2 2" xfId="18547" xr:uid="{00000000-0005-0000-0000-000049130000}"/>
    <cellStyle name="Comma 2 4 3 3 6 2 2 2 2" xfId="37761" xr:uid="{E29828C3-EDF3-4CF6-A2AF-D7B6748D817C}"/>
    <cellStyle name="Comma 2 4 3 3 6 2 2 3" xfId="28154" xr:uid="{6AB42DA2-E2A8-4856-A665-589144861489}"/>
    <cellStyle name="Comma 2 4 3 3 6 2 3" xfId="13744" xr:uid="{00000000-0005-0000-0000-00004A130000}"/>
    <cellStyle name="Comma 2 4 3 3 6 2 3 2" xfId="32958" xr:uid="{E5DAE7A8-7CC1-40D7-8169-3959086ECC72}"/>
    <cellStyle name="Comma 2 4 3 3 6 2 4" xfId="23351" xr:uid="{96460B8B-F835-45E4-B803-9E3BBF8134AD}"/>
    <cellStyle name="Comma 2 4 3 3 6 3" xfId="6539" xr:uid="{00000000-0005-0000-0000-00004B130000}"/>
    <cellStyle name="Comma 2 4 3 3 6 3 2" xfId="16146" xr:uid="{00000000-0005-0000-0000-00004C130000}"/>
    <cellStyle name="Comma 2 4 3 3 6 3 2 2" xfId="35360" xr:uid="{BAE140C4-E30F-4C28-A2F5-786E6C32CCD0}"/>
    <cellStyle name="Comma 2 4 3 3 6 3 3" xfId="25753" xr:uid="{40062070-1128-4BBA-B363-0AA42361584C}"/>
    <cellStyle name="Comma 2 4 3 3 6 4" xfId="11342" xr:uid="{00000000-0005-0000-0000-00004D130000}"/>
    <cellStyle name="Comma 2 4 3 3 6 4 2" xfId="30556" xr:uid="{C20889CD-ECE0-4A5A-BC3D-B36C58A7F618}"/>
    <cellStyle name="Comma 2 4 3 3 6 5" xfId="20949" xr:uid="{071F0B6D-3679-4716-BFF4-8C034F095D11}"/>
    <cellStyle name="Comma 2 4 3 3 7" xfId="2537" xr:uid="{00000000-0005-0000-0000-00004E130000}"/>
    <cellStyle name="Comma 2 4 3 3 7 2" xfId="7340" xr:uid="{00000000-0005-0000-0000-00004F130000}"/>
    <cellStyle name="Comma 2 4 3 3 7 2 2" xfId="16947" xr:uid="{00000000-0005-0000-0000-000050130000}"/>
    <cellStyle name="Comma 2 4 3 3 7 2 2 2" xfId="36161" xr:uid="{8AAEC6C3-4A99-4D25-A0B6-EA6B6BA3F694}"/>
    <cellStyle name="Comma 2 4 3 3 7 2 3" xfId="26554" xr:uid="{B67B48B0-19A0-4504-BA13-AD57AC1C80C7}"/>
    <cellStyle name="Comma 2 4 3 3 7 3" xfId="12144" xr:uid="{00000000-0005-0000-0000-000051130000}"/>
    <cellStyle name="Comma 2 4 3 3 7 3 2" xfId="31358" xr:uid="{04F4D7BA-68F1-435F-BDF5-378D64077F36}"/>
    <cellStyle name="Comma 2 4 3 3 7 4" xfId="21751" xr:uid="{67D75C31-206B-4859-BBF5-5BB4428A7F8B}"/>
    <cellStyle name="Comma 2 4 3 3 8" xfId="4939" xr:uid="{00000000-0005-0000-0000-000052130000}"/>
    <cellStyle name="Comma 2 4 3 3 8 2" xfId="14546" xr:uid="{00000000-0005-0000-0000-000053130000}"/>
    <cellStyle name="Comma 2 4 3 3 8 2 2" xfId="33760" xr:uid="{7C8A6A76-5F2E-493F-8479-FAAE850BD21B}"/>
    <cellStyle name="Comma 2 4 3 3 8 3" xfId="24153" xr:uid="{9AF5042E-1ADB-4B67-99A5-F9639CDA2B0A}"/>
    <cellStyle name="Comma 2 4 3 3 9" xfId="9742" xr:uid="{00000000-0005-0000-0000-000054130000}"/>
    <cellStyle name="Comma 2 4 3 3 9 2" xfId="28956" xr:uid="{143F0D77-266F-483D-9963-81265BABF4EF}"/>
    <cellStyle name="Comma 2 4 3 4" xfId="231" xr:uid="{00000000-0005-0000-0000-000055130000}"/>
    <cellStyle name="Comma 2 4 3 4 2" xfId="1032" xr:uid="{00000000-0005-0000-0000-000056130000}"/>
    <cellStyle name="Comma 2 4 3 4 2 2" xfId="3437" xr:uid="{00000000-0005-0000-0000-000057130000}"/>
    <cellStyle name="Comma 2 4 3 4 2 2 2" xfId="8240" xr:uid="{00000000-0005-0000-0000-000058130000}"/>
    <cellStyle name="Comma 2 4 3 4 2 2 2 2" xfId="17847" xr:uid="{00000000-0005-0000-0000-000059130000}"/>
    <cellStyle name="Comma 2 4 3 4 2 2 2 2 2" xfId="37061" xr:uid="{AAAC1064-9D11-45D3-A529-0CFE3B5F9D28}"/>
    <cellStyle name="Comma 2 4 3 4 2 2 2 3" xfId="27454" xr:uid="{26E15435-EBA7-435B-8240-3EEB15C2B97C}"/>
    <cellStyle name="Comma 2 4 3 4 2 2 3" xfId="13044" xr:uid="{00000000-0005-0000-0000-00005A130000}"/>
    <cellStyle name="Comma 2 4 3 4 2 2 3 2" xfId="32258" xr:uid="{3D79CA84-89B6-4750-8CE0-612F298730B4}"/>
    <cellStyle name="Comma 2 4 3 4 2 2 4" xfId="22651" xr:uid="{631704C7-12AE-481D-A69B-638052270234}"/>
    <cellStyle name="Comma 2 4 3 4 2 3" xfId="5839" xr:uid="{00000000-0005-0000-0000-00005B130000}"/>
    <cellStyle name="Comma 2 4 3 4 2 3 2" xfId="15446" xr:uid="{00000000-0005-0000-0000-00005C130000}"/>
    <cellStyle name="Comma 2 4 3 4 2 3 2 2" xfId="34660" xr:uid="{E4ED9F52-05FF-4CFD-8E34-766D3C3123AB}"/>
    <cellStyle name="Comma 2 4 3 4 2 3 3" xfId="25053" xr:uid="{E125BE44-424A-4EFA-92C1-951EEF7DB036}"/>
    <cellStyle name="Comma 2 4 3 4 2 4" xfId="10642" xr:uid="{00000000-0005-0000-0000-00005D130000}"/>
    <cellStyle name="Comma 2 4 3 4 2 4 2" xfId="29856" xr:uid="{4BD50365-F280-4A95-AA35-647E36229DDE}"/>
    <cellStyle name="Comma 2 4 3 4 2 5" xfId="20249" xr:uid="{AB5850B9-9AF5-4C81-ABDF-23FC4C329AAC}"/>
    <cellStyle name="Comma 2 4 3 4 3" xfId="1832" xr:uid="{00000000-0005-0000-0000-00005E130000}"/>
    <cellStyle name="Comma 2 4 3 4 3 2" xfId="4237" xr:uid="{00000000-0005-0000-0000-00005F130000}"/>
    <cellStyle name="Comma 2 4 3 4 3 2 2" xfId="9040" xr:uid="{00000000-0005-0000-0000-000060130000}"/>
    <cellStyle name="Comma 2 4 3 4 3 2 2 2" xfId="18647" xr:uid="{00000000-0005-0000-0000-000061130000}"/>
    <cellStyle name="Comma 2 4 3 4 3 2 2 2 2" xfId="37861" xr:uid="{BF5ADB1D-44E7-435A-9052-F727C1113391}"/>
    <cellStyle name="Comma 2 4 3 4 3 2 2 3" xfId="28254" xr:uid="{06B378C4-65DA-43BB-8E67-6CF1B096729B}"/>
    <cellStyle name="Comma 2 4 3 4 3 2 3" xfId="13844" xr:uid="{00000000-0005-0000-0000-000062130000}"/>
    <cellStyle name="Comma 2 4 3 4 3 2 3 2" xfId="33058" xr:uid="{FC208924-FB46-4F33-9E86-32F27531C83F}"/>
    <cellStyle name="Comma 2 4 3 4 3 2 4" xfId="23451" xr:uid="{35806EA2-7F12-4CDE-8244-1095F1AE303A}"/>
    <cellStyle name="Comma 2 4 3 4 3 3" xfId="6639" xr:uid="{00000000-0005-0000-0000-000063130000}"/>
    <cellStyle name="Comma 2 4 3 4 3 3 2" xfId="16246" xr:uid="{00000000-0005-0000-0000-000064130000}"/>
    <cellStyle name="Comma 2 4 3 4 3 3 2 2" xfId="35460" xr:uid="{804024EC-5496-47BA-BBAD-2EA2F902D26F}"/>
    <cellStyle name="Comma 2 4 3 4 3 3 3" xfId="25853" xr:uid="{F39065B7-2C59-4C32-8F80-CCB570EABCBA}"/>
    <cellStyle name="Comma 2 4 3 4 3 4" xfId="11442" xr:uid="{00000000-0005-0000-0000-000065130000}"/>
    <cellStyle name="Comma 2 4 3 4 3 4 2" xfId="30656" xr:uid="{8007AFA7-E370-4295-B301-FFFF4B9F369E}"/>
    <cellStyle name="Comma 2 4 3 4 3 5" xfId="21049" xr:uid="{B2490699-1F9C-465F-8320-AA735816B573}"/>
    <cellStyle name="Comma 2 4 3 4 4" xfId="2637" xr:uid="{00000000-0005-0000-0000-000066130000}"/>
    <cellStyle name="Comma 2 4 3 4 4 2" xfId="7440" xr:uid="{00000000-0005-0000-0000-000067130000}"/>
    <cellStyle name="Comma 2 4 3 4 4 2 2" xfId="17047" xr:uid="{00000000-0005-0000-0000-000068130000}"/>
    <cellStyle name="Comma 2 4 3 4 4 2 2 2" xfId="36261" xr:uid="{27D82DD8-86E0-48B5-8F01-C2F12AC5A114}"/>
    <cellStyle name="Comma 2 4 3 4 4 2 3" xfId="26654" xr:uid="{5D77767E-89D0-4CA0-8DFA-3A4FCA82051F}"/>
    <cellStyle name="Comma 2 4 3 4 4 3" xfId="12244" xr:uid="{00000000-0005-0000-0000-000069130000}"/>
    <cellStyle name="Comma 2 4 3 4 4 3 2" xfId="31458" xr:uid="{607B815B-B413-4E31-B490-A21781DB6E50}"/>
    <cellStyle name="Comma 2 4 3 4 4 4" xfId="21851" xr:uid="{EDEE67CC-C734-4085-8614-A849A08396FE}"/>
    <cellStyle name="Comma 2 4 3 4 5" xfId="5039" xr:uid="{00000000-0005-0000-0000-00006A130000}"/>
    <cellStyle name="Comma 2 4 3 4 5 2" xfId="14646" xr:uid="{00000000-0005-0000-0000-00006B130000}"/>
    <cellStyle name="Comma 2 4 3 4 5 2 2" xfId="33860" xr:uid="{C49A8987-F8CC-4B67-BE9F-261C0022494D}"/>
    <cellStyle name="Comma 2 4 3 4 5 3" xfId="24253" xr:uid="{0427D240-AD14-4A6A-8BCF-50D07157647A}"/>
    <cellStyle name="Comma 2 4 3 4 6" xfId="9842" xr:uid="{00000000-0005-0000-0000-00006C130000}"/>
    <cellStyle name="Comma 2 4 3 4 6 2" xfId="29056" xr:uid="{1AF4D689-3CEE-4E06-976F-5DA6AE263A46}"/>
    <cellStyle name="Comma 2 4 3 4 7" xfId="19449" xr:uid="{46E05B7B-C557-47B9-8690-FC1654F92449}"/>
    <cellStyle name="Comma 2 4 3 5" xfId="431" xr:uid="{00000000-0005-0000-0000-00006D130000}"/>
    <cellStyle name="Comma 2 4 3 5 2" xfId="1232" xr:uid="{00000000-0005-0000-0000-00006E130000}"/>
    <cellStyle name="Comma 2 4 3 5 2 2" xfId="3637" xr:uid="{00000000-0005-0000-0000-00006F130000}"/>
    <cellStyle name="Comma 2 4 3 5 2 2 2" xfId="8440" xr:uid="{00000000-0005-0000-0000-000070130000}"/>
    <cellStyle name="Comma 2 4 3 5 2 2 2 2" xfId="18047" xr:uid="{00000000-0005-0000-0000-000071130000}"/>
    <cellStyle name="Comma 2 4 3 5 2 2 2 2 2" xfId="37261" xr:uid="{7E0725C5-E2A4-4E81-9C72-C6CEF7D424AB}"/>
    <cellStyle name="Comma 2 4 3 5 2 2 2 3" xfId="27654" xr:uid="{F4C7C269-1F0E-4A1E-822B-86F3A6C97DEC}"/>
    <cellStyle name="Comma 2 4 3 5 2 2 3" xfId="13244" xr:uid="{00000000-0005-0000-0000-000072130000}"/>
    <cellStyle name="Comma 2 4 3 5 2 2 3 2" xfId="32458" xr:uid="{FF9EE5EA-3ABE-4DB3-B4D0-E8F116867D28}"/>
    <cellStyle name="Comma 2 4 3 5 2 2 4" xfId="22851" xr:uid="{494C1D6A-26B5-4116-9386-411EDBFD2AE6}"/>
    <cellStyle name="Comma 2 4 3 5 2 3" xfId="6039" xr:uid="{00000000-0005-0000-0000-000073130000}"/>
    <cellStyle name="Comma 2 4 3 5 2 3 2" xfId="15646" xr:uid="{00000000-0005-0000-0000-000074130000}"/>
    <cellStyle name="Comma 2 4 3 5 2 3 2 2" xfId="34860" xr:uid="{439A2C56-01AB-46FC-80C9-6B8583856BA9}"/>
    <cellStyle name="Comma 2 4 3 5 2 3 3" xfId="25253" xr:uid="{0291E5D7-1940-452F-9235-4A5854E1D971}"/>
    <cellStyle name="Comma 2 4 3 5 2 4" xfId="10842" xr:uid="{00000000-0005-0000-0000-000075130000}"/>
    <cellStyle name="Comma 2 4 3 5 2 4 2" xfId="30056" xr:uid="{BD5EF4A8-E493-4443-B36A-86315DD83FCA}"/>
    <cellStyle name="Comma 2 4 3 5 2 5" xfId="20449" xr:uid="{E3F6A6EA-F8DD-4725-A9C6-62E8170B5F39}"/>
    <cellStyle name="Comma 2 4 3 5 3" xfId="2032" xr:uid="{00000000-0005-0000-0000-000076130000}"/>
    <cellStyle name="Comma 2 4 3 5 3 2" xfId="4437" xr:uid="{00000000-0005-0000-0000-000077130000}"/>
    <cellStyle name="Comma 2 4 3 5 3 2 2" xfId="9240" xr:uid="{00000000-0005-0000-0000-000078130000}"/>
    <cellStyle name="Comma 2 4 3 5 3 2 2 2" xfId="18847" xr:uid="{00000000-0005-0000-0000-000079130000}"/>
    <cellStyle name="Comma 2 4 3 5 3 2 2 2 2" xfId="38061" xr:uid="{549622BA-2688-4CBE-993C-32CA5AB0928B}"/>
    <cellStyle name="Comma 2 4 3 5 3 2 2 3" xfId="28454" xr:uid="{03D2AFEF-6132-41F4-86B0-163852215F9D}"/>
    <cellStyle name="Comma 2 4 3 5 3 2 3" xfId="14044" xr:uid="{00000000-0005-0000-0000-00007A130000}"/>
    <cellStyle name="Comma 2 4 3 5 3 2 3 2" xfId="33258" xr:uid="{DF53C143-8BDB-488D-9B9A-40B253E7DF9C}"/>
    <cellStyle name="Comma 2 4 3 5 3 2 4" xfId="23651" xr:uid="{84A70A68-CEB4-461B-B340-EC6178DC3D0E}"/>
    <cellStyle name="Comma 2 4 3 5 3 3" xfId="6839" xr:uid="{00000000-0005-0000-0000-00007B130000}"/>
    <cellStyle name="Comma 2 4 3 5 3 3 2" xfId="16446" xr:uid="{00000000-0005-0000-0000-00007C130000}"/>
    <cellStyle name="Comma 2 4 3 5 3 3 2 2" xfId="35660" xr:uid="{19E0F4A8-B357-457B-AA07-3E00E5A88E3B}"/>
    <cellStyle name="Comma 2 4 3 5 3 3 3" xfId="26053" xr:uid="{39181451-706C-4E0D-8F09-A69B169D985B}"/>
    <cellStyle name="Comma 2 4 3 5 3 4" xfId="11642" xr:uid="{00000000-0005-0000-0000-00007D130000}"/>
    <cellStyle name="Comma 2 4 3 5 3 4 2" xfId="30856" xr:uid="{7ADD39E8-C34C-4CB0-97B4-3440B66212F9}"/>
    <cellStyle name="Comma 2 4 3 5 3 5" xfId="21249" xr:uid="{E5095495-BB63-4EA4-B271-B79E152DAF55}"/>
    <cellStyle name="Comma 2 4 3 5 4" xfId="2837" xr:uid="{00000000-0005-0000-0000-00007E130000}"/>
    <cellStyle name="Comma 2 4 3 5 4 2" xfId="7640" xr:uid="{00000000-0005-0000-0000-00007F130000}"/>
    <cellStyle name="Comma 2 4 3 5 4 2 2" xfId="17247" xr:uid="{00000000-0005-0000-0000-000080130000}"/>
    <cellStyle name="Comma 2 4 3 5 4 2 2 2" xfId="36461" xr:uid="{D1E82B70-E274-4C5A-BC96-2A83F8F72622}"/>
    <cellStyle name="Comma 2 4 3 5 4 2 3" xfId="26854" xr:uid="{3B3A1F84-F463-4E5E-92DB-28E3AEF911C7}"/>
    <cellStyle name="Comma 2 4 3 5 4 3" xfId="12444" xr:uid="{00000000-0005-0000-0000-000081130000}"/>
    <cellStyle name="Comma 2 4 3 5 4 3 2" xfId="31658" xr:uid="{8620AED6-225A-45FE-8344-F81D7D5E590C}"/>
    <cellStyle name="Comma 2 4 3 5 4 4" xfId="22051" xr:uid="{069DE4C0-D21B-4E64-92FE-2E79415F9960}"/>
    <cellStyle name="Comma 2 4 3 5 5" xfId="5239" xr:uid="{00000000-0005-0000-0000-000082130000}"/>
    <cellStyle name="Comma 2 4 3 5 5 2" xfId="14846" xr:uid="{00000000-0005-0000-0000-000083130000}"/>
    <cellStyle name="Comma 2 4 3 5 5 2 2" xfId="34060" xr:uid="{E40C5BD5-67C8-4421-A8DA-A8933642C91A}"/>
    <cellStyle name="Comma 2 4 3 5 5 3" xfId="24453" xr:uid="{51FD9530-CD3B-4B4E-98CC-328428DFBC6E}"/>
    <cellStyle name="Comma 2 4 3 5 6" xfId="10042" xr:uid="{00000000-0005-0000-0000-000084130000}"/>
    <cellStyle name="Comma 2 4 3 5 6 2" xfId="29256" xr:uid="{62A5437F-4D9B-4773-890C-8F4D753D0D70}"/>
    <cellStyle name="Comma 2 4 3 5 7" xfId="19649" xr:uid="{591700D1-3DFA-4659-8B4F-63FC12761D0D}"/>
    <cellStyle name="Comma 2 4 3 6" xfId="631" xr:uid="{00000000-0005-0000-0000-000085130000}"/>
    <cellStyle name="Comma 2 4 3 6 2" xfId="1432" xr:uid="{00000000-0005-0000-0000-000086130000}"/>
    <cellStyle name="Comma 2 4 3 6 2 2" xfId="3837" xr:uid="{00000000-0005-0000-0000-000087130000}"/>
    <cellStyle name="Comma 2 4 3 6 2 2 2" xfId="8640" xr:uid="{00000000-0005-0000-0000-000088130000}"/>
    <cellStyle name="Comma 2 4 3 6 2 2 2 2" xfId="18247" xr:uid="{00000000-0005-0000-0000-000089130000}"/>
    <cellStyle name="Comma 2 4 3 6 2 2 2 2 2" xfId="37461" xr:uid="{0F851A32-61E5-4417-9AD5-26DFE85DA461}"/>
    <cellStyle name="Comma 2 4 3 6 2 2 2 3" xfId="27854" xr:uid="{0A852590-C789-47FC-AA04-6CE2E13FB8BC}"/>
    <cellStyle name="Comma 2 4 3 6 2 2 3" xfId="13444" xr:uid="{00000000-0005-0000-0000-00008A130000}"/>
    <cellStyle name="Comma 2 4 3 6 2 2 3 2" xfId="32658" xr:uid="{9E483DFB-8A0A-4F2F-9486-0DA47FC65C54}"/>
    <cellStyle name="Comma 2 4 3 6 2 2 4" xfId="23051" xr:uid="{082DACE4-3CC0-4217-B446-11FFC571D0E0}"/>
    <cellStyle name="Comma 2 4 3 6 2 3" xfId="6239" xr:uid="{00000000-0005-0000-0000-00008B130000}"/>
    <cellStyle name="Comma 2 4 3 6 2 3 2" xfId="15846" xr:uid="{00000000-0005-0000-0000-00008C130000}"/>
    <cellStyle name="Comma 2 4 3 6 2 3 2 2" xfId="35060" xr:uid="{E0A15467-012D-48CB-896F-F487FC749FF1}"/>
    <cellStyle name="Comma 2 4 3 6 2 3 3" xfId="25453" xr:uid="{46F19F00-3964-4833-B453-0640EC932026}"/>
    <cellStyle name="Comma 2 4 3 6 2 4" xfId="11042" xr:uid="{00000000-0005-0000-0000-00008D130000}"/>
    <cellStyle name="Comma 2 4 3 6 2 4 2" xfId="30256" xr:uid="{53AD67FB-3CF3-4428-9009-0B99004F1E61}"/>
    <cellStyle name="Comma 2 4 3 6 2 5" xfId="20649" xr:uid="{E1E47842-4070-4EF6-8D89-C26A624D57D5}"/>
    <cellStyle name="Comma 2 4 3 6 3" xfId="2232" xr:uid="{00000000-0005-0000-0000-00008E130000}"/>
    <cellStyle name="Comma 2 4 3 6 3 2" xfId="4637" xr:uid="{00000000-0005-0000-0000-00008F130000}"/>
    <cellStyle name="Comma 2 4 3 6 3 2 2" xfId="9440" xr:uid="{00000000-0005-0000-0000-000090130000}"/>
    <cellStyle name="Comma 2 4 3 6 3 2 2 2" xfId="19047" xr:uid="{00000000-0005-0000-0000-000091130000}"/>
    <cellStyle name="Comma 2 4 3 6 3 2 2 2 2" xfId="38261" xr:uid="{ABE3D110-6F5D-4E38-8B89-25D717A3E5E6}"/>
    <cellStyle name="Comma 2 4 3 6 3 2 2 3" xfId="28654" xr:uid="{A8055647-874B-4556-B9C0-9D70B3FF2EDF}"/>
    <cellStyle name="Comma 2 4 3 6 3 2 3" xfId="14244" xr:uid="{00000000-0005-0000-0000-000092130000}"/>
    <cellStyle name="Comma 2 4 3 6 3 2 3 2" xfId="33458" xr:uid="{EAC8D050-41C4-4ECA-AC90-194B9A749D1B}"/>
    <cellStyle name="Comma 2 4 3 6 3 2 4" xfId="23851" xr:uid="{A47E45EB-A391-4455-B77A-AA4A859CDD94}"/>
    <cellStyle name="Comma 2 4 3 6 3 3" xfId="7039" xr:uid="{00000000-0005-0000-0000-000093130000}"/>
    <cellStyle name="Comma 2 4 3 6 3 3 2" xfId="16646" xr:uid="{00000000-0005-0000-0000-000094130000}"/>
    <cellStyle name="Comma 2 4 3 6 3 3 2 2" xfId="35860" xr:uid="{1AE1C737-36C3-4620-9F2D-1989A8255D23}"/>
    <cellStyle name="Comma 2 4 3 6 3 3 3" xfId="26253" xr:uid="{F90B6312-6AD2-4099-9F37-7431E444BD32}"/>
    <cellStyle name="Comma 2 4 3 6 3 4" xfId="11842" xr:uid="{00000000-0005-0000-0000-000095130000}"/>
    <cellStyle name="Comma 2 4 3 6 3 4 2" xfId="31056" xr:uid="{7836A4E5-9AFD-4F0F-ACA2-266A9123EBDC}"/>
    <cellStyle name="Comma 2 4 3 6 3 5" xfId="21449" xr:uid="{4200B9AD-7D6F-4CE0-A48F-156AFE45F3C1}"/>
    <cellStyle name="Comma 2 4 3 6 4" xfId="3037" xr:uid="{00000000-0005-0000-0000-000096130000}"/>
    <cellStyle name="Comma 2 4 3 6 4 2" xfId="7840" xr:uid="{00000000-0005-0000-0000-000097130000}"/>
    <cellStyle name="Comma 2 4 3 6 4 2 2" xfId="17447" xr:uid="{00000000-0005-0000-0000-000098130000}"/>
    <cellStyle name="Comma 2 4 3 6 4 2 2 2" xfId="36661" xr:uid="{F22836D3-4024-4B43-BEC9-CECA4D3B89F7}"/>
    <cellStyle name="Comma 2 4 3 6 4 2 3" xfId="27054" xr:uid="{9A62ED11-32D7-4F08-8F75-F6A8FEA0EC80}"/>
    <cellStyle name="Comma 2 4 3 6 4 3" xfId="12644" xr:uid="{00000000-0005-0000-0000-000099130000}"/>
    <cellStyle name="Comma 2 4 3 6 4 3 2" xfId="31858" xr:uid="{A33860FE-9A5E-46A7-A04A-F7E75FCA8B39}"/>
    <cellStyle name="Comma 2 4 3 6 4 4" xfId="22251" xr:uid="{E9A06AF1-ABD2-43D9-9084-3D1D6BA805E7}"/>
    <cellStyle name="Comma 2 4 3 6 5" xfId="5439" xr:uid="{00000000-0005-0000-0000-00009A130000}"/>
    <cellStyle name="Comma 2 4 3 6 5 2" xfId="15046" xr:uid="{00000000-0005-0000-0000-00009B130000}"/>
    <cellStyle name="Comma 2 4 3 6 5 2 2" xfId="34260" xr:uid="{A5EB21EA-F9B9-4F79-BDF4-5E1F0592B74C}"/>
    <cellStyle name="Comma 2 4 3 6 5 3" xfId="24653" xr:uid="{129E74E0-2B8C-4D4E-BC8A-E8ED6F018C2B}"/>
    <cellStyle name="Comma 2 4 3 6 6" xfId="10242" xr:uid="{00000000-0005-0000-0000-00009C130000}"/>
    <cellStyle name="Comma 2 4 3 6 6 2" xfId="29456" xr:uid="{7B157DD1-80F0-4F0C-9465-8E897134549F}"/>
    <cellStyle name="Comma 2 4 3 6 7" xfId="19849" xr:uid="{5E63744D-82EE-40E4-BA57-DBEB8A954CD0}"/>
    <cellStyle name="Comma 2 4 3 7" xfId="832" xr:uid="{00000000-0005-0000-0000-00009D130000}"/>
    <cellStyle name="Comma 2 4 3 7 2" xfId="3237" xr:uid="{00000000-0005-0000-0000-00009E130000}"/>
    <cellStyle name="Comma 2 4 3 7 2 2" xfId="8040" xr:uid="{00000000-0005-0000-0000-00009F130000}"/>
    <cellStyle name="Comma 2 4 3 7 2 2 2" xfId="17647" xr:uid="{00000000-0005-0000-0000-0000A0130000}"/>
    <cellStyle name="Comma 2 4 3 7 2 2 2 2" xfId="36861" xr:uid="{EF5FA49E-828C-47C5-A734-86F761DCBF72}"/>
    <cellStyle name="Comma 2 4 3 7 2 2 3" xfId="27254" xr:uid="{CCBC54BE-F38B-4234-8434-862094795B02}"/>
    <cellStyle name="Comma 2 4 3 7 2 3" xfId="12844" xr:uid="{00000000-0005-0000-0000-0000A1130000}"/>
    <cellStyle name="Comma 2 4 3 7 2 3 2" xfId="32058" xr:uid="{C5B85F40-0A5F-4D05-84D9-A53A19FBFA3E}"/>
    <cellStyle name="Comma 2 4 3 7 2 4" xfId="22451" xr:uid="{673CAAA1-FB79-491B-B683-D04082600403}"/>
    <cellStyle name="Comma 2 4 3 7 3" xfId="5639" xr:uid="{00000000-0005-0000-0000-0000A2130000}"/>
    <cellStyle name="Comma 2 4 3 7 3 2" xfId="15246" xr:uid="{00000000-0005-0000-0000-0000A3130000}"/>
    <cellStyle name="Comma 2 4 3 7 3 2 2" xfId="34460" xr:uid="{6C336A3C-9D5D-4BB2-9284-9B7D37A1E738}"/>
    <cellStyle name="Comma 2 4 3 7 3 3" xfId="24853" xr:uid="{07317630-B1F3-4F19-8D2D-5146847FA24C}"/>
    <cellStyle name="Comma 2 4 3 7 4" xfId="10442" xr:uid="{00000000-0005-0000-0000-0000A4130000}"/>
    <cellStyle name="Comma 2 4 3 7 4 2" xfId="29656" xr:uid="{9F5BBDED-B59B-4C7A-981D-57FAFDE40B8B}"/>
    <cellStyle name="Comma 2 4 3 7 5" xfId="20049" xr:uid="{E012231E-F6F1-4107-A84A-8F315F9AD92E}"/>
    <cellStyle name="Comma 2 4 3 8" xfId="1632" xr:uid="{00000000-0005-0000-0000-0000A5130000}"/>
    <cellStyle name="Comma 2 4 3 8 2" xfId="4037" xr:uid="{00000000-0005-0000-0000-0000A6130000}"/>
    <cellStyle name="Comma 2 4 3 8 2 2" xfId="8840" xr:uid="{00000000-0005-0000-0000-0000A7130000}"/>
    <cellStyle name="Comma 2 4 3 8 2 2 2" xfId="18447" xr:uid="{00000000-0005-0000-0000-0000A8130000}"/>
    <cellStyle name="Comma 2 4 3 8 2 2 2 2" xfId="37661" xr:uid="{A6B8619C-B0FD-4157-A9E3-C30192EB26B6}"/>
    <cellStyle name="Comma 2 4 3 8 2 2 3" xfId="28054" xr:uid="{681ECFD2-5818-464A-803A-B7F16899DBDD}"/>
    <cellStyle name="Comma 2 4 3 8 2 3" xfId="13644" xr:uid="{00000000-0005-0000-0000-0000A9130000}"/>
    <cellStyle name="Comma 2 4 3 8 2 3 2" xfId="32858" xr:uid="{E01C4720-3825-4803-8BEF-925687315D2B}"/>
    <cellStyle name="Comma 2 4 3 8 2 4" xfId="23251" xr:uid="{581F359A-B214-45FE-960D-F85D0E264911}"/>
    <cellStyle name="Comma 2 4 3 8 3" xfId="6439" xr:uid="{00000000-0005-0000-0000-0000AA130000}"/>
    <cellStyle name="Comma 2 4 3 8 3 2" xfId="16046" xr:uid="{00000000-0005-0000-0000-0000AB130000}"/>
    <cellStyle name="Comma 2 4 3 8 3 2 2" xfId="35260" xr:uid="{57C6D336-2E86-443B-90D5-FD4A27131BC8}"/>
    <cellStyle name="Comma 2 4 3 8 3 3" xfId="25653" xr:uid="{BE49F91F-C9F8-4D49-BD4A-B207F29D685F}"/>
    <cellStyle name="Comma 2 4 3 8 4" xfId="11242" xr:uid="{00000000-0005-0000-0000-0000AC130000}"/>
    <cellStyle name="Comma 2 4 3 8 4 2" xfId="30456" xr:uid="{DB799AA9-58AB-4F9D-AD30-EDF4DE790B23}"/>
    <cellStyle name="Comma 2 4 3 8 5" xfId="20849" xr:uid="{ED01D3B4-151F-4970-87F4-98BD8BAC7547}"/>
    <cellStyle name="Comma 2 4 3 9" xfId="2437" xr:uid="{00000000-0005-0000-0000-0000AD130000}"/>
    <cellStyle name="Comma 2 4 3 9 2" xfId="7240" xr:uid="{00000000-0005-0000-0000-0000AE130000}"/>
    <cellStyle name="Comma 2 4 3 9 2 2" xfId="16847" xr:uid="{00000000-0005-0000-0000-0000AF130000}"/>
    <cellStyle name="Comma 2 4 3 9 2 2 2" xfId="36061" xr:uid="{70008A32-4535-40C7-B890-4AA19B003CE9}"/>
    <cellStyle name="Comma 2 4 3 9 2 3" xfId="26454" xr:uid="{94BE0201-7E20-4B32-ABB7-6706E31CE2A1}"/>
    <cellStyle name="Comma 2 4 3 9 3" xfId="12044" xr:uid="{00000000-0005-0000-0000-0000B0130000}"/>
    <cellStyle name="Comma 2 4 3 9 3 2" xfId="31258" xr:uid="{4A0B0629-E77E-4734-99FA-36EC0E3B1874}"/>
    <cellStyle name="Comma 2 4 3 9 4" xfId="21651" xr:uid="{6AB9ACD2-98B0-4E23-9847-CEFE9AB3CE40}"/>
    <cellStyle name="Comma 2 4 4" xfId="41" xr:uid="{00000000-0005-0000-0000-0000B1130000}"/>
    <cellStyle name="Comma 2 4 4 10" xfId="4849" xr:uid="{00000000-0005-0000-0000-0000B2130000}"/>
    <cellStyle name="Comma 2 4 4 10 2" xfId="14456" xr:uid="{00000000-0005-0000-0000-0000B3130000}"/>
    <cellStyle name="Comma 2 4 4 10 2 2" xfId="33670" xr:uid="{BE7B7F77-A1EF-4A8B-89C8-DF81E51968C9}"/>
    <cellStyle name="Comma 2 4 4 10 3" xfId="24063" xr:uid="{07FDCD8C-1C82-4381-B1CE-FFB2DED024B0}"/>
    <cellStyle name="Comma 2 4 4 11" xfId="9652" xr:uid="{00000000-0005-0000-0000-0000B4130000}"/>
    <cellStyle name="Comma 2 4 4 11 2" xfId="28866" xr:uid="{B3ED23B9-8A08-439D-A901-2D0A36140F3A}"/>
    <cellStyle name="Comma 2 4 4 12" xfId="19259" xr:uid="{FC9774EE-C008-4BC5-B6D2-DF453D2D4535}"/>
    <cellStyle name="Comma 2 4 4 2" xfId="91" xr:uid="{00000000-0005-0000-0000-0000B5130000}"/>
    <cellStyle name="Comma 2 4 4 2 10" xfId="9702" xr:uid="{00000000-0005-0000-0000-0000B6130000}"/>
    <cellStyle name="Comma 2 4 4 2 10 2" xfId="28916" xr:uid="{F3BAD72B-FED4-407C-A65D-E5E08547B5A3}"/>
    <cellStyle name="Comma 2 4 4 2 11" xfId="19309" xr:uid="{F9640B55-5B19-44AB-BF39-BE96C77E3C54}"/>
    <cellStyle name="Comma 2 4 4 2 2" xfId="191" xr:uid="{00000000-0005-0000-0000-0000B7130000}"/>
    <cellStyle name="Comma 2 4 4 2 2 10" xfId="19409" xr:uid="{2001C86A-FB47-40A5-824E-395F4EE7BACB}"/>
    <cellStyle name="Comma 2 4 4 2 2 2" xfId="391" xr:uid="{00000000-0005-0000-0000-0000B8130000}"/>
    <cellStyle name="Comma 2 4 4 2 2 2 2" xfId="1192" xr:uid="{00000000-0005-0000-0000-0000B9130000}"/>
    <cellStyle name="Comma 2 4 4 2 2 2 2 2" xfId="3597" xr:uid="{00000000-0005-0000-0000-0000BA130000}"/>
    <cellStyle name="Comma 2 4 4 2 2 2 2 2 2" xfId="8400" xr:uid="{00000000-0005-0000-0000-0000BB130000}"/>
    <cellStyle name="Comma 2 4 4 2 2 2 2 2 2 2" xfId="18007" xr:uid="{00000000-0005-0000-0000-0000BC130000}"/>
    <cellStyle name="Comma 2 4 4 2 2 2 2 2 2 2 2" xfId="37221" xr:uid="{9F1C9AE5-C04E-42FF-BDBA-DFFA5D73D819}"/>
    <cellStyle name="Comma 2 4 4 2 2 2 2 2 2 3" xfId="27614" xr:uid="{A4286260-E88A-4AF3-A6B9-582341AC97DB}"/>
    <cellStyle name="Comma 2 4 4 2 2 2 2 2 3" xfId="13204" xr:uid="{00000000-0005-0000-0000-0000BD130000}"/>
    <cellStyle name="Comma 2 4 4 2 2 2 2 2 3 2" xfId="32418" xr:uid="{1FA9A838-4604-441E-B224-3CCED6F95FAC}"/>
    <cellStyle name="Comma 2 4 4 2 2 2 2 2 4" xfId="22811" xr:uid="{6FD1C123-555A-4274-83F9-228E2FCE6431}"/>
    <cellStyle name="Comma 2 4 4 2 2 2 2 3" xfId="5999" xr:uid="{00000000-0005-0000-0000-0000BE130000}"/>
    <cellStyle name="Comma 2 4 4 2 2 2 2 3 2" xfId="15606" xr:uid="{00000000-0005-0000-0000-0000BF130000}"/>
    <cellStyle name="Comma 2 4 4 2 2 2 2 3 2 2" xfId="34820" xr:uid="{C1326C48-DEB2-4E08-8187-F8D20C268AA1}"/>
    <cellStyle name="Comma 2 4 4 2 2 2 2 3 3" xfId="25213" xr:uid="{C3BFD589-FE9E-4389-94E4-5FD70662F01C}"/>
    <cellStyle name="Comma 2 4 4 2 2 2 2 4" xfId="10802" xr:uid="{00000000-0005-0000-0000-0000C0130000}"/>
    <cellStyle name="Comma 2 4 4 2 2 2 2 4 2" xfId="30016" xr:uid="{99C01DB7-E05F-427C-8B24-69B03059B11C}"/>
    <cellStyle name="Comma 2 4 4 2 2 2 2 5" xfId="20409" xr:uid="{5B9A5D8E-C9D7-4F9D-89A3-1324D451F86A}"/>
    <cellStyle name="Comma 2 4 4 2 2 2 3" xfId="1992" xr:uid="{00000000-0005-0000-0000-0000C1130000}"/>
    <cellStyle name="Comma 2 4 4 2 2 2 3 2" xfId="4397" xr:uid="{00000000-0005-0000-0000-0000C2130000}"/>
    <cellStyle name="Comma 2 4 4 2 2 2 3 2 2" xfId="9200" xr:uid="{00000000-0005-0000-0000-0000C3130000}"/>
    <cellStyle name="Comma 2 4 4 2 2 2 3 2 2 2" xfId="18807" xr:uid="{00000000-0005-0000-0000-0000C4130000}"/>
    <cellStyle name="Comma 2 4 4 2 2 2 3 2 2 2 2" xfId="38021" xr:uid="{4218544A-398F-463F-AF16-B6E80011754B}"/>
    <cellStyle name="Comma 2 4 4 2 2 2 3 2 2 3" xfId="28414" xr:uid="{00EB3C60-AADC-43C6-BD7E-A37ED7EC1B6D}"/>
    <cellStyle name="Comma 2 4 4 2 2 2 3 2 3" xfId="14004" xr:uid="{00000000-0005-0000-0000-0000C5130000}"/>
    <cellStyle name="Comma 2 4 4 2 2 2 3 2 3 2" xfId="33218" xr:uid="{8B25F6D9-E4D4-423E-AD55-F75864851BA0}"/>
    <cellStyle name="Comma 2 4 4 2 2 2 3 2 4" xfId="23611" xr:uid="{E8F15FCD-0695-4345-81E5-D441BAA44701}"/>
    <cellStyle name="Comma 2 4 4 2 2 2 3 3" xfId="6799" xr:uid="{00000000-0005-0000-0000-0000C6130000}"/>
    <cellStyle name="Comma 2 4 4 2 2 2 3 3 2" xfId="16406" xr:uid="{00000000-0005-0000-0000-0000C7130000}"/>
    <cellStyle name="Comma 2 4 4 2 2 2 3 3 2 2" xfId="35620" xr:uid="{CC2BB3BB-8A8D-4A88-9029-EE83B382B11F}"/>
    <cellStyle name="Comma 2 4 4 2 2 2 3 3 3" xfId="26013" xr:uid="{4BFCE7F0-AD64-4D3F-AB44-E0064A2D1EAB}"/>
    <cellStyle name="Comma 2 4 4 2 2 2 3 4" xfId="11602" xr:uid="{00000000-0005-0000-0000-0000C8130000}"/>
    <cellStyle name="Comma 2 4 4 2 2 2 3 4 2" xfId="30816" xr:uid="{849AE473-CCC5-4F19-B763-4E133F89D515}"/>
    <cellStyle name="Comma 2 4 4 2 2 2 3 5" xfId="21209" xr:uid="{081BD28B-94D0-4485-AAE5-6933785F7F00}"/>
    <cellStyle name="Comma 2 4 4 2 2 2 4" xfId="2797" xr:uid="{00000000-0005-0000-0000-0000C9130000}"/>
    <cellStyle name="Comma 2 4 4 2 2 2 4 2" xfId="7600" xr:uid="{00000000-0005-0000-0000-0000CA130000}"/>
    <cellStyle name="Comma 2 4 4 2 2 2 4 2 2" xfId="17207" xr:uid="{00000000-0005-0000-0000-0000CB130000}"/>
    <cellStyle name="Comma 2 4 4 2 2 2 4 2 2 2" xfId="36421" xr:uid="{D50B0E08-8ABB-468A-A514-E6996A23B86D}"/>
    <cellStyle name="Comma 2 4 4 2 2 2 4 2 3" xfId="26814" xr:uid="{A22BC45C-D326-43F6-8505-DBD5074DD404}"/>
    <cellStyle name="Comma 2 4 4 2 2 2 4 3" xfId="12404" xr:uid="{00000000-0005-0000-0000-0000CC130000}"/>
    <cellStyle name="Comma 2 4 4 2 2 2 4 3 2" xfId="31618" xr:uid="{1F562526-B7BB-464D-BB5B-F1B974EFDF50}"/>
    <cellStyle name="Comma 2 4 4 2 2 2 4 4" xfId="22011" xr:uid="{737A7F57-1664-4FF1-AFD3-90FEC8EA6908}"/>
    <cellStyle name="Comma 2 4 4 2 2 2 5" xfId="5199" xr:uid="{00000000-0005-0000-0000-0000CD130000}"/>
    <cellStyle name="Comma 2 4 4 2 2 2 5 2" xfId="14806" xr:uid="{00000000-0005-0000-0000-0000CE130000}"/>
    <cellStyle name="Comma 2 4 4 2 2 2 5 2 2" xfId="34020" xr:uid="{7F3B2BD6-0289-449F-984F-9407AB31EBA2}"/>
    <cellStyle name="Comma 2 4 4 2 2 2 5 3" xfId="24413" xr:uid="{BC4399F7-525E-4490-A195-4BAFFFF9224E}"/>
    <cellStyle name="Comma 2 4 4 2 2 2 6" xfId="10002" xr:uid="{00000000-0005-0000-0000-0000CF130000}"/>
    <cellStyle name="Comma 2 4 4 2 2 2 6 2" xfId="29216" xr:uid="{7BED1A41-228F-400B-B6A9-E52F708907C9}"/>
    <cellStyle name="Comma 2 4 4 2 2 2 7" xfId="19609" xr:uid="{F4CF8ACB-D1B0-4957-AE86-F4A0AE4773AE}"/>
    <cellStyle name="Comma 2 4 4 2 2 3" xfId="591" xr:uid="{00000000-0005-0000-0000-0000D0130000}"/>
    <cellStyle name="Comma 2 4 4 2 2 3 2" xfId="1392" xr:uid="{00000000-0005-0000-0000-0000D1130000}"/>
    <cellStyle name="Comma 2 4 4 2 2 3 2 2" xfId="3797" xr:uid="{00000000-0005-0000-0000-0000D2130000}"/>
    <cellStyle name="Comma 2 4 4 2 2 3 2 2 2" xfId="8600" xr:uid="{00000000-0005-0000-0000-0000D3130000}"/>
    <cellStyle name="Comma 2 4 4 2 2 3 2 2 2 2" xfId="18207" xr:uid="{00000000-0005-0000-0000-0000D4130000}"/>
    <cellStyle name="Comma 2 4 4 2 2 3 2 2 2 2 2" xfId="37421" xr:uid="{9FC62A4B-2C46-4E2C-8F9E-2D0E8D201E29}"/>
    <cellStyle name="Comma 2 4 4 2 2 3 2 2 2 3" xfId="27814" xr:uid="{2DFE39D8-8743-46F3-A1B1-89843F687D1A}"/>
    <cellStyle name="Comma 2 4 4 2 2 3 2 2 3" xfId="13404" xr:uid="{00000000-0005-0000-0000-0000D5130000}"/>
    <cellStyle name="Comma 2 4 4 2 2 3 2 2 3 2" xfId="32618" xr:uid="{FFD6DCDA-3B41-4AC0-8C7A-EB61822ADD4E}"/>
    <cellStyle name="Comma 2 4 4 2 2 3 2 2 4" xfId="23011" xr:uid="{3474AF18-8869-4BA8-AE50-3C02C19BBB2B}"/>
    <cellStyle name="Comma 2 4 4 2 2 3 2 3" xfId="6199" xr:uid="{00000000-0005-0000-0000-0000D6130000}"/>
    <cellStyle name="Comma 2 4 4 2 2 3 2 3 2" xfId="15806" xr:uid="{00000000-0005-0000-0000-0000D7130000}"/>
    <cellStyle name="Comma 2 4 4 2 2 3 2 3 2 2" xfId="35020" xr:uid="{03E3A1E4-DA5A-457C-9EBF-48D78D8A7D6A}"/>
    <cellStyle name="Comma 2 4 4 2 2 3 2 3 3" xfId="25413" xr:uid="{CD4634E4-A875-4D57-8155-21C0BB20FA24}"/>
    <cellStyle name="Comma 2 4 4 2 2 3 2 4" xfId="11002" xr:uid="{00000000-0005-0000-0000-0000D8130000}"/>
    <cellStyle name="Comma 2 4 4 2 2 3 2 4 2" xfId="30216" xr:uid="{5C9D03F3-91C7-44F3-A377-ED9747B50C8A}"/>
    <cellStyle name="Comma 2 4 4 2 2 3 2 5" xfId="20609" xr:uid="{6942F57A-B933-43DB-94C3-F8BFDC2E0501}"/>
    <cellStyle name="Comma 2 4 4 2 2 3 3" xfId="2192" xr:uid="{00000000-0005-0000-0000-0000D9130000}"/>
    <cellStyle name="Comma 2 4 4 2 2 3 3 2" xfId="4597" xr:uid="{00000000-0005-0000-0000-0000DA130000}"/>
    <cellStyle name="Comma 2 4 4 2 2 3 3 2 2" xfId="9400" xr:uid="{00000000-0005-0000-0000-0000DB130000}"/>
    <cellStyle name="Comma 2 4 4 2 2 3 3 2 2 2" xfId="19007" xr:uid="{00000000-0005-0000-0000-0000DC130000}"/>
    <cellStyle name="Comma 2 4 4 2 2 3 3 2 2 2 2" xfId="38221" xr:uid="{B76C1C85-07F2-4052-B296-821D6BF2653F}"/>
    <cellStyle name="Comma 2 4 4 2 2 3 3 2 2 3" xfId="28614" xr:uid="{E06AE445-B69A-455E-8A78-9F9C64C36D71}"/>
    <cellStyle name="Comma 2 4 4 2 2 3 3 2 3" xfId="14204" xr:uid="{00000000-0005-0000-0000-0000DD130000}"/>
    <cellStyle name="Comma 2 4 4 2 2 3 3 2 3 2" xfId="33418" xr:uid="{3B2C5C6B-7392-4820-8935-F50ADDC55469}"/>
    <cellStyle name="Comma 2 4 4 2 2 3 3 2 4" xfId="23811" xr:uid="{584AD28A-54A5-43A6-B732-9C19DB6293C7}"/>
    <cellStyle name="Comma 2 4 4 2 2 3 3 3" xfId="6999" xr:uid="{00000000-0005-0000-0000-0000DE130000}"/>
    <cellStyle name="Comma 2 4 4 2 2 3 3 3 2" xfId="16606" xr:uid="{00000000-0005-0000-0000-0000DF130000}"/>
    <cellStyle name="Comma 2 4 4 2 2 3 3 3 2 2" xfId="35820" xr:uid="{964A2E64-5CDE-436D-8C31-6248ED4D4E29}"/>
    <cellStyle name="Comma 2 4 4 2 2 3 3 3 3" xfId="26213" xr:uid="{F76B610A-DA79-475C-84EF-591793B5FFA1}"/>
    <cellStyle name="Comma 2 4 4 2 2 3 3 4" xfId="11802" xr:uid="{00000000-0005-0000-0000-0000E0130000}"/>
    <cellStyle name="Comma 2 4 4 2 2 3 3 4 2" xfId="31016" xr:uid="{52DC3DA2-2632-45A6-92FB-A9C5AAE2B7EC}"/>
    <cellStyle name="Comma 2 4 4 2 2 3 3 5" xfId="21409" xr:uid="{C47AE59A-8433-4332-A657-52C56CA8D5B4}"/>
    <cellStyle name="Comma 2 4 4 2 2 3 4" xfId="2997" xr:uid="{00000000-0005-0000-0000-0000E1130000}"/>
    <cellStyle name="Comma 2 4 4 2 2 3 4 2" xfId="7800" xr:uid="{00000000-0005-0000-0000-0000E2130000}"/>
    <cellStyle name="Comma 2 4 4 2 2 3 4 2 2" xfId="17407" xr:uid="{00000000-0005-0000-0000-0000E3130000}"/>
    <cellStyle name="Comma 2 4 4 2 2 3 4 2 2 2" xfId="36621" xr:uid="{49B962FE-5DC5-40CD-A7E9-D8E767EF4EC4}"/>
    <cellStyle name="Comma 2 4 4 2 2 3 4 2 3" xfId="27014" xr:uid="{7114F61D-B73C-4F29-899E-7AF275B706A6}"/>
    <cellStyle name="Comma 2 4 4 2 2 3 4 3" xfId="12604" xr:uid="{00000000-0005-0000-0000-0000E4130000}"/>
    <cellStyle name="Comma 2 4 4 2 2 3 4 3 2" xfId="31818" xr:uid="{DDC20FDE-066B-4117-845D-E362D07AD5AB}"/>
    <cellStyle name="Comma 2 4 4 2 2 3 4 4" xfId="22211" xr:uid="{92BEFE9D-74F9-460F-8B09-6B2BE876A34E}"/>
    <cellStyle name="Comma 2 4 4 2 2 3 5" xfId="5399" xr:uid="{00000000-0005-0000-0000-0000E5130000}"/>
    <cellStyle name="Comma 2 4 4 2 2 3 5 2" xfId="15006" xr:uid="{00000000-0005-0000-0000-0000E6130000}"/>
    <cellStyle name="Comma 2 4 4 2 2 3 5 2 2" xfId="34220" xr:uid="{F597B630-D3AD-47EF-A1EE-7606277C4BCC}"/>
    <cellStyle name="Comma 2 4 4 2 2 3 5 3" xfId="24613" xr:uid="{E3F62ED6-9E1D-4BBB-BF91-853DAAAF0C8B}"/>
    <cellStyle name="Comma 2 4 4 2 2 3 6" xfId="10202" xr:uid="{00000000-0005-0000-0000-0000E7130000}"/>
    <cellStyle name="Comma 2 4 4 2 2 3 6 2" xfId="29416" xr:uid="{A87CEF02-3831-4A07-8B24-BC65CA73FD1E}"/>
    <cellStyle name="Comma 2 4 4 2 2 3 7" xfId="19809" xr:uid="{17646800-ADF6-4182-AF70-35BAF55202A3}"/>
    <cellStyle name="Comma 2 4 4 2 2 4" xfId="791" xr:uid="{00000000-0005-0000-0000-0000E8130000}"/>
    <cellStyle name="Comma 2 4 4 2 2 4 2" xfId="1592" xr:uid="{00000000-0005-0000-0000-0000E9130000}"/>
    <cellStyle name="Comma 2 4 4 2 2 4 2 2" xfId="3997" xr:uid="{00000000-0005-0000-0000-0000EA130000}"/>
    <cellStyle name="Comma 2 4 4 2 2 4 2 2 2" xfId="8800" xr:uid="{00000000-0005-0000-0000-0000EB130000}"/>
    <cellStyle name="Comma 2 4 4 2 2 4 2 2 2 2" xfId="18407" xr:uid="{00000000-0005-0000-0000-0000EC130000}"/>
    <cellStyle name="Comma 2 4 4 2 2 4 2 2 2 2 2" xfId="37621" xr:uid="{0726D3F9-F631-4646-BAE6-A0925F419BE4}"/>
    <cellStyle name="Comma 2 4 4 2 2 4 2 2 2 3" xfId="28014" xr:uid="{B3CD9048-E60A-4B40-A595-FE06AFA88CD8}"/>
    <cellStyle name="Comma 2 4 4 2 2 4 2 2 3" xfId="13604" xr:uid="{00000000-0005-0000-0000-0000ED130000}"/>
    <cellStyle name="Comma 2 4 4 2 2 4 2 2 3 2" xfId="32818" xr:uid="{49FA920C-0F32-4434-9E6F-AE29CBF7301C}"/>
    <cellStyle name="Comma 2 4 4 2 2 4 2 2 4" xfId="23211" xr:uid="{93551F18-0B91-4C0B-A5DC-5ACA781BA770}"/>
    <cellStyle name="Comma 2 4 4 2 2 4 2 3" xfId="6399" xr:uid="{00000000-0005-0000-0000-0000EE130000}"/>
    <cellStyle name="Comma 2 4 4 2 2 4 2 3 2" xfId="16006" xr:uid="{00000000-0005-0000-0000-0000EF130000}"/>
    <cellStyle name="Comma 2 4 4 2 2 4 2 3 2 2" xfId="35220" xr:uid="{724FD15B-9714-4BD8-A85B-E829866BC188}"/>
    <cellStyle name="Comma 2 4 4 2 2 4 2 3 3" xfId="25613" xr:uid="{479DCA02-1A72-4B37-BE7C-6D7D2F39C7C2}"/>
    <cellStyle name="Comma 2 4 4 2 2 4 2 4" xfId="11202" xr:uid="{00000000-0005-0000-0000-0000F0130000}"/>
    <cellStyle name="Comma 2 4 4 2 2 4 2 4 2" xfId="30416" xr:uid="{C20E0343-AD1F-45F0-A75C-383C760CD5B9}"/>
    <cellStyle name="Comma 2 4 4 2 2 4 2 5" xfId="20809" xr:uid="{9ADF6EF7-E302-461A-A671-0085E225122A}"/>
    <cellStyle name="Comma 2 4 4 2 2 4 3" xfId="2392" xr:uid="{00000000-0005-0000-0000-0000F1130000}"/>
    <cellStyle name="Comma 2 4 4 2 2 4 3 2" xfId="4797" xr:uid="{00000000-0005-0000-0000-0000F2130000}"/>
    <cellStyle name="Comma 2 4 4 2 2 4 3 2 2" xfId="9600" xr:uid="{00000000-0005-0000-0000-0000F3130000}"/>
    <cellStyle name="Comma 2 4 4 2 2 4 3 2 2 2" xfId="19207" xr:uid="{00000000-0005-0000-0000-0000F4130000}"/>
    <cellStyle name="Comma 2 4 4 2 2 4 3 2 2 2 2" xfId="38421" xr:uid="{5B922637-E803-428D-BD84-D571CBBEB88C}"/>
    <cellStyle name="Comma 2 4 4 2 2 4 3 2 2 3" xfId="28814" xr:uid="{C5EECD2A-E2D6-453B-A97D-1A8F96CF1D03}"/>
    <cellStyle name="Comma 2 4 4 2 2 4 3 2 3" xfId="14404" xr:uid="{00000000-0005-0000-0000-0000F5130000}"/>
    <cellStyle name="Comma 2 4 4 2 2 4 3 2 3 2" xfId="33618" xr:uid="{F8F516C1-C2B3-4016-8D14-0BE44BD74288}"/>
    <cellStyle name="Comma 2 4 4 2 2 4 3 2 4" xfId="24011" xr:uid="{0B9325E2-6D66-4FA7-A230-DA3CDD23DA44}"/>
    <cellStyle name="Comma 2 4 4 2 2 4 3 3" xfId="7199" xr:uid="{00000000-0005-0000-0000-0000F6130000}"/>
    <cellStyle name="Comma 2 4 4 2 2 4 3 3 2" xfId="16806" xr:uid="{00000000-0005-0000-0000-0000F7130000}"/>
    <cellStyle name="Comma 2 4 4 2 2 4 3 3 2 2" xfId="36020" xr:uid="{29179CA5-FA4E-49B7-879A-73E8DD6F4152}"/>
    <cellStyle name="Comma 2 4 4 2 2 4 3 3 3" xfId="26413" xr:uid="{3ECAF5CE-D3C9-4DDB-AE49-8B65163A444F}"/>
    <cellStyle name="Comma 2 4 4 2 2 4 3 4" xfId="12002" xr:uid="{00000000-0005-0000-0000-0000F8130000}"/>
    <cellStyle name="Comma 2 4 4 2 2 4 3 4 2" xfId="31216" xr:uid="{75FC187F-FBA7-4751-A64D-74794CFC97BB}"/>
    <cellStyle name="Comma 2 4 4 2 2 4 3 5" xfId="21609" xr:uid="{59215478-7CFC-4DFC-B495-47A50DDB7858}"/>
    <cellStyle name="Comma 2 4 4 2 2 4 4" xfId="3197" xr:uid="{00000000-0005-0000-0000-0000F9130000}"/>
    <cellStyle name="Comma 2 4 4 2 2 4 4 2" xfId="8000" xr:uid="{00000000-0005-0000-0000-0000FA130000}"/>
    <cellStyle name="Comma 2 4 4 2 2 4 4 2 2" xfId="17607" xr:uid="{00000000-0005-0000-0000-0000FB130000}"/>
    <cellStyle name="Comma 2 4 4 2 2 4 4 2 2 2" xfId="36821" xr:uid="{71F50D09-AFD6-41C1-AFB8-2621C2CDCE1F}"/>
    <cellStyle name="Comma 2 4 4 2 2 4 4 2 3" xfId="27214" xr:uid="{4D5E3A7F-DC28-4136-8F06-69254B0F4285}"/>
    <cellStyle name="Comma 2 4 4 2 2 4 4 3" xfId="12804" xr:uid="{00000000-0005-0000-0000-0000FC130000}"/>
    <cellStyle name="Comma 2 4 4 2 2 4 4 3 2" xfId="32018" xr:uid="{B013E88B-C44B-4EC3-941D-87273E39B107}"/>
    <cellStyle name="Comma 2 4 4 2 2 4 4 4" xfId="22411" xr:uid="{20631CBA-F4B9-4D44-9324-99498ACE7D2F}"/>
    <cellStyle name="Comma 2 4 4 2 2 4 5" xfId="5599" xr:uid="{00000000-0005-0000-0000-0000FD130000}"/>
    <cellStyle name="Comma 2 4 4 2 2 4 5 2" xfId="15206" xr:uid="{00000000-0005-0000-0000-0000FE130000}"/>
    <cellStyle name="Comma 2 4 4 2 2 4 5 2 2" xfId="34420" xr:uid="{7CE7A2D8-29D2-40A4-B16C-5D7B23D9A414}"/>
    <cellStyle name="Comma 2 4 4 2 2 4 5 3" xfId="24813" xr:uid="{DB77C620-0902-49D8-A00E-3E76FB7F6A2D}"/>
    <cellStyle name="Comma 2 4 4 2 2 4 6" xfId="10402" xr:uid="{00000000-0005-0000-0000-0000FF130000}"/>
    <cellStyle name="Comma 2 4 4 2 2 4 6 2" xfId="29616" xr:uid="{F7875FE7-9B9B-4210-B71C-04C5318CAA6F}"/>
    <cellStyle name="Comma 2 4 4 2 2 4 7" xfId="20009" xr:uid="{30D88AED-519D-4556-B35E-4FD7F57364FB}"/>
    <cellStyle name="Comma 2 4 4 2 2 5" xfId="992" xr:uid="{00000000-0005-0000-0000-000000140000}"/>
    <cellStyle name="Comma 2 4 4 2 2 5 2" xfId="3397" xr:uid="{00000000-0005-0000-0000-000001140000}"/>
    <cellStyle name="Comma 2 4 4 2 2 5 2 2" xfId="8200" xr:uid="{00000000-0005-0000-0000-000002140000}"/>
    <cellStyle name="Comma 2 4 4 2 2 5 2 2 2" xfId="17807" xr:uid="{00000000-0005-0000-0000-000003140000}"/>
    <cellStyle name="Comma 2 4 4 2 2 5 2 2 2 2" xfId="37021" xr:uid="{CC441E99-D7E3-4BBA-9275-A146D04671A3}"/>
    <cellStyle name="Comma 2 4 4 2 2 5 2 2 3" xfId="27414" xr:uid="{A87D6EAE-CC35-4F10-A974-AC1BD30F6A60}"/>
    <cellStyle name="Comma 2 4 4 2 2 5 2 3" xfId="13004" xr:uid="{00000000-0005-0000-0000-000004140000}"/>
    <cellStyle name="Comma 2 4 4 2 2 5 2 3 2" xfId="32218" xr:uid="{72004A23-8CDE-44B1-AC92-93B77BB4FE6B}"/>
    <cellStyle name="Comma 2 4 4 2 2 5 2 4" xfId="22611" xr:uid="{7C5C6E99-2035-415C-8F77-FFC6AA112BBE}"/>
    <cellStyle name="Comma 2 4 4 2 2 5 3" xfId="5799" xr:uid="{00000000-0005-0000-0000-000005140000}"/>
    <cellStyle name="Comma 2 4 4 2 2 5 3 2" xfId="15406" xr:uid="{00000000-0005-0000-0000-000006140000}"/>
    <cellStyle name="Comma 2 4 4 2 2 5 3 2 2" xfId="34620" xr:uid="{C64ACCA5-62A1-409C-B73D-B56C93560EE4}"/>
    <cellStyle name="Comma 2 4 4 2 2 5 3 3" xfId="25013" xr:uid="{2E869292-91EB-4056-BDFE-DC77DC39E041}"/>
    <cellStyle name="Comma 2 4 4 2 2 5 4" xfId="10602" xr:uid="{00000000-0005-0000-0000-000007140000}"/>
    <cellStyle name="Comma 2 4 4 2 2 5 4 2" xfId="29816" xr:uid="{FE5A64C0-BEF5-4F08-982D-9BF87FAAACA4}"/>
    <cellStyle name="Comma 2 4 4 2 2 5 5" xfId="20209" xr:uid="{185259AB-3802-4D41-9F11-FAC4B905E952}"/>
    <cellStyle name="Comma 2 4 4 2 2 6" xfId="1792" xr:uid="{00000000-0005-0000-0000-000008140000}"/>
    <cellStyle name="Comma 2 4 4 2 2 6 2" xfId="4197" xr:uid="{00000000-0005-0000-0000-000009140000}"/>
    <cellStyle name="Comma 2 4 4 2 2 6 2 2" xfId="9000" xr:uid="{00000000-0005-0000-0000-00000A140000}"/>
    <cellStyle name="Comma 2 4 4 2 2 6 2 2 2" xfId="18607" xr:uid="{00000000-0005-0000-0000-00000B140000}"/>
    <cellStyle name="Comma 2 4 4 2 2 6 2 2 2 2" xfId="37821" xr:uid="{F0EA021B-7C49-453A-A7FC-9092C6A5F23F}"/>
    <cellStyle name="Comma 2 4 4 2 2 6 2 2 3" xfId="28214" xr:uid="{84DBF5B7-3521-4898-8A92-4C6D33DFD48C}"/>
    <cellStyle name="Comma 2 4 4 2 2 6 2 3" xfId="13804" xr:uid="{00000000-0005-0000-0000-00000C140000}"/>
    <cellStyle name="Comma 2 4 4 2 2 6 2 3 2" xfId="33018" xr:uid="{4C537F2A-3E1E-47A7-95E4-7A7768CFEC2C}"/>
    <cellStyle name="Comma 2 4 4 2 2 6 2 4" xfId="23411" xr:uid="{77C209B6-124B-487E-AEB3-18B9C2110F4F}"/>
    <cellStyle name="Comma 2 4 4 2 2 6 3" xfId="6599" xr:uid="{00000000-0005-0000-0000-00000D140000}"/>
    <cellStyle name="Comma 2 4 4 2 2 6 3 2" xfId="16206" xr:uid="{00000000-0005-0000-0000-00000E140000}"/>
    <cellStyle name="Comma 2 4 4 2 2 6 3 2 2" xfId="35420" xr:uid="{88E850E0-5C1C-4114-AB7C-1A365F9CAE01}"/>
    <cellStyle name="Comma 2 4 4 2 2 6 3 3" xfId="25813" xr:uid="{D0822A81-21C5-4DFE-9E2D-A02FCDF1301F}"/>
    <cellStyle name="Comma 2 4 4 2 2 6 4" xfId="11402" xr:uid="{00000000-0005-0000-0000-00000F140000}"/>
    <cellStyle name="Comma 2 4 4 2 2 6 4 2" xfId="30616" xr:uid="{4A74C0AC-2C9B-4FA2-804A-50AF293C4CC4}"/>
    <cellStyle name="Comma 2 4 4 2 2 6 5" xfId="21009" xr:uid="{67F28AB5-1F18-4983-B4BA-E3C0CF4A7AAC}"/>
    <cellStyle name="Comma 2 4 4 2 2 7" xfId="2597" xr:uid="{00000000-0005-0000-0000-000010140000}"/>
    <cellStyle name="Comma 2 4 4 2 2 7 2" xfId="7400" xr:uid="{00000000-0005-0000-0000-000011140000}"/>
    <cellStyle name="Comma 2 4 4 2 2 7 2 2" xfId="17007" xr:uid="{00000000-0005-0000-0000-000012140000}"/>
    <cellStyle name="Comma 2 4 4 2 2 7 2 2 2" xfId="36221" xr:uid="{15F72C09-9ED4-40E4-A0A4-3568C5B06F08}"/>
    <cellStyle name="Comma 2 4 4 2 2 7 2 3" xfId="26614" xr:uid="{AD1022FE-B8EF-4198-B966-5CB78B68FFEC}"/>
    <cellStyle name="Comma 2 4 4 2 2 7 3" xfId="12204" xr:uid="{00000000-0005-0000-0000-000013140000}"/>
    <cellStyle name="Comma 2 4 4 2 2 7 3 2" xfId="31418" xr:uid="{2F346645-A3BC-4A3B-858E-D88A0683A06E}"/>
    <cellStyle name="Comma 2 4 4 2 2 7 4" xfId="21811" xr:uid="{10BB381A-B75C-444C-A5D3-03B69CC20DDE}"/>
    <cellStyle name="Comma 2 4 4 2 2 8" xfId="4999" xr:uid="{00000000-0005-0000-0000-000014140000}"/>
    <cellStyle name="Comma 2 4 4 2 2 8 2" xfId="14606" xr:uid="{00000000-0005-0000-0000-000015140000}"/>
    <cellStyle name="Comma 2 4 4 2 2 8 2 2" xfId="33820" xr:uid="{4EA568F6-A009-4456-B907-673F943A58B5}"/>
    <cellStyle name="Comma 2 4 4 2 2 8 3" xfId="24213" xr:uid="{5F85F53D-CA5B-4035-A62A-F40F4E4E1748}"/>
    <cellStyle name="Comma 2 4 4 2 2 9" xfId="9802" xr:uid="{00000000-0005-0000-0000-000016140000}"/>
    <cellStyle name="Comma 2 4 4 2 2 9 2" xfId="29016" xr:uid="{F9703E0A-CB8E-4933-8498-BB088347BBC0}"/>
    <cellStyle name="Comma 2 4 4 2 3" xfId="291" xr:uid="{00000000-0005-0000-0000-000017140000}"/>
    <cellStyle name="Comma 2 4 4 2 3 2" xfId="1092" xr:uid="{00000000-0005-0000-0000-000018140000}"/>
    <cellStyle name="Comma 2 4 4 2 3 2 2" xfId="3497" xr:uid="{00000000-0005-0000-0000-000019140000}"/>
    <cellStyle name="Comma 2 4 4 2 3 2 2 2" xfId="8300" xr:uid="{00000000-0005-0000-0000-00001A140000}"/>
    <cellStyle name="Comma 2 4 4 2 3 2 2 2 2" xfId="17907" xr:uid="{00000000-0005-0000-0000-00001B140000}"/>
    <cellStyle name="Comma 2 4 4 2 3 2 2 2 2 2" xfId="37121" xr:uid="{828B2F39-3BC2-4D08-B638-DC902EF86AA7}"/>
    <cellStyle name="Comma 2 4 4 2 3 2 2 2 3" xfId="27514" xr:uid="{2E60F60E-A4A0-4909-A1A5-57F5F6702550}"/>
    <cellStyle name="Comma 2 4 4 2 3 2 2 3" xfId="13104" xr:uid="{00000000-0005-0000-0000-00001C140000}"/>
    <cellStyle name="Comma 2 4 4 2 3 2 2 3 2" xfId="32318" xr:uid="{12CF0E1E-E24E-43A3-9F94-A0CD91E38B59}"/>
    <cellStyle name="Comma 2 4 4 2 3 2 2 4" xfId="22711" xr:uid="{46F48FA2-A951-48D3-BADB-7CDEB1CCCFB5}"/>
    <cellStyle name="Comma 2 4 4 2 3 2 3" xfId="5899" xr:uid="{00000000-0005-0000-0000-00001D140000}"/>
    <cellStyle name="Comma 2 4 4 2 3 2 3 2" xfId="15506" xr:uid="{00000000-0005-0000-0000-00001E140000}"/>
    <cellStyle name="Comma 2 4 4 2 3 2 3 2 2" xfId="34720" xr:uid="{40D0AC5C-78B5-4791-A3A7-29B8170ACA4D}"/>
    <cellStyle name="Comma 2 4 4 2 3 2 3 3" xfId="25113" xr:uid="{C87ADE9A-CD37-4387-8946-9648EB7B44F7}"/>
    <cellStyle name="Comma 2 4 4 2 3 2 4" xfId="10702" xr:uid="{00000000-0005-0000-0000-00001F140000}"/>
    <cellStyle name="Comma 2 4 4 2 3 2 4 2" xfId="29916" xr:uid="{F8D9CCC2-6634-48A2-8693-71CFB1B061EC}"/>
    <cellStyle name="Comma 2 4 4 2 3 2 5" xfId="20309" xr:uid="{EFAC0A57-0748-4FCC-834C-37CD54CB4EAD}"/>
    <cellStyle name="Comma 2 4 4 2 3 3" xfId="1892" xr:uid="{00000000-0005-0000-0000-000020140000}"/>
    <cellStyle name="Comma 2 4 4 2 3 3 2" xfId="4297" xr:uid="{00000000-0005-0000-0000-000021140000}"/>
    <cellStyle name="Comma 2 4 4 2 3 3 2 2" xfId="9100" xr:uid="{00000000-0005-0000-0000-000022140000}"/>
    <cellStyle name="Comma 2 4 4 2 3 3 2 2 2" xfId="18707" xr:uid="{00000000-0005-0000-0000-000023140000}"/>
    <cellStyle name="Comma 2 4 4 2 3 3 2 2 2 2" xfId="37921" xr:uid="{CA0ADC16-5212-441D-895A-40F7B445B1E9}"/>
    <cellStyle name="Comma 2 4 4 2 3 3 2 2 3" xfId="28314" xr:uid="{A5C6F585-974E-4F0D-AE8A-2F349D699136}"/>
    <cellStyle name="Comma 2 4 4 2 3 3 2 3" xfId="13904" xr:uid="{00000000-0005-0000-0000-000024140000}"/>
    <cellStyle name="Comma 2 4 4 2 3 3 2 3 2" xfId="33118" xr:uid="{BF4312A2-A48B-46F6-938E-344E5FB66011}"/>
    <cellStyle name="Comma 2 4 4 2 3 3 2 4" xfId="23511" xr:uid="{B11D6D87-E415-4B04-A16B-A557A95A9057}"/>
    <cellStyle name="Comma 2 4 4 2 3 3 3" xfId="6699" xr:uid="{00000000-0005-0000-0000-000025140000}"/>
    <cellStyle name="Comma 2 4 4 2 3 3 3 2" xfId="16306" xr:uid="{00000000-0005-0000-0000-000026140000}"/>
    <cellStyle name="Comma 2 4 4 2 3 3 3 2 2" xfId="35520" xr:uid="{A3BAC282-0CC6-4F77-8CB3-D8BFDF12258F}"/>
    <cellStyle name="Comma 2 4 4 2 3 3 3 3" xfId="25913" xr:uid="{49A56DE8-6B22-4B0E-A37D-C2AD96188F6C}"/>
    <cellStyle name="Comma 2 4 4 2 3 3 4" xfId="11502" xr:uid="{00000000-0005-0000-0000-000027140000}"/>
    <cellStyle name="Comma 2 4 4 2 3 3 4 2" xfId="30716" xr:uid="{80F6B6F5-7B6F-4FDF-9230-D7BF79D2E0C7}"/>
    <cellStyle name="Comma 2 4 4 2 3 3 5" xfId="21109" xr:uid="{CE506541-14ED-474D-AAC9-512C40A002CE}"/>
    <cellStyle name="Comma 2 4 4 2 3 4" xfId="2697" xr:uid="{00000000-0005-0000-0000-000028140000}"/>
    <cellStyle name="Comma 2 4 4 2 3 4 2" xfId="7500" xr:uid="{00000000-0005-0000-0000-000029140000}"/>
    <cellStyle name="Comma 2 4 4 2 3 4 2 2" xfId="17107" xr:uid="{00000000-0005-0000-0000-00002A140000}"/>
    <cellStyle name="Comma 2 4 4 2 3 4 2 2 2" xfId="36321" xr:uid="{27231B4D-1BBB-4A2F-BF96-D9755F4DD174}"/>
    <cellStyle name="Comma 2 4 4 2 3 4 2 3" xfId="26714" xr:uid="{02FB465B-4DEC-4FB7-B2C7-ACA39DEEBA44}"/>
    <cellStyle name="Comma 2 4 4 2 3 4 3" xfId="12304" xr:uid="{00000000-0005-0000-0000-00002B140000}"/>
    <cellStyle name="Comma 2 4 4 2 3 4 3 2" xfId="31518" xr:uid="{76CC9A8C-6079-4F81-9CAA-FB708488B1B0}"/>
    <cellStyle name="Comma 2 4 4 2 3 4 4" xfId="21911" xr:uid="{548A4BB5-E3EE-41E6-8158-53C5120F7A42}"/>
    <cellStyle name="Comma 2 4 4 2 3 5" xfId="5099" xr:uid="{00000000-0005-0000-0000-00002C140000}"/>
    <cellStyle name="Comma 2 4 4 2 3 5 2" xfId="14706" xr:uid="{00000000-0005-0000-0000-00002D140000}"/>
    <cellStyle name="Comma 2 4 4 2 3 5 2 2" xfId="33920" xr:uid="{E8FC7D17-3A7F-469C-80E7-99BAA173D870}"/>
    <cellStyle name="Comma 2 4 4 2 3 5 3" xfId="24313" xr:uid="{1DD1976A-290C-4E33-BC8A-65935CB8E712}"/>
    <cellStyle name="Comma 2 4 4 2 3 6" xfId="9902" xr:uid="{00000000-0005-0000-0000-00002E140000}"/>
    <cellStyle name="Comma 2 4 4 2 3 6 2" xfId="29116" xr:uid="{5691FD2F-D8C7-4E6A-926C-7BAA937AE35D}"/>
    <cellStyle name="Comma 2 4 4 2 3 7" xfId="19509" xr:uid="{C5B1B9D3-1252-487D-AD9A-7251CFBACD38}"/>
    <cellStyle name="Comma 2 4 4 2 4" xfId="491" xr:uid="{00000000-0005-0000-0000-00002F140000}"/>
    <cellStyle name="Comma 2 4 4 2 4 2" xfId="1292" xr:uid="{00000000-0005-0000-0000-000030140000}"/>
    <cellStyle name="Comma 2 4 4 2 4 2 2" xfId="3697" xr:uid="{00000000-0005-0000-0000-000031140000}"/>
    <cellStyle name="Comma 2 4 4 2 4 2 2 2" xfId="8500" xr:uid="{00000000-0005-0000-0000-000032140000}"/>
    <cellStyle name="Comma 2 4 4 2 4 2 2 2 2" xfId="18107" xr:uid="{00000000-0005-0000-0000-000033140000}"/>
    <cellStyle name="Comma 2 4 4 2 4 2 2 2 2 2" xfId="37321" xr:uid="{723361A9-A47C-4C48-BD99-3162293F33B7}"/>
    <cellStyle name="Comma 2 4 4 2 4 2 2 2 3" xfId="27714" xr:uid="{6E8F51CD-D51C-4184-B24C-62FBABE5C9D6}"/>
    <cellStyle name="Comma 2 4 4 2 4 2 2 3" xfId="13304" xr:uid="{00000000-0005-0000-0000-000034140000}"/>
    <cellStyle name="Comma 2 4 4 2 4 2 2 3 2" xfId="32518" xr:uid="{7E29478E-36B4-49E8-88C8-DF8DE0278FC9}"/>
    <cellStyle name="Comma 2 4 4 2 4 2 2 4" xfId="22911" xr:uid="{01689ED9-6DC9-47F8-A14F-3D3C5788F4C3}"/>
    <cellStyle name="Comma 2 4 4 2 4 2 3" xfId="6099" xr:uid="{00000000-0005-0000-0000-000035140000}"/>
    <cellStyle name="Comma 2 4 4 2 4 2 3 2" xfId="15706" xr:uid="{00000000-0005-0000-0000-000036140000}"/>
    <cellStyle name="Comma 2 4 4 2 4 2 3 2 2" xfId="34920" xr:uid="{314CEA68-6C8F-494F-B8E8-641DB4D58EA7}"/>
    <cellStyle name="Comma 2 4 4 2 4 2 3 3" xfId="25313" xr:uid="{9317F38F-751C-480E-BAB0-84360C5380B4}"/>
    <cellStyle name="Comma 2 4 4 2 4 2 4" xfId="10902" xr:uid="{00000000-0005-0000-0000-000037140000}"/>
    <cellStyle name="Comma 2 4 4 2 4 2 4 2" xfId="30116" xr:uid="{483E7D6C-EAE9-47BC-834E-9D401DCA0DAE}"/>
    <cellStyle name="Comma 2 4 4 2 4 2 5" xfId="20509" xr:uid="{533D22B0-B51E-40B4-B873-18A77C297E26}"/>
    <cellStyle name="Comma 2 4 4 2 4 3" xfId="2092" xr:uid="{00000000-0005-0000-0000-000038140000}"/>
    <cellStyle name="Comma 2 4 4 2 4 3 2" xfId="4497" xr:uid="{00000000-0005-0000-0000-000039140000}"/>
    <cellStyle name="Comma 2 4 4 2 4 3 2 2" xfId="9300" xr:uid="{00000000-0005-0000-0000-00003A140000}"/>
    <cellStyle name="Comma 2 4 4 2 4 3 2 2 2" xfId="18907" xr:uid="{00000000-0005-0000-0000-00003B140000}"/>
    <cellStyle name="Comma 2 4 4 2 4 3 2 2 2 2" xfId="38121" xr:uid="{DD96849A-DBD3-40D7-81A1-126A86B889D4}"/>
    <cellStyle name="Comma 2 4 4 2 4 3 2 2 3" xfId="28514" xr:uid="{BEB72D38-054C-4F89-8609-359254FBEC8F}"/>
    <cellStyle name="Comma 2 4 4 2 4 3 2 3" xfId="14104" xr:uid="{00000000-0005-0000-0000-00003C140000}"/>
    <cellStyle name="Comma 2 4 4 2 4 3 2 3 2" xfId="33318" xr:uid="{2BB23063-9677-4DA8-97F2-E0E935E106C1}"/>
    <cellStyle name="Comma 2 4 4 2 4 3 2 4" xfId="23711" xr:uid="{52DDA054-D09E-4B8F-92A3-7EA93AFA9B41}"/>
    <cellStyle name="Comma 2 4 4 2 4 3 3" xfId="6899" xr:uid="{00000000-0005-0000-0000-00003D140000}"/>
    <cellStyle name="Comma 2 4 4 2 4 3 3 2" xfId="16506" xr:uid="{00000000-0005-0000-0000-00003E140000}"/>
    <cellStyle name="Comma 2 4 4 2 4 3 3 2 2" xfId="35720" xr:uid="{40DDAD41-1CC1-41A6-8FD8-34675F39DCE3}"/>
    <cellStyle name="Comma 2 4 4 2 4 3 3 3" xfId="26113" xr:uid="{862F4AD0-50AE-40E2-8082-E2CEF1DAFF89}"/>
    <cellStyle name="Comma 2 4 4 2 4 3 4" xfId="11702" xr:uid="{00000000-0005-0000-0000-00003F140000}"/>
    <cellStyle name="Comma 2 4 4 2 4 3 4 2" xfId="30916" xr:uid="{341337BE-0701-4821-9192-F1DC04302291}"/>
    <cellStyle name="Comma 2 4 4 2 4 3 5" xfId="21309" xr:uid="{00DFD9EA-D3D1-49EA-BF9F-BF6BAB6FC5F5}"/>
    <cellStyle name="Comma 2 4 4 2 4 4" xfId="2897" xr:uid="{00000000-0005-0000-0000-000040140000}"/>
    <cellStyle name="Comma 2 4 4 2 4 4 2" xfId="7700" xr:uid="{00000000-0005-0000-0000-000041140000}"/>
    <cellStyle name="Comma 2 4 4 2 4 4 2 2" xfId="17307" xr:uid="{00000000-0005-0000-0000-000042140000}"/>
    <cellStyle name="Comma 2 4 4 2 4 4 2 2 2" xfId="36521" xr:uid="{B48E4801-45A3-4A03-A28C-584C1393413B}"/>
    <cellStyle name="Comma 2 4 4 2 4 4 2 3" xfId="26914" xr:uid="{379CAA62-84EB-4779-80CA-724BE1447BED}"/>
    <cellStyle name="Comma 2 4 4 2 4 4 3" xfId="12504" xr:uid="{00000000-0005-0000-0000-000043140000}"/>
    <cellStyle name="Comma 2 4 4 2 4 4 3 2" xfId="31718" xr:uid="{A1E6BCDE-F3AE-477E-ABBF-166D178F9B0B}"/>
    <cellStyle name="Comma 2 4 4 2 4 4 4" xfId="22111" xr:uid="{2717759A-E9C2-4A5A-AB40-FBC3CDF3598C}"/>
    <cellStyle name="Comma 2 4 4 2 4 5" xfId="5299" xr:uid="{00000000-0005-0000-0000-000044140000}"/>
    <cellStyle name="Comma 2 4 4 2 4 5 2" xfId="14906" xr:uid="{00000000-0005-0000-0000-000045140000}"/>
    <cellStyle name="Comma 2 4 4 2 4 5 2 2" xfId="34120" xr:uid="{F1DC264D-C7AF-47B4-91BF-DC337B5E8AAD}"/>
    <cellStyle name="Comma 2 4 4 2 4 5 3" xfId="24513" xr:uid="{9CD8433F-05BC-48B8-AD04-2BDB91368518}"/>
    <cellStyle name="Comma 2 4 4 2 4 6" xfId="10102" xr:uid="{00000000-0005-0000-0000-000046140000}"/>
    <cellStyle name="Comma 2 4 4 2 4 6 2" xfId="29316" xr:uid="{532AC95A-52A3-4AF1-825B-2E8405C6AD75}"/>
    <cellStyle name="Comma 2 4 4 2 4 7" xfId="19709" xr:uid="{3F44DE91-F86B-4AEE-83A4-E5A1F5B47789}"/>
    <cellStyle name="Comma 2 4 4 2 5" xfId="691" xr:uid="{00000000-0005-0000-0000-000047140000}"/>
    <cellStyle name="Comma 2 4 4 2 5 2" xfId="1492" xr:uid="{00000000-0005-0000-0000-000048140000}"/>
    <cellStyle name="Comma 2 4 4 2 5 2 2" xfId="3897" xr:uid="{00000000-0005-0000-0000-000049140000}"/>
    <cellStyle name="Comma 2 4 4 2 5 2 2 2" xfId="8700" xr:uid="{00000000-0005-0000-0000-00004A140000}"/>
    <cellStyle name="Comma 2 4 4 2 5 2 2 2 2" xfId="18307" xr:uid="{00000000-0005-0000-0000-00004B140000}"/>
    <cellStyle name="Comma 2 4 4 2 5 2 2 2 2 2" xfId="37521" xr:uid="{92131F87-99ED-4A5D-98F2-3A804E5A815E}"/>
    <cellStyle name="Comma 2 4 4 2 5 2 2 2 3" xfId="27914" xr:uid="{441D8685-2AE7-499D-B142-4BE2732D9F61}"/>
    <cellStyle name="Comma 2 4 4 2 5 2 2 3" xfId="13504" xr:uid="{00000000-0005-0000-0000-00004C140000}"/>
    <cellStyle name="Comma 2 4 4 2 5 2 2 3 2" xfId="32718" xr:uid="{930B730D-D5C4-452D-803A-23CF25D728EF}"/>
    <cellStyle name="Comma 2 4 4 2 5 2 2 4" xfId="23111" xr:uid="{5956CA21-C602-4054-A3B1-51C05A62B645}"/>
    <cellStyle name="Comma 2 4 4 2 5 2 3" xfId="6299" xr:uid="{00000000-0005-0000-0000-00004D140000}"/>
    <cellStyle name="Comma 2 4 4 2 5 2 3 2" xfId="15906" xr:uid="{00000000-0005-0000-0000-00004E140000}"/>
    <cellStyle name="Comma 2 4 4 2 5 2 3 2 2" xfId="35120" xr:uid="{E57B04B5-A7B0-4089-9397-F1A023F84B9B}"/>
    <cellStyle name="Comma 2 4 4 2 5 2 3 3" xfId="25513" xr:uid="{E1C2CF47-1E4B-4F34-8915-7FC76B695104}"/>
    <cellStyle name="Comma 2 4 4 2 5 2 4" xfId="11102" xr:uid="{00000000-0005-0000-0000-00004F140000}"/>
    <cellStyle name="Comma 2 4 4 2 5 2 4 2" xfId="30316" xr:uid="{9C3C3292-22F0-4DF8-ADB9-34B73359497E}"/>
    <cellStyle name="Comma 2 4 4 2 5 2 5" xfId="20709" xr:uid="{5A6264A3-6C03-4FA2-B7A6-4ED81EFACDC2}"/>
    <cellStyle name="Comma 2 4 4 2 5 3" xfId="2292" xr:uid="{00000000-0005-0000-0000-000050140000}"/>
    <cellStyle name="Comma 2 4 4 2 5 3 2" xfId="4697" xr:uid="{00000000-0005-0000-0000-000051140000}"/>
    <cellStyle name="Comma 2 4 4 2 5 3 2 2" xfId="9500" xr:uid="{00000000-0005-0000-0000-000052140000}"/>
    <cellStyle name="Comma 2 4 4 2 5 3 2 2 2" xfId="19107" xr:uid="{00000000-0005-0000-0000-000053140000}"/>
    <cellStyle name="Comma 2 4 4 2 5 3 2 2 2 2" xfId="38321" xr:uid="{C25C07BC-FAD6-4AD3-9D4A-AF388554516D}"/>
    <cellStyle name="Comma 2 4 4 2 5 3 2 2 3" xfId="28714" xr:uid="{BADD46CE-DA3A-48CE-8864-051DF0A5B844}"/>
    <cellStyle name="Comma 2 4 4 2 5 3 2 3" xfId="14304" xr:uid="{00000000-0005-0000-0000-000054140000}"/>
    <cellStyle name="Comma 2 4 4 2 5 3 2 3 2" xfId="33518" xr:uid="{BE737949-BA1E-48A4-9E77-4A6C222771A2}"/>
    <cellStyle name="Comma 2 4 4 2 5 3 2 4" xfId="23911" xr:uid="{B2C94286-FF4A-4C6C-828C-675F51853774}"/>
    <cellStyle name="Comma 2 4 4 2 5 3 3" xfId="7099" xr:uid="{00000000-0005-0000-0000-000055140000}"/>
    <cellStyle name="Comma 2 4 4 2 5 3 3 2" xfId="16706" xr:uid="{00000000-0005-0000-0000-000056140000}"/>
    <cellStyle name="Comma 2 4 4 2 5 3 3 2 2" xfId="35920" xr:uid="{145722DB-5BD2-421A-BF45-DA67B577DB62}"/>
    <cellStyle name="Comma 2 4 4 2 5 3 3 3" xfId="26313" xr:uid="{0613BD3F-F012-4EF5-B6E5-F39DABFCF0B1}"/>
    <cellStyle name="Comma 2 4 4 2 5 3 4" xfId="11902" xr:uid="{00000000-0005-0000-0000-000057140000}"/>
    <cellStyle name="Comma 2 4 4 2 5 3 4 2" xfId="31116" xr:uid="{32FB1D48-F66D-4259-A85E-02CA22D0684D}"/>
    <cellStyle name="Comma 2 4 4 2 5 3 5" xfId="21509" xr:uid="{1331BB8A-3A64-4ECB-BFA0-CD052C8FA087}"/>
    <cellStyle name="Comma 2 4 4 2 5 4" xfId="3097" xr:uid="{00000000-0005-0000-0000-000058140000}"/>
    <cellStyle name="Comma 2 4 4 2 5 4 2" xfId="7900" xr:uid="{00000000-0005-0000-0000-000059140000}"/>
    <cellStyle name="Comma 2 4 4 2 5 4 2 2" xfId="17507" xr:uid="{00000000-0005-0000-0000-00005A140000}"/>
    <cellStyle name="Comma 2 4 4 2 5 4 2 2 2" xfId="36721" xr:uid="{5E7FFA60-B76B-44EB-B1ED-D5A6152D5FD5}"/>
    <cellStyle name="Comma 2 4 4 2 5 4 2 3" xfId="27114" xr:uid="{41171D0B-4B07-4CA3-9E67-80F6817D09E2}"/>
    <cellStyle name="Comma 2 4 4 2 5 4 3" xfId="12704" xr:uid="{00000000-0005-0000-0000-00005B140000}"/>
    <cellStyle name="Comma 2 4 4 2 5 4 3 2" xfId="31918" xr:uid="{1EB1E983-42E4-4992-9CEA-FE97C3D9FB51}"/>
    <cellStyle name="Comma 2 4 4 2 5 4 4" xfId="22311" xr:uid="{06D00BD2-EA68-4A18-BE74-110537456040}"/>
    <cellStyle name="Comma 2 4 4 2 5 5" xfId="5499" xr:uid="{00000000-0005-0000-0000-00005C140000}"/>
    <cellStyle name="Comma 2 4 4 2 5 5 2" xfId="15106" xr:uid="{00000000-0005-0000-0000-00005D140000}"/>
    <cellStyle name="Comma 2 4 4 2 5 5 2 2" xfId="34320" xr:uid="{C56ECEE4-1BDF-49B0-8722-218B1DC629AD}"/>
    <cellStyle name="Comma 2 4 4 2 5 5 3" xfId="24713" xr:uid="{AA273176-4040-41B0-A548-19990B2A6D69}"/>
    <cellStyle name="Comma 2 4 4 2 5 6" xfId="10302" xr:uid="{00000000-0005-0000-0000-00005E140000}"/>
    <cellStyle name="Comma 2 4 4 2 5 6 2" xfId="29516" xr:uid="{51CECCAC-C7ED-45B8-9E3E-2FCE7961AE81}"/>
    <cellStyle name="Comma 2 4 4 2 5 7" xfId="19909" xr:uid="{95855653-D391-41B7-8087-68486E4C5C4B}"/>
    <cellStyle name="Comma 2 4 4 2 6" xfId="892" xr:uid="{00000000-0005-0000-0000-00005F140000}"/>
    <cellStyle name="Comma 2 4 4 2 6 2" xfId="3297" xr:uid="{00000000-0005-0000-0000-000060140000}"/>
    <cellStyle name="Comma 2 4 4 2 6 2 2" xfId="8100" xr:uid="{00000000-0005-0000-0000-000061140000}"/>
    <cellStyle name="Comma 2 4 4 2 6 2 2 2" xfId="17707" xr:uid="{00000000-0005-0000-0000-000062140000}"/>
    <cellStyle name="Comma 2 4 4 2 6 2 2 2 2" xfId="36921" xr:uid="{CF36A31E-A0A6-45D8-9E75-60C72797EBF2}"/>
    <cellStyle name="Comma 2 4 4 2 6 2 2 3" xfId="27314" xr:uid="{0B3FDA9E-CE5B-479C-80BD-1FB7E5CB59C0}"/>
    <cellStyle name="Comma 2 4 4 2 6 2 3" xfId="12904" xr:uid="{00000000-0005-0000-0000-000063140000}"/>
    <cellStyle name="Comma 2 4 4 2 6 2 3 2" xfId="32118" xr:uid="{B7329CE6-1070-4F4A-B02E-BCFB8D76DACF}"/>
    <cellStyle name="Comma 2 4 4 2 6 2 4" xfId="22511" xr:uid="{34F11007-0104-4EDE-A654-0AD5EF2307E7}"/>
    <cellStyle name="Comma 2 4 4 2 6 3" xfId="5699" xr:uid="{00000000-0005-0000-0000-000064140000}"/>
    <cellStyle name="Comma 2 4 4 2 6 3 2" xfId="15306" xr:uid="{00000000-0005-0000-0000-000065140000}"/>
    <cellStyle name="Comma 2 4 4 2 6 3 2 2" xfId="34520" xr:uid="{A544F138-5AEA-481D-AAF8-258C38D0BCD6}"/>
    <cellStyle name="Comma 2 4 4 2 6 3 3" xfId="24913" xr:uid="{3C41C290-419C-49F8-9E1C-A961FF6BBC01}"/>
    <cellStyle name="Comma 2 4 4 2 6 4" xfId="10502" xr:uid="{00000000-0005-0000-0000-000066140000}"/>
    <cellStyle name="Comma 2 4 4 2 6 4 2" xfId="29716" xr:uid="{90CC24F7-251D-4579-8B7D-5424C5EA1C1F}"/>
    <cellStyle name="Comma 2 4 4 2 6 5" xfId="20109" xr:uid="{008C7492-BDCC-4C23-A664-1B2E6E5D011C}"/>
    <cellStyle name="Comma 2 4 4 2 7" xfId="1692" xr:uid="{00000000-0005-0000-0000-000067140000}"/>
    <cellStyle name="Comma 2 4 4 2 7 2" xfId="4097" xr:uid="{00000000-0005-0000-0000-000068140000}"/>
    <cellStyle name="Comma 2 4 4 2 7 2 2" xfId="8900" xr:uid="{00000000-0005-0000-0000-000069140000}"/>
    <cellStyle name="Comma 2 4 4 2 7 2 2 2" xfId="18507" xr:uid="{00000000-0005-0000-0000-00006A140000}"/>
    <cellStyle name="Comma 2 4 4 2 7 2 2 2 2" xfId="37721" xr:uid="{E726B07F-696C-4E0E-BACC-57B6CD6314A0}"/>
    <cellStyle name="Comma 2 4 4 2 7 2 2 3" xfId="28114" xr:uid="{217CA084-FFA2-41B0-A8A9-A0092C663068}"/>
    <cellStyle name="Comma 2 4 4 2 7 2 3" xfId="13704" xr:uid="{00000000-0005-0000-0000-00006B140000}"/>
    <cellStyle name="Comma 2 4 4 2 7 2 3 2" xfId="32918" xr:uid="{F9ABC5A6-26DA-4D50-A29B-30206D5CCE41}"/>
    <cellStyle name="Comma 2 4 4 2 7 2 4" xfId="23311" xr:uid="{7383DD90-568E-4457-9DAF-98A3C8C3B992}"/>
    <cellStyle name="Comma 2 4 4 2 7 3" xfId="6499" xr:uid="{00000000-0005-0000-0000-00006C140000}"/>
    <cellStyle name="Comma 2 4 4 2 7 3 2" xfId="16106" xr:uid="{00000000-0005-0000-0000-00006D140000}"/>
    <cellStyle name="Comma 2 4 4 2 7 3 2 2" xfId="35320" xr:uid="{68ABA9CB-AA94-4A28-8085-9B6FB262988B}"/>
    <cellStyle name="Comma 2 4 4 2 7 3 3" xfId="25713" xr:uid="{D08DA991-E870-403D-9C6D-6948D812086E}"/>
    <cellStyle name="Comma 2 4 4 2 7 4" xfId="11302" xr:uid="{00000000-0005-0000-0000-00006E140000}"/>
    <cellStyle name="Comma 2 4 4 2 7 4 2" xfId="30516" xr:uid="{10B6650C-1941-4833-B7A3-2E708C39463F}"/>
    <cellStyle name="Comma 2 4 4 2 7 5" xfId="20909" xr:uid="{6854FB1D-2393-4FDC-BD57-E396D4D31B78}"/>
    <cellStyle name="Comma 2 4 4 2 8" xfId="2497" xr:uid="{00000000-0005-0000-0000-00006F140000}"/>
    <cellStyle name="Comma 2 4 4 2 8 2" xfId="7300" xr:uid="{00000000-0005-0000-0000-000070140000}"/>
    <cellStyle name="Comma 2 4 4 2 8 2 2" xfId="16907" xr:uid="{00000000-0005-0000-0000-000071140000}"/>
    <cellStyle name="Comma 2 4 4 2 8 2 2 2" xfId="36121" xr:uid="{36D1B554-B536-47F1-AF28-801A03EC714C}"/>
    <cellStyle name="Comma 2 4 4 2 8 2 3" xfId="26514" xr:uid="{3ECDE7F7-E10F-45CA-883D-89534F02676A}"/>
    <cellStyle name="Comma 2 4 4 2 8 3" xfId="12104" xr:uid="{00000000-0005-0000-0000-000072140000}"/>
    <cellStyle name="Comma 2 4 4 2 8 3 2" xfId="31318" xr:uid="{018A10D3-044E-4FBC-A096-D9684A0B0DB1}"/>
    <cellStyle name="Comma 2 4 4 2 8 4" xfId="21711" xr:uid="{FE06C917-E9F0-4A3B-8C5C-E0255B3C9041}"/>
    <cellStyle name="Comma 2 4 4 2 9" xfId="4899" xr:uid="{00000000-0005-0000-0000-000073140000}"/>
    <cellStyle name="Comma 2 4 4 2 9 2" xfId="14506" xr:uid="{00000000-0005-0000-0000-000074140000}"/>
    <cellStyle name="Comma 2 4 4 2 9 2 2" xfId="33720" xr:uid="{A6ED4C8F-5571-4510-A02E-3480CA47E663}"/>
    <cellStyle name="Comma 2 4 4 2 9 3" xfId="24113" xr:uid="{44D85B06-1406-4A2E-979F-91902297CBA0}"/>
    <cellStyle name="Comma 2 4 4 3" xfId="141" xr:uid="{00000000-0005-0000-0000-000075140000}"/>
    <cellStyle name="Comma 2 4 4 3 10" xfId="19359" xr:uid="{F5980C63-4F3A-47F0-B1FF-9E3CFC2C1813}"/>
    <cellStyle name="Comma 2 4 4 3 2" xfId="341" xr:uid="{00000000-0005-0000-0000-000076140000}"/>
    <cellStyle name="Comma 2 4 4 3 2 2" xfId="1142" xr:uid="{00000000-0005-0000-0000-000077140000}"/>
    <cellStyle name="Comma 2 4 4 3 2 2 2" xfId="3547" xr:uid="{00000000-0005-0000-0000-000078140000}"/>
    <cellStyle name="Comma 2 4 4 3 2 2 2 2" xfId="8350" xr:uid="{00000000-0005-0000-0000-000079140000}"/>
    <cellStyle name="Comma 2 4 4 3 2 2 2 2 2" xfId="17957" xr:uid="{00000000-0005-0000-0000-00007A140000}"/>
    <cellStyle name="Comma 2 4 4 3 2 2 2 2 2 2" xfId="37171" xr:uid="{7B3F5731-58D8-43AD-A40E-B8B8A1756824}"/>
    <cellStyle name="Comma 2 4 4 3 2 2 2 2 3" xfId="27564" xr:uid="{2FFB96FB-AE95-4F48-B928-B27707E263C2}"/>
    <cellStyle name="Comma 2 4 4 3 2 2 2 3" xfId="13154" xr:uid="{00000000-0005-0000-0000-00007B140000}"/>
    <cellStyle name="Comma 2 4 4 3 2 2 2 3 2" xfId="32368" xr:uid="{163A5128-3437-4EF5-A339-4CCDE916FEB6}"/>
    <cellStyle name="Comma 2 4 4 3 2 2 2 4" xfId="22761" xr:uid="{CAD299AA-A16E-46BE-9EC0-42F5E084746C}"/>
    <cellStyle name="Comma 2 4 4 3 2 2 3" xfId="5949" xr:uid="{00000000-0005-0000-0000-00007C140000}"/>
    <cellStyle name="Comma 2 4 4 3 2 2 3 2" xfId="15556" xr:uid="{00000000-0005-0000-0000-00007D140000}"/>
    <cellStyle name="Comma 2 4 4 3 2 2 3 2 2" xfId="34770" xr:uid="{CD01BB7A-8D40-4C1E-99AE-994F50EDA9B4}"/>
    <cellStyle name="Comma 2 4 4 3 2 2 3 3" xfId="25163" xr:uid="{AC69BEC0-2324-470F-A290-756EDAB534D2}"/>
    <cellStyle name="Comma 2 4 4 3 2 2 4" xfId="10752" xr:uid="{00000000-0005-0000-0000-00007E140000}"/>
    <cellStyle name="Comma 2 4 4 3 2 2 4 2" xfId="29966" xr:uid="{31E48CA5-E489-4C63-89EC-E27858F27BD8}"/>
    <cellStyle name="Comma 2 4 4 3 2 2 5" xfId="20359" xr:uid="{3AD1E382-4D02-4727-9C5D-D72610114FD9}"/>
    <cellStyle name="Comma 2 4 4 3 2 3" xfId="1942" xr:uid="{00000000-0005-0000-0000-00007F140000}"/>
    <cellStyle name="Comma 2 4 4 3 2 3 2" xfId="4347" xr:uid="{00000000-0005-0000-0000-000080140000}"/>
    <cellStyle name="Comma 2 4 4 3 2 3 2 2" xfId="9150" xr:uid="{00000000-0005-0000-0000-000081140000}"/>
    <cellStyle name="Comma 2 4 4 3 2 3 2 2 2" xfId="18757" xr:uid="{00000000-0005-0000-0000-000082140000}"/>
    <cellStyle name="Comma 2 4 4 3 2 3 2 2 2 2" xfId="37971" xr:uid="{795D2848-28E9-4450-AA31-52F8A988B7E3}"/>
    <cellStyle name="Comma 2 4 4 3 2 3 2 2 3" xfId="28364" xr:uid="{BD6FCD1D-1AE1-49B0-9EE8-0025E1EA066E}"/>
    <cellStyle name="Comma 2 4 4 3 2 3 2 3" xfId="13954" xr:uid="{00000000-0005-0000-0000-000083140000}"/>
    <cellStyle name="Comma 2 4 4 3 2 3 2 3 2" xfId="33168" xr:uid="{3787EB1D-2306-46AF-B398-0E8C47051646}"/>
    <cellStyle name="Comma 2 4 4 3 2 3 2 4" xfId="23561" xr:uid="{8A28FC34-27A9-42A0-955B-28B6930482A2}"/>
    <cellStyle name="Comma 2 4 4 3 2 3 3" xfId="6749" xr:uid="{00000000-0005-0000-0000-000084140000}"/>
    <cellStyle name="Comma 2 4 4 3 2 3 3 2" xfId="16356" xr:uid="{00000000-0005-0000-0000-000085140000}"/>
    <cellStyle name="Comma 2 4 4 3 2 3 3 2 2" xfId="35570" xr:uid="{D966F795-A83B-4C92-80C4-CFBF32E2005F}"/>
    <cellStyle name="Comma 2 4 4 3 2 3 3 3" xfId="25963" xr:uid="{84A9C27F-CBFE-4B47-ADC1-CDF2A84B8C84}"/>
    <cellStyle name="Comma 2 4 4 3 2 3 4" xfId="11552" xr:uid="{00000000-0005-0000-0000-000086140000}"/>
    <cellStyle name="Comma 2 4 4 3 2 3 4 2" xfId="30766" xr:uid="{297AA94B-3C4B-41E4-A5BB-EA7D408564C1}"/>
    <cellStyle name="Comma 2 4 4 3 2 3 5" xfId="21159" xr:uid="{E8A1480C-A4EB-4D4D-9D99-7DC0BEFE8876}"/>
    <cellStyle name="Comma 2 4 4 3 2 4" xfId="2747" xr:uid="{00000000-0005-0000-0000-000087140000}"/>
    <cellStyle name="Comma 2 4 4 3 2 4 2" xfId="7550" xr:uid="{00000000-0005-0000-0000-000088140000}"/>
    <cellStyle name="Comma 2 4 4 3 2 4 2 2" xfId="17157" xr:uid="{00000000-0005-0000-0000-000089140000}"/>
    <cellStyle name="Comma 2 4 4 3 2 4 2 2 2" xfId="36371" xr:uid="{DE2ED8AD-9BE4-4D82-822F-B392152424AA}"/>
    <cellStyle name="Comma 2 4 4 3 2 4 2 3" xfId="26764" xr:uid="{881F8C7E-AEAF-4005-9AA3-266239ACF9B2}"/>
    <cellStyle name="Comma 2 4 4 3 2 4 3" xfId="12354" xr:uid="{00000000-0005-0000-0000-00008A140000}"/>
    <cellStyle name="Comma 2 4 4 3 2 4 3 2" xfId="31568" xr:uid="{6DC2616E-12C9-460D-AE4A-E6EDF21EE3EB}"/>
    <cellStyle name="Comma 2 4 4 3 2 4 4" xfId="21961" xr:uid="{575738E0-FD9E-4AAA-BA29-451CEAA159C6}"/>
    <cellStyle name="Comma 2 4 4 3 2 5" xfId="5149" xr:uid="{00000000-0005-0000-0000-00008B140000}"/>
    <cellStyle name="Comma 2 4 4 3 2 5 2" xfId="14756" xr:uid="{00000000-0005-0000-0000-00008C140000}"/>
    <cellStyle name="Comma 2 4 4 3 2 5 2 2" xfId="33970" xr:uid="{F8EE426D-12A4-4960-B4D7-D52A6A0CCEFA}"/>
    <cellStyle name="Comma 2 4 4 3 2 5 3" xfId="24363" xr:uid="{609091DF-0842-4BAA-AFA8-FAA94F10502D}"/>
    <cellStyle name="Comma 2 4 4 3 2 6" xfId="9952" xr:uid="{00000000-0005-0000-0000-00008D140000}"/>
    <cellStyle name="Comma 2 4 4 3 2 6 2" xfId="29166" xr:uid="{927BBD4B-3444-44DA-BCA0-3B903067D9C0}"/>
    <cellStyle name="Comma 2 4 4 3 2 7" xfId="19559" xr:uid="{49EAFB39-DF45-4665-8A03-262355FD1958}"/>
    <cellStyle name="Comma 2 4 4 3 3" xfId="541" xr:uid="{00000000-0005-0000-0000-00008E140000}"/>
    <cellStyle name="Comma 2 4 4 3 3 2" xfId="1342" xr:uid="{00000000-0005-0000-0000-00008F140000}"/>
    <cellStyle name="Comma 2 4 4 3 3 2 2" xfId="3747" xr:uid="{00000000-0005-0000-0000-000090140000}"/>
    <cellStyle name="Comma 2 4 4 3 3 2 2 2" xfId="8550" xr:uid="{00000000-0005-0000-0000-000091140000}"/>
    <cellStyle name="Comma 2 4 4 3 3 2 2 2 2" xfId="18157" xr:uid="{00000000-0005-0000-0000-000092140000}"/>
    <cellStyle name="Comma 2 4 4 3 3 2 2 2 2 2" xfId="37371" xr:uid="{FE61BAC4-D3F6-4CA4-8AC4-EB5CD6E72747}"/>
    <cellStyle name="Comma 2 4 4 3 3 2 2 2 3" xfId="27764" xr:uid="{E5E62100-DC38-48FB-B386-6865172C5914}"/>
    <cellStyle name="Comma 2 4 4 3 3 2 2 3" xfId="13354" xr:uid="{00000000-0005-0000-0000-000093140000}"/>
    <cellStyle name="Comma 2 4 4 3 3 2 2 3 2" xfId="32568" xr:uid="{3B84003A-D700-46C9-B2F4-68867CF9DD30}"/>
    <cellStyle name="Comma 2 4 4 3 3 2 2 4" xfId="22961" xr:uid="{BDD085C1-A6ED-45DC-B835-A9A314908CEA}"/>
    <cellStyle name="Comma 2 4 4 3 3 2 3" xfId="6149" xr:uid="{00000000-0005-0000-0000-000094140000}"/>
    <cellStyle name="Comma 2 4 4 3 3 2 3 2" xfId="15756" xr:uid="{00000000-0005-0000-0000-000095140000}"/>
    <cellStyle name="Comma 2 4 4 3 3 2 3 2 2" xfId="34970" xr:uid="{257B2CFC-3944-4C35-B363-3143A3B2A258}"/>
    <cellStyle name="Comma 2 4 4 3 3 2 3 3" xfId="25363" xr:uid="{AA3A2E50-F8EC-4A11-B045-9DA14315DD91}"/>
    <cellStyle name="Comma 2 4 4 3 3 2 4" xfId="10952" xr:uid="{00000000-0005-0000-0000-000096140000}"/>
    <cellStyle name="Comma 2 4 4 3 3 2 4 2" xfId="30166" xr:uid="{C167486C-F5B8-4D30-BE36-2D220088446F}"/>
    <cellStyle name="Comma 2 4 4 3 3 2 5" xfId="20559" xr:uid="{D45EDAB4-81BA-43BF-841D-A921A1E9FF57}"/>
    <cellStyle name="Comma 2 4 4 3 3 3" xfId="2142" xr:uid="{00000000-0005-0000-0000-000097140000}"/>
    <cellStyle name="Comma 2 4 4 3 3 3 2" xfId="4547" xr:uid="{00000000-0005-0000-0000-000098140000}"/>
    <cellStyle name="Comma 2 4 4 3 3 3 2 2" xfId="9350" xr:uid="{00000000-0005-0000-0000-000099140000}"/>
    <cellStyle name="Comma 2 4 4 3 3 3 2 2 2" xfId="18957" xr:uid="{00000000-0005-0000-0000-00009A140000}"/>
    <cellStyle name="Comma 2 4 4 3 3 3 2 2 2 2" xfId="38171" xr:uid="{13011DD6-05DC-4FCD-8C6B-80584C690CA8}"/>
    <cellStyle name="Comma 2 4 4 3 3 3 2 2 3" xfId="28564" xr:uid="{8B4AF047-FCF5-42D4-8B55-C187966F5E9E}"/>
    <cellStyle name="Comma 2 4 4 3 3 3 2 3" xfId="14154" xr:uid="{00000000-0005-0000-0000-00009B140000}"/>
    <cellStyle name="Comma 2 4 4 3 3 3 2 3 2" xfId="33368" xr:uid="{77D2B1E3-F024-4FCC-811B-41ADFE1ADDBC}"/>
    <cellStyle name="Comma 2 4 4 3 3 3 2 4" xfId="23761" xr:uid="{C3931CF8-18A5-4C3F-8AC6-DF8D1AB9001D}"/>
    <cellStyle name="Comma 2 4 4 3 3 3 3" xfId="6949" xr:uid="{00000000-0005-0000-0000-00009C140000}"/>
    <cellStyle name="Comma 2 4 4 3 3 3 3 2" xfId="16556" xr:uid="{00000000-0005-0000-0000-00009D140000}"/>
    <cellStyle name="Comma 2 4 4 3 3 3 3 2 2" xfId="35770" xr:uid="{FC3AB1C7-680A-4536-8B1D-77AD6726FE31}"/>
    <cellStyle name="Comma 2 4 4 3 3 3 3 3" xfId="26163" xr:uid="{C9B45851-BC4B-4617-A55F-5B51BC2EDAE7}"/>
    <cellStyle name="Comma 2 4 4 3 3 3 4" xfId="11752" xr:uid="{00000000-0005-0000-0000-00009E140000}"/>
    <cellStyle name="Comma 2 4 4 3 3 3 4 2" xfId="30966" xr:uid="{9C28BFB7-3FD6-4292-B6D6-75A2028D2D8E}"/>
    <cellStyle name="Comma 2 4 4 3 3 3 5" xfId="21359" xr:uid="{811C749C-6305-47DE-A8B0-7ACB8FE64373}"/>
    <cellStyle name="Comma 2 4 4 3 3 4" xfId="2947" xr:uid="{00000000-0005-0000-0000-00009F140000}"/>
    <cellStyle name="Comma 2 4 4 3 3 4 2" xfId="7750" xr:uid="{00000000-0005-0000-0000-0000A0140000}"/>
    <cellStyle name="Comma 2 4 4 3 3 4 2 2" xfId="17357" xr:uid="{00000000-0005-0000-0000-0000A1140000}"/>
    <cellStyle name="Comma 2 4 4 3 3 4 2 2 2" xfId="36571" xr:uid="{DE7394DB-8442-43D1-810D-61358DA6A907}"/>
    <cellStyle name="Comma 2 4 4 3 3 4 2 3" xfId="26964" xr:uid="{DF1D279A-1D7F-4F53-A1F7-2CA13D185EC3}"/>
    <cellStyle name="Comma 2 4 4 3 3 4 3" xfId="12554" xr:uid="{00000000-0005-0000-0000-0000A2140000}"/>
    <cellStyle name="Comma 2 4 4 3 3 4 3 2" xfId="31768" xr:uid="{F6CD3923-6123-4191-B109-6523876AF1BF}"/>
    <cellStyle name="Comma 2 4 4 3 3 4 4" xfId="22161" xr:uid="{5757345E-525F-4522-AFFE-459906DC6529}"/>
    <cellStyle name="Comma 2 4 4 3 3 5" xfId="5349" xr:uid="{00000000-0005-0000-0000-0000A3140000}"/>
    <cellStyle name="Comma 2 4 4 3 3 5 2" xfId="14956" xr:uid="{00000000-0005-0000-0000-0000A4140000}"/>
    <cellStyle name="Comma 2 4 4 3 3 5 2 2" xfId="34170" xr:uid="{681C2952-1FA5-4F4F-983D-D74837FA3B1E}"/>
    <cellStyle name="Comma 2 4 4 3 3 5 3" xfId="24563" xr:uid="{706D38B2-67B5-454B-B8E6-B48D046B3091}"/>
    <cellStyle name="Comma 2 4 4 3 3 6" xfId="10152" xr:uid="{00000000-0005-0000-0000-0000A5140000}"/>
    <cellStyle name="Comma 2 4 4 3 3 6 2" xfId="29366" xr:uid="{39F59015-2548-4D94-BE98-B7EEC52DD6C6}"/>
    <cellStyle name="Comma 2 4 4 3 3 7" xfId="19759" xr:uid="{4FC1D28E-4A40-4E66-AA3A-34B14D80FFBE}"/>
    <cellStyle name="Comma 2 4 4 3 4" xfId="741" xr:uid="{00000000-0005-0000-0000-0000A6140000}"/>
    <cellStyle name="Comma 2 4 4 3 4 2" xfId="1542" xr:uid="{00000000-0005-0000-0000-0000A7140000}"/>
    <cellStyle name="Comma 2 4 4 3 4 2 2" xfId="3947" xr:uid="{00000000-0005-0000-0000-0000A8140000}"/>
    <cellStyle name="Comma 2 4 4 3 4 2 2 2" xfId="8750" xr:uid="{00000000-0005-0000-0000-0000A9140000}"/>
    <cellStyle name="Comma 2 4 4 3 4 2 2 2 2" xfId="18357" xr:uid="{00000000-0005-0000-0000-0000AA140000}"/>
    <cellStyle name="Comma 2 4 4 3 4 2 2 2 2 2" xfId="37571" xr:uid="{04611F16-87FA-4BBD-9107-B458C0CB776B}"/>
    <cellStyle name="Comma 2 4 4 3 4 2 2 2 3" xfId="27964" xr:uid="{689B3E08-1FDF-4A54-BA08-9CA1BB37BDD5}"/>
    <cellStyle name="Comma 2 4 4 3 4 2 2 3" xfId="13554" xr:uid="{00000000-0005-0000-0000-0000AB140000}"/>
    <cellStyle name="Comma 2 4 4 3 4 2 2 3 2" xfId="32768" xr:uid="{0B00322F-348C-467F-A4DC-E0CDF479C8CB}"/>
    <cellStyle name="Comma 2 4 4 3 4 2 2 4" xfId="23161" xr:uid="{02A7F675-3FE8-48C2-8DEB-8746218643A5}"/>
    <cellStyle name="Comma 2 4 4 3 4 2 3" xfId="6349" xr:uid="{00000000-0005-0000-0000-0000AC140000}"/>
    <cellStyle name="Comma 2 4 4 3 4 2 3 2" xfId="15956" xr:uid="{00000000-0005-0000-0000-0000AD140000}"/>
    <cellStyle name="Comma 2 4 4 3 4 2 3 2 2" xfId="35170" xr:uid="{69D40FC1-0D73-45CF-BAF6-C02DE112044D}"/>
    <cellStyle name="Comma 2 4 4 3 4 2 3 3" xfId="25563" xr:uid="{DB7D3676-C7A0-4FE2-8ABC-BF7E5EA3FE16}"/>
    <cellStyle name="Comma 2 4 4 3 4 2 4" xfId="11152" xr:uid="{00000000-0005-0000-0000-0000AE140000}"/>
    <cellStyle name="Comma 2 4 4 3 4 2 4 2" xfId="30366" xr:uid="{42E31E73-78B8-4917-94FF-A16773A1A6D8}"/>
    <cellStyle name="Comma 2 4 4 3 4 2 5" xfId="20759" xr:uid="{35EAFC90-D921-4327-A2D7-DE8ED16AD91E}"/>
    <cellStyle name="Comma 2 4 4 3 4 3" xfId="2342" xr:uid="{00000000-0005-0000-0000-0000AF140000}"/>
    <cellStyle name="Comma 2 4 4 3 4 3 2" xfId="4747" xr:uid="{00000000-0005-0000-0000-0000B0140000}"/>
    <cellStyle name="Comma 2 4 4 3 4 3 2 2" xfId="9550" xr:uid="{00000000-0005-0000-0000-0000B1140000}"/>
    <cellStyle name="Comma 2 4 4 3 4 3 2 2 2" xfId="19157" xr:uid="{00000000-0005-0000-0000-0000B2140000}"/>
    <cellStyle name="Comma 2 4 4 3 4 3 2 2 2 2" xfId="38371" xr:uid="{DC4E7363-AE37-4BFF-AD89-7D0A1D560BDC}"/>
    <cellStyle name="Comma 2 4 4 3 4 3 2 2 3" xfId="28764" xr:uid="{AC6977EE-7BDB-4AC8-93A8-CC614BB2286F}"/>
    <cellStyle name="Comma 2 4 4 3 4 3 2 3" xfId="14354" xr:uid="{00000000-0005-0000-0000-0000B3140000}"/>
    <cellStyle name="Comma 2 4 4 3 4 3 2 3 2" xfId="33568" xr:uid="{8F207EC7-1C30-4520-B174-3267A3C00749}"/>
    <cellStyle name="Comma 2 4 4 3 4 3 2 4" xfId="23961" xr:uid="{57752B4D-349E-4395-9844-48CD34A7E9FA}"/>
    <cellStyle name="Comma 2 4 4 3 4 3 3" xfId="7149" xr:uid="{00000000-0005-0000-0000-0000B4140000}"/>
    <cellStyle name="Comma 2 4 4 3 4 3 3 2" xfId="16756" xr:uid="{00000000-0005-0000-0000-0000B5140000}"/>
    <cellStyle name="Comma 2 4 4 3 4 3 3 2 2" xfId="35970" xr:uid="{B46E178E-9BFB-4A63-BD6F-3D70F8A7CD0A}"/>
    <cellStyle name="Comma 2 4 4 3 4 3 3 3" xfId="26363" xr:uid="{1079B2F0-2C73-4117-85EC-FC8EBD521B1D}"/>
    <cellStyle name="Comma 2 4 4 3 4 3 4" xfId="11952" xr:uid="{00000000-0005-0000-0000-0000B6140000}"/>
    <cellStyle name="Comma 2 4 4 3 4 3 4 2" xfId="31166" xr:uid="{BDB3AAAB-1B9A-4C44-946D-734DD6096C19}"/>
    <cellStyle name="Comma 2 4 4 3 4 3 5" xfId="21559" xr:uid="{30FC3DB2-2AA8-486A-B7C9-338810E9B7A0}"/>
    <cellStyle name="Comma 2 4 4 3 4 4" xfId="3147" xr:uid="{00000000-0005-0000-0000-0000B7140000}"/>
    <cellStyle name="Comma 2 4 4 3 4 4 2" xfId="7950" xr:uid="{00000000-0005-0000-0000-0000B8140000}"/>
    <cellStyle name="Comma 2 4 4 3 4 4 2 2" xfId="17557" xr:uid="{00000000-0005-0000-0000-0000B9140000}"/>
    <cellStyle name="Comma 2 4 4 3 4 4 2 2 2" xfId="36771" xr:uid="{A327E783-6FFA-4AA0-BF90-92321AA41258}"/>
    <cellStyle name="Comma 2 4 4 3 4 4 2 3" xfId="27164" xr:uid="{2FA35695-6709-420C-A573-7CAE69702041}"/>
    <cellStyle name="Comma 2 4 4 3 4 4 3" xfId="12754" xr:uid="{00000000-0005-0000-0000-0000BA140000}"/>
    <cellStyle name="Comma 2 4 4 3 4 4 3 2" xfId="31968" xr:uid="{5196C584-DEAF-4D81-8F7B-17B87EEB0665}"/>
    <cellStyle name="Comma 2 4 4 3 4 4 4" xfId="22361" xr:uid="{D0B649E2-1CF9-4F4C-8C02-52E4884D05CD}"/>
    <cellStyle name="Comma 2 4 4 3 4 5" xfId="5549" xr:uid="{00000000-0005-0000-0000-0000BB140000}"/>
    <cellStyle name="Comma 2 4 4 3 4 5 2" xfId="15156" xr:uid="{00000000-0005-0000-0000-0000BC140000}"/>
    <cellStyle name="Comma 2 4 4 3 4 5 2 2" xfId="34370" xr:uid="{E5542CBE-FD82-4BB6-B6C5-120F2EC48FCD}"/>
    <cellStyle name="Comma 2 4 4 3 4 5 3" xfId="24763" xr:uid="{33E5C5E7-95AC-4ABE-8C26-E8D6FD773965}"/>
    <cellStyle name="Comma 2 4 4 3 4 6" xfId="10352" xr:uid="{00000000-0005-0000-0000-0000BD140000}"/>
    <cellStyle name="Comma 2 4 4 3 4 6 2" xfId="29566" xr:uid="{575497D2-1630-4001-AE53-E4475CDA4730}"/>
    <cellStyle name="Comma 2 4 4 3 4 7" xfId="19959" xr:uid="{D2C0C165-3966-41A8-A5C0-29D21EAF6C2A}"/>
    <cellStyle name="Comma 2 4 4 3 5" xfId="942" xr:uid="{00000000-0005-0000-0000-0000BE140000}"/>
    <cellStyle name="Comma 2 4 4 3 5 2" xfId="3347" xr:uid="{00000000-0005-0000-0000-0000BF140000}"/>
    <cellStyle name="Comma 2 4 4 3 5 2 2" xfId="8150" xr:uid="{00000000-0005-0000-0000-0000C0140000}"/>
    <cellStyle name="Comma 2 4 4 3 5 2 2 2" xfId="17757" xr:uid="{00000000-0005-0000-0000-0000C1140000}"/>
    <cellStyle name="Comma 2 4 4 3 5 2 2 2 2" xfId="36971" xr:uid="{BCB7156B-A56C-4E1E-B877-75A93EC332EB}"/>
    <cellStyle name="Comma 2 4 4 3 5 2 2 3" xfId="27364" xr:uid="{E9581603-8CBC-4A1E-9283-E8CB243284DF}"/>
    <cellStyle name="Comma 2 4 4 3 5 2 3" xfId="12954" xr:uid="{00000000-0005-0000-0000-0000C2140000}"/>
    <cellStyle name="Comma 2 4 4 3 5 2 3 2" xfId="32168" xr:uid="{54A94282-7C2F-4D08-9770-DB74589B6E66}"/>
    <cellStyle name="Comma 2 4 4 3 5 2 4" xfId="22561" xr:uid="{0D571DBE-9BD5-458B-8A11-B1A927D4AEA0}"/>
    <cellStyle name="Comma 2 4 4 3 5 3" xfId="5749" xr:uid="{00000000-0005-0000-0000-0000C3140000}"/>
    <cellStyle name="Comma 2 4 4 3 5 3 2" xfId="15356" xr:uid="{00000000-0005-0000-0000-0000C4140000}"/>
    <cellStyle name="Comma 2 4 4 3 5 3 2 2" xfId="34570" xr:uid="{8B33CCD8-364A-4BF6-965F-71A111511B3A}"/>
    <cellStyle name="Comma 2 4 4 3 5 3 3" xfId="24963" xr:uid="{65DEE0CD-9D63-4937-929C-42B54E55358E}"/>
    <cellStyle name="Comma 2 4 4 3 5 4" xfId="10552" xr:uid="{00000000-0005-0000-0000-0000C5140000}"/>
    <cellStyle name="Comma 2 4 4 3 5 4 2" xfId="29766" xr:uid="{24A2CAEC-F2FB-46CA-A4D2-E0BF14ED626A}"/>
    <cellStyle name="Comma 2 4 4 3 5 5" xfId="20159" xr:uid="{DA1785A2-F02D-4A5D-82C5-883409943FD0}"/>
    <cellStyle name="Comma 2 4 4 3 6" xfId="1742" xr:uid="{00000000-0005-0000-0000-0000C6140000}"/>
    <cellStyle name="Comma 2 4 4 3 6 2" xfId="4147" xr:uid="{00000000-0005-0000-0000-0000C7140000}"/>
    <cellStyle name="Comma 2 4 4 3 6 2 2" xfId="8950" xr:uid="{00000000-0005-0000-0000-0000C8140000}"/>
    <cellStyle name="Comma 2 4 4 3 6 2 2 2" xfId="18557" xr:uid="{00000000-0005-0000-0000-0000C9140000}"/>
    <cellStyle name="Comma 2 4 4 3 6 2 2 2 2" xfId="37771" xr:uid="{2526BB58-CC2B-467B-B754-81EC5547EABB}"/>
    <cellStyle name="Comma 2 4 4 3 6 2 2 3" xfId="28164" xr:uid="{F7FB1A76-625E-4E02-8387-3147ABDB40DE}"/>
    <cellStyle name="Comma 2 4 4 3 6 2 3" xfId="13754" xr:uid="{00000000-0005-0000-0000-0000CA140000}"/>
    <cellStyle name="Comma 2 4 4 3 6 2 3 2" xfId="32968" xr:uid="{D1F08379-78B2-4598-B4C3-29404FE3C0DB}"/>
    <cellStyle name="Comma 2 4 4 3 6 2 4" xfId="23361" xr:uid="{2C4F4EBD-33CA-4A14-BDC1-559CD38E7C05}"/>
    <cellStyle name="Comma 2 4 4 3 6 3" xfId="6549" xr:uid="{00000000-0005-0000-0000-0000CB140000}"/>
    <cellStyle name="Comma 2 4 4 3 6 3 2" xfId="16156" xr:uid="{00000000-0005-0000-0000-0000CC140000}"/>
    <cellStyle name="Comma 2 4 4 3 6 3 2 2" xfId="35370" xr:uid="{93796CCC-4235-48CA-BA46-A2E9AF48443F}"/>
    <cellStyle name="Comma 2 4 4 3 6 3 3" xfId="25763" xr:uid="{FBC2858A-8FC5-472E-A8EF-9CE4E7911184}"/>
    <cellStyle name="Comma 2 4 4 3 6 4" xfId="11352" xr:uid="{00000000-0005-0000-0000-0000CD140000}"/>
    <cellStyle name="Comma 2 4 4 3 6 4 2" xfId="30566" xr:uid="{AC27EE5D-04D8-409D-BF9A-4CFE0EEEC0CB}"/>
    <cellStyle name="Comma 2 4 4 3 6 5" xfId="20959" xr:uid="{1F038966-FFA1-412D-9529-1AD7CC5916B7}"/>
    <cellStyle name="Comma 2 4 4 3 7" xfId="2547" xr:uid="{00000000-0005-0000-0000-0000CE140000}"/>
    <cellStyle name="Comma 2 4 4 3 7 2" xfId="7350" xr:uid="{00000000-0005-0000-0000-0000CF140000}"/>
    <cellStyle name="Comma 2 4 4 3 7 2 2" xfId="16957" xr:uid="{00000000-0005-0000-0000-0000D0140000}"/>
    <cellStyle name="Comma 2 4 4 3 7 2 2 2" xfId="36171" xr:uid="{FBC2C563-87E6-4379-866B-E5A385533CC8}"/>
    <cellStyle name="Comma 2 4 4 3 7 2 3" xfId="26564" xr:uid="{3F8E6B0C-6D20-4C94-A847-1C341F7F89D7}"/>
    <cellStyle name="Comma 2 4 4 3 7 3" xfId="12154" xr:uid="{00000000-0005-0000-0000-0000D1140000}"/>
    <cellStyle name="Comma 2 4 4 3 7 3 2" xfId="31368" xr:uid="{8F646489-4417-446D-A10B-9DAE2326D0B7}"/>
    <cellStyle name="Comma 2 4 4 3 7 4" xfId="21761" xr:uid="{EEA1ED40-3202-4F20-AFA5-FEC218A82EA7}"/>
    <cellStyle name="Comma 2 4 4 3 8" xfId="4949" xr:uid="{00000000-0005-0000-0000-0000D2140000}"/>
    <cellStyle name="Comma 2 4 4 3 8 2" xfId="14556" xr:uid="{00000000-0005-0000-0000-0000D3140000}"/>
    <cellStyle name="Comma 2 4 4 3 8 2 2" xfId="33770" xr:uid="{328665AD-3978-4C46-9774-1D3C3014DBD8}"/>
    <cellStyle name="Comma 2 4 4 3 8 3" xfId="24163" xr:uid="{BF6ACD03-2900-4523-97FE-F904A4AED529}"/>
    <cellStyle name="Comma 2 4 4 3 9" xfId="9752" xr:uid="{00000000-0005-0000-0000-0000D4140000}"/>
    <cellStyle name="Comma 2 4 4 3 9 2" xfId="28966" xr:uid="{B524C04A-6C77-4E53-81B9-F6FC0B9A17E0}"/>
    <cellStyle name="Comma 2 4 4 4" xfId="241" xr:uid="{00000000-0005-0000-0000-0000D5140000}"/>
    <cellStyle name="Comma 2 4 4 4 2" xfId="1042" xr:uid="{00000000-0005-0000-0000-0000D6140000}"/>
    <cellStyle name="Comma 2 4 4 4 2 2" xfId="3447" xr:uid="{00000000-0005-0000-0000-0000D7140000}"/>
    <cellStyle name="Comma 2 4 4 4 2 2 2" xfId="8250" xr:uid="{00000000-0005-0000-0000-0000D8140000}"/>
    <cellStyle name="Comma 2 4 4 4 2 2 2 2" xfId="17857" xr:uid="{00000000-0005-0000-0000-0000D9140000}"/>
    <cellStyle name="Comma 2 4 4 4 2 2 2 2 2" xfId="37071" xr:uid="{FA855386-8F47-4246-9F1E-0CAE82EC2C2E}"/>
    <cellStyle name="Comma 2 4 4 4 2 2 2 3" xfId="27464" xr:uid="{9346E7E1-9FEA-4D92-9C42-52128D81B80A}"/>
    <cellStyle name="Comma 2 4 4 4 2 2 3" xfId="13054" xr:uid="{00000000-0005-0000-0000-0000DA140000}"/>
    <cellStyle name="Comma 2 4 4 4 2 2 3 2" xfId="32268" xr:uid="{9226D3DD-8C7B-4177-9636-3B226197846E}"/>
    <cellStyle name="Comma 2 4 4 4 2 2 4" xfId="22661" xr:uid="{AE8A937C-3A47-415F-BDAC-C05C4348F40D}"/>
    <cellStyle name="Comma 2 4 4 4 2 3" xfId="5849" xr:uid="{00000000-0005-0000-0000-0000DB140000}"/>
    <cellStyle name="Comma 2 4 4 4 2 3 2" xfId="15456" xr:uid="{00000000-0005-0000-0000-0000DC140000}"/>
    <cellStyle name="Comma 2 4 4 4 2 3 2 2" xfId="34670" xr:uid="{5DBE604D-C185-4B0D-80ED-3843F5679CA7}"/>
    <cellStyle name="Comma 2 4 4 4 2 3 3" xfId="25063" xr:uid="{9C773851-9BAE-4D89-87D6-8A61C67BB974}"/>
    <cellStyle name="Comma 2 4 4 4 2 4" xfId="10652" xr:uid="{00000000-0005-0000-0000-0000DD140000}"/>
    <cellStyle name="Comma 2 4 4 4 2 4 2" xfId="29866" xr:uid="{169EDE3F-309B-4865-A95C-B66D5413BD4D}"/>
    <cellStyle name="Comma 2 4 4 4 2 5" xfId="20259" xr:uid="{5F8A88DF-1195-4F3D-AAE8-128A11C5B59E}"/>
    <cellStyle name="Comma 2 4 4 4 3" xfId="1842" xr:uid="{00000000-0005-0000-0000-0000DE140000}"/>
    <cellStyle name="Comma 2 4 4 4 3 2" xfId="4247" xr:uid="{00000000-0005-0000-0000-0000DF140000}"/>
    <cellStyle name="Comma 2 4 4 4 3 2 2" xfId="9050" xr:uid="{00000000-0005-0000-0000-0000E0140000}"/>
    <cellStyle name="Comma 2 4 4 4 3 2 2 2" xfId="18657" xr:uid="{00000000-0005-0000-0000-0000E1140000}"/>
    <cellStyle name="Comma 2 4 4 4 3 2 2 2 2" xfId="37871" xr:uid="{42346BB8-00F0-47E5-B3CD-7CC0ACD071D8}"/>
    <cellStyle name="Comma 2 4 4 4 3 2 2 3" xfId="28264" xr:uid="{232E5E39-D2EF-4660-AFDB-64731B843AFB}"/>
    <cellStyle name="Comma 2 4 4 4 3 2 3" xfId="13854" xr:uid="{00000000-0005-0000-0000-0000E2140000}"/>
    <cellStyle name="Comma 2 4 4 4 3 2 3 2" xfId="33068" xr:uid="{2A576313-DD87-494E-A197-760104E27627}"/>
    <cellStyle name="Comma 2 4 4 4 3 2 4" xfId="23461" xr:uid="{36890EEB-EDB3-4C7D-BF76-B9FF17572231}"/>
    <cellStyle name="Comma 2 4 4 4 3 3" xfId="6649" xr:uid="{00000000-0005-0000-0000-0000E3140000}"/>
    <cellStyle name="Comma 2 4 4 4 3 3 2" xfId="16256" xr:uid="{00000000-0005-0000-0000-0000E4140000}"/>
    <cellStyle name="Comma 2 4 4 4 3 3 2 2" xfId="35470" xr:uid="{9594EC5B-F6AD-4288-AE9E-8230B9D1E0A0}"/>
    <cellStyle name="Comma 2 4 4 4 3 3 3" xfId="25863" xr:uid="{5165DB6F-1BBD-4AD1-9F63-0C0C642AB6F4}"/>
    <cellStyle name="Comma 2 4 4 4 3 4" xfId="11452" xr:uid="{00000000-0005-0000-0000-0000E5140000}"/>
    <cellStyle name="Comma 2 4 4 4 3 4 2" xfId="30666" xr:uid="{6DDF8C87-4EB9-4411-82EE-228103B9A812}"/>
    <cellStyle name="Comma 2 4 4 4 3 5" xfId="21059" xr:uid="{26E7883C-412E-4594-9AD5-EF1D04F3354A}"/>
    <cellStyle name="Comma 2 4 4 4 4" xfId="2647" xr:uid="{00000000-0005-0000-0000-0000E6140000}"/>
    <cellStyle name="Comma 2 4 4 4 4 2" xfId="7450" xr:uid="{00000000-0005-0000-0000-0000E7140000}"/>
    <cellStyle name="Comma 2 4 4 4 4 2 2" xfId="17057" xr:uid="{00000000-0005-0000-0000-0000E8140000}"/>
    <cellStyle name="Comma 2 4 4 4 4 2 2 2" xfId="36271" xr:uid="{DC49B2C0-FE82-4251-AF79-CF7B4382C0B1}"/>
    <cellStyle name="Comma 2 4 4 4 4 2 3" xfId="26664" xr:uid="{B457F276-48C3-4B42-B309-C0E817DD0E01}"/>
    <cellStyle name="Comma 2 4 4 4 4 3" xfId="12254" xr:uid="{00000000-0005-0000-0000-0000E9140000}"/>
    <cellStyle name="Comma 2 4 4 4 4 3 2" xfId="31468" xr:uid="{313C73A9-2A87-4509-818D-02419C5CEB23}"/>
    <cellStyle name="Comma 2 4 4 4 4 4" xfId="21861" xr:uid="{12CD5143-07F0-4698-863D-767E9E2092EA}"/>
    <cellStyle name="Comma 2 4 4 4 5" xfId="5049" xr:uid="{00000000-0005-0000-0000-0000EA140000}"/>
    <cellStyle name="Comma 2 4 4 4 5 2" xfId="14656" xr:uid="{00000000-0005-0000-0000-0000EB140000}"/>
    <cellStyle name="Comma 2 4 4 4 5 2 2" xfId="33870" xr:uid="{42C77C7E-D5F1-4694-9305-9EB4B82B0260}"/>
    <cellStyle name="Comma 2 4 4 4 5 3" xfId="24263" xr:uid="{56F63E30-36FF-4437-9ABE-00ADD4F10B05}"/>
    <cellStyle name="Comma 2 4 4 4 6" xfId="9852" xr:uid="{00000000-0005-0000-0000-0000EC140000}"/>
    <cellStyle name="Comma 2 4 4 4 6 2" xfId="29066" xr:uid="{4807CC48-1F16-46B1-904B-2D33CB3E9810}"/>
    <cellStyle name="Comma 2 4 4 4 7" xfId="19459" xr:uid="{EE90B4A4-71CD-405C-A867-AA231ABFF835}"/>
    <cellStyle name="Comma 2 4 4 5" xfId="441" xr:uid="{00000000-0005-0000-0000-0000ED140000}"/>
    <cellStyle name="Comma 2 4 4 5 2" xfId="1242" xr:uid="{00000000-0005-0000-0000-0000EE140000}"/>
    <cellStyle name="Comma 2 4 4 5 2 2" xfId="3647" xr:uid="{00000000-0005-0000-0000-0000EF140000}"/>
    <cellStyle name="Comma 2 4 4 5 2 2 2" xfId="8450" xr:uid="{00000000-0005-0000-0000-0000F0140000}"/>
    <cellStyle name="Comma 2 4 4 5 2 2 2 2" xfId="18057" xr:uid="{00000000-0005-0000-0000-0000F1140000}"/>
    <cellStyle name="Comma 2 4 4 5 2 2 2 2 2" xfId="37271" xr:uid="{B9657E6C-6EB4-4FB2-81AD-7DADEAB83C8F}"/>
    <cellStyle name="Comma 2 4 4 5 2 2 2 3" xfId="27664" xr:uid="{BAD72A2D-2B6A-4E63-963E-40FE2FFEFB26}"/>
    <cellStyle name="Comma 2 4 4 5 2 2 3" xfId="13254" xr:uid="{00000000-0005-0000-0000-0000F2140000}"/>
    <cellStyle name="Comma 2 4 4 5 2 2 3 2" xfId="32468" xr:uid="{6CE7B9AD-BE02-45D8-867D-3DA88D8749F6}"/>
    <cellStyle name="Comma 2 4 4 5 2 2 4" xfId="22861" xr:uid="{28D04332-060C-4DE3-A74E-DF9F4FCDE8F9}"/>
    <cellStyle name="Comma 2 4 4 5 2 3" xfId="6049" xr:uid="{00000000-0005-0000-0000-0000F3140000}"/>
    <cellStyle name="Comma 2 4 4 5 2 3 2" xfId="15656" xr:uid="{00000000-0005-0000-0000-0000F4140000}"/>
    <cellStyle name="Comma 2 4 4 5 2 3 2 2" xfId="34870" xr:uid="{A9570AB6-B850-4DCE-8048-8BD513B70316}"/>
    <cellStyle name="Comma 2 4 4 5 2 3 3" xfId="25263" xr:uid="{98D3FD75-CA3E-4B59-8B9C-7D1F8E466F55}"/>
    <cellStyle name="Comma 2 4 4 5 2 4" xfId="10852" xr:uid="{00000000-0005-0000-0000-0000F5140000}"/>
    <cellStyle name="Comma 2 4 4 5 2 4 2" xfId="30066" xr:uid="{807FAD92-20E0-433B-B54E-47A5943C6C9E}"/>
    <cellStyle name="Comma 2 4 4 5 2 5" xfId="20459" xr:uid="{12537F3F-6342-4D5C-98B7-7E51C85D8EFD}"/>
    <cellStyle name="Comma 2 4 4 5 3" xfId="2042" xr:uid="{00000000-0005-0000-0000-0000F6140000}"/>
    <cellStyle name="Comma 2 4 4 5 3 2" xfId="4447" xr:uid="{00000000-0005-0000-0000-0000F7140000}"/>
    <cellStyle name="Comma 2 4 4 5 3 2 2" xfId="9250" xr:uid="{00000000-0005-0000-0000-0000F8140000}"/>
    <cellStyle name="Comma 2 4 4 5 3 2 2 2" xfId="18857" xr:uid="{00000000-0005-0000-0000-0000F9140000}"/>
    <cellStyle name="Comma 2 4 4 5 3 2 2 2 2" xfId="38071" xr:uid="{2045B143-7E8E-4978-9337-EB9116A8587D}"/>
    <cellStyle name="Comma 2 4 4 5 3 2 2 3" xfId="28464" xr:uid="{87A28F11-0E29-4B56-86AD-DE6CCAF569B3}"/>
    <cellStyle name="Comma 2 4 4 5 3 2 3" xfId="14054" xr:uid="{00000000-0005-0000-0000-0000FA140000}"/>
    <cellStyle name="Comma 2 4 4 5 3 2 3 2" xfId="33268" xr:uid="{40384DA9-E654-4549-A6C9-A5229FC77A9D}"/>
    <cellStyle name="Comma 2 4 4 5 3 2 4" xfId="23661" xr:uid="{7D269DB9-960C-4FBB-8786-80F0463AABC2}"/>
    <cellStyle name="Comma 2 4 4 5 3 3" xfId="6849" xr:uid="{00000000-0005-0000-0000-0000FB140000}"/>
    <cellStyle name="Comma 2 4 4 5 3 3 2" xfId="16456" xr:uid="{00000000-0005-0000-0000-0000FC140000}"/>
    <cellStyle name="Comma 2 4 4 5 3 3 2 2" xfId="35670" xr:uid="{9822F84C-021E-435A-B790-FA4ABA4F5F2E}"/>
    <cellStyle name="Comma 2 4 4 5 3 3 3" xfId="26063" xr:uid="{95B703CC-4BC9-4873-884E-183088EC9462}"/>
    <cellStyle name="Comma 2 4 4 5 3 4" xfId="11652" xr:uid="{00000000-0005-0000-0000-0000FD140000}"/>
    <cellStyle name="Comma 2 4 4 5 3 4 2" xfId="30866" xr:uid="{46802A83-A1D9-452D-BE58-91F0E9DD952A}"/>
    <cellStyle name="Comma 2 4 4 5 3 5" xfId="21259" xr:uid="{EC008F65-A5C9-4C7E-A974-E4687465D484}"/>
    <cellStyle name="Comma 2 4 4 5 4" xfId="2847" xr:uid="{00000000-0005-0000-0000-0000FE140000}"/>
    <cellStyle name="Comma 2 4 4 5 4 2" xfId="7650" xr:uid="{00000000-0005-0000-0000-0000FF140000}"/>
    <cellStyle name="Comma 2 4 4 5 4 2 2" xfId="17257" xr:uid="{00000000-0005-0000-0000-000000150000}"/>
    <cellStyle name="Comma 2 4 4 5 4 2 2 2" xfId="36471" xr:uid="{C553AFE4-5465-4551-9237-ACB4975C3896}"/>
    <cellStyle name="Comma 2 4 4 5 4 2 3" xfId="26864" xr:uid="{4768BBD9-439C-4AC0-A710-2778A0A78BFD}"/>
    <cellStyle name="Comma 2 4 4 5 4 3" xfId="12454" xr:uid="{00000000-0005-0000-0000-000001150000}"/>
    <cellStyle name="Comma 2 4 4 5 4 3 2" xfId="31668" xr:uid="{7D680897-3730-40E4-8963-4FE635DDD804}"/>
    <cellStyle name="Comma 2 4 4 5 4 4" xfId="22061" xr:uid="{CA67D0AD-8F2B-447E-AACC-DB5F0AB335BE}"/>
    <cellStyle name="Comma 2 4 4 5 5" xfId="5249" xr:uid="{00000000-0005-0000-0000-000002150000}"/>
    <cellStyle name="Comma 2 4 4 5 5 2" xfId="14856" xr:uid="{00000000-0005-0000-0000-000003150000}"/>
    <cellStyle name="Comma 2 4 4 5 5 2 2" xfId="34070" xr:uid="{C34A98FD-00A5-4BC4-8D49-417184F8391F}"/>
    <cellStyle name="Comma 2 4 4 5 5 3" xfId="24463" xr:uid="{06B83C3B-5B93-4FEA-9B8F-C4663A379754}"/>
    <cellStyle name="Comma 2 4 4 5 6" xfId="10052" xr:uid="{00000000-0005-0000-0000-000004150000}"/>
    <cellStyle name="Comma 2 4 4 5 6 2" xfId="29266" xr:uid="{FCCADBA6-4E54-4BAE-9220-EAADA6E1499D}"/>
    <cellStyle name="Comma 2 4 4 5 7" xfId="19659" xr:uid="{47013842-6646-4D93-9CAE-30A6095057A9}"/>
    <cellStyle name="Comma 2 4 4 6" xfId="641" xr:uid="{00000000-0005-0000-0000-000005150000}"/>
    <cellStyle name="Comma 2 4 4 6 2" xfId="1442" xr:uid="{00000000-0005-0000-0000-000006150000}"/>
    <cellStyle name="Comma 2 4 4 6 2 2" xfId="3847" xr:uid="{00000000-0005-0000-0000-000007150000}"/>
    <cellStyle name="Comma 2 4 4 6 2 2 2" xfId="8650" xr:uid="{00000000-0005-0000-0000-000008150000}"/>
    <cellStyle name="Comma 2 4 4 6 2 2 2 2" xfId="18257" xr:uid="{00000000-0005-0000-0000-000009150000}"/>
    <cellStyle name="Comma 2 4 4 6 2 2 2 2 2" xfId="37471" xr:uid="{3BC9A484-F969-4E73-ADCE-91515979C241}"/>
    <cellStyle name="Comma 2 4 4 6 2 2 2 3" xfId="27864" xr:uid="{A245B0C4-3693-4403-97E3-48B6285E9343}"/>
    <cellStyle name="Comma 2 4 4 6 2 2 3" xfId="13454" xr:uid="{00000000-0005-0000-0000-00000A150000}"/>
    <cellStyle name="Comma 2 4 4 6 2 2 3 2" xfId="32668" xr:uid="{32E3708E-D564-47B0-A6C4-854253D916CD}"/>
    <cellStyle name="Comma 2 4 4 6 2 2 4" xfId="23061" xr:uid="{8025AAEB-EFB2-4F34-908A-EE5F8DBB71AB}"/>
    <cellStyle name="Comma 2 4 4 6 2 3" xfId="6249" xr:uid="{00000000-0005-0000-0000-00000B150000}"/>
    <cellStyle name="Comma 2 4 4 6 2 3 2" xfId="15856" xr:uid="{00000000-0005-0000-0000-00000C150000}"/>
    <cellStyle name="Comma 2 4 4 6 2 3 2 2" xfId="35070" xr:uid="{6DF20384-37B9-428E-A15F-E2F78CE54674}"/>
    <cellStyle name="Comma 2 4 4 6 2 3 3" xfId="25463" xr:uid="{919F035F-D453-4E64-B73A-562AB79136A3}"/>
    <cellStyle name="Comma 2 4 4 6 2 4" xfId="11052" xr:uid="{00000000-0005-0000-0000-00000D150000}"/>
    <cellStyle name="Comma 2 4 4 6 2 4 2" xfId="30266" xr:uid="{372BE854-D84E-4E80-8726-1ACB0FE1CA95}"/>
    <cellStyle name="Comma 2 4 4 6 2 5" xfId="20659" xr:uid="{F255EF56-BF6A-4671-9BAB-3389C3F0064A}"/>
    <cellStyle name="Comma 2 4 4 6 3" xfId="2242" xr:uid="{00000000-0005-0000-0000-00000E150000}"/>
    <cellStyle name="Comma 2 4 4 6 3 2" xfId="4647" xr:uid="{00000000-0005-0000-0000-00000F150000}"/>
    <cellStyle name="Comma 2 4 4 6 3 2 2" xfId="9450" xr:uid="{00000000-0005-0000-0000-000010150000}"/>
    <cellStyle name="Comma 2 4 4 6 3 2 2 2" xfId="19057" xr:uid="{00000000-0005-0000-0000-000011150000}"/>
    <cellStyle name="Comma 2 4 4 6 3 2 2 2 2" xfId="38271" xr:uid="{D90125E2-E95E-474C-819F-D7725DB3E490}"/>
    <cellStyle name="Comma 2 4 4 6 3 2 2 3" xfId="28664" xr:uid="{54CC4D57-3018-42B8-AF52-9A348C605B9B}"/>
    <cellStyle name="Comma 2 4 4 6 3 2 3" xfId="14254" xr:uid="{00000000-0005-0000-0000-000012150000}"/>
    <cellStyle name="Comma 2 4 4 6 3 2 3 2" xfId="33468" xr:uid="{A3D6CF51-FB2C-41A8-9D95-18CBECCB109E}"/>
    <cellStyle name="Comma 2 4 4 6 3 2 4" xfId="23861" xr:uid="{34A393F8-9C0B-412D-9CF4-8D36FAC842BD}"/>
    <cellStyle name="Comma 2 4 4 6 3 3" xfId="7049" xr:uid="{00000000-0005-0000-0000-000013150000}"/>
    <cellStyle name="Comma 2 4 4 6 3 3 2" xfId="16656" xr:uid="{00000000-0005-0000-0000-000014150000}"/>
    <cellStyle name="Comma 2 4 4 6 3 3 2 2" xfId="35870" xr:uid="{F6D1AEF6-5681-43D6-B42D-D3E68964E5E5}"/>
    <cellStyle name="Comma 2 4 4 6 3 3 3" xfId="26263" xr:uid="{57CD037A-B38A-49BA-B2DA-A29C99D70F17}"/>
    <cellStyle name="Comma 2 4 4 6 3 4" xfId="11852" xr:uid="{00000000-0005-0000-0000-000015150000}"/>
    <cellStyle name="Comma 2 4 4 6 3 4 2" xfId="31066" xr:uid="{6A50082E-4BC6-43F0-83DE-15592E93BDB6}"/>
    <cellStyle name="Comma 2 4 4 6 3 5" xfId="21459" xr:uid="{43E4EE80-406C-4C1F-8293-600B45D7D7E4}"/>
    <cellStyle name="Comma 2 4 4 6 4" xfId="3047" xr:uid="{00000000-0005-0000-0000-000016150000}"/>
    <cellStyle name="Comma 2 4 4 6 4 2" xfId="7850" xr:uid="{00000000-0005-0000-0000-000017150000}"/>
    <cellStyle name="Comma 2 4 4 6 4 2 2" xfId="17457" xr:uid="{00000000-0005-0000-0000-000018150000}"/>
    <cellStyle name="Comma 2 4 4 6 4 2 2 2" xfId="36671" xr:uid="{64F9ABE2-2492-4D9E-8D1D-0B4614989A13}"/>
    <cellStyle name="Comma 2 4 4 6 4 2 3" xfId="27064" xr:uid="{1333EBF0-CE14-4803-8C25-577D21864861}"/>
    <cellStyle name="Comma 2 4 4 6 4 3" xfId="12654" xr:uid="{00000000-0005-0000-0000-000019150000}"/>
    <cellStyle name="Comma 2 4 4 6 4 3 2" xfId="31868" xr:uid="{9DCD07D8-3572-4AC2-865F-ACED4B7F2117}"/>
    <cellStyle name="Comma 2 4 4 6 4 4" xfId="22261" xr:uid="{68359D2B-416D-4657-8508-FAFB2407B6E3}"/>
    <cellStyle name="Comma 2 4 4 6 5" xfId="5449" xr:uid="{00000000-0005-0000-0000-00001A150000}"/>
    <cellStyle name="Comma 2 4 4 6 5 2" xfId="15056" xr:uid="{00000000-0005-0000-0000-00001B150000}"/>
    <cellStyle name="Comma 2 4 4 6 5 2 2" xfId="34270" xr:uid="{2950B355-C2D9-45C0-8700-B0C4B3220E0D}"/>
    <cellStyle name="Comma 2 4 4 6 5 3" xfId="24663" xr:uid="{797CAB14-F07F-41A9-AC0A-ECDF4C7AEB77}"/>
    <cellStyle name="Comma 2 4 4 6 6" xfId="10252" xr:uid="{00000000-0005-0000-0000-00001C150000}"/>
    <cellStyle name="Comma 2 4 4 6 6 2" xfId="29466" xr:uid="{15496D88-917D-4C58-B645-033E0B6B3536}"/>
    <cellStyle name="Comma 2 4 4 6 7" xfId="19859" xr:uid="{F173F96C-F184-4B4F-96A7-A0B8A7FB3866}"/>
    <cellStyle name="Comma 2 4 4 7" xfId="842" xr:uid="{00000000-0005-0000-0000-00001D150000}"/>
    <cellStyle name="Comma 2 4 4 7 2" xfId="3247" xr:uid="{00000000-0005-0000-0000-00001E150000}"/>
    <cellStyle name="Comma 2 4 4 7 2 2" xfId="8050" xr:uid="{00000000-0005-0000-0000-00001F150000}"/>
    <cellStyle name="Comma 2 4 4 7 2 2 2" xfId="17657" xr:uid="{00000000-0005-0000-0000-000020150000}"/>
    <cellStyle name="Comma 2 4 4 7 2 2 2 2" xfId="36871" xr:uid="{21A2E177-1E3A-4CB7-AD2E-D9B1EF5E24D3}"/>
    <cellStyle name="Comma 2 4 4 7 2 2 3" xfId="27264" xr:uid="{79C95C5D-0511-47BF-923E-08EEC493205E}"/>
    <cellStyle name="Comma 2 4 4 7 2 3" xfId="12854" xr:uid="{00000000-0005-0000-0000-000021150000}"/>
    <cellStyle name="Comma 2 4 4 7 2 3 2" xfId="32068" xr:uid="{E0F70327-B00E-4526-9D44-4C41E221B517}"/>
    <cellStyle name="Comma 2 4 4 7 2 4" xfId="22461" xr:uid="{3057036C-B3D0-413D-BC61-BF4A21756A43}"/>
    <cellStyle name="Comma 2 4 4 7 3" xfId="5649" xr:uid="{00000000-0005-0000-0000-000022150000}"/>
    <cellStyle name="Comma 2 4 4 7 3 2" xfId="15256" xr:uid="{00000000-0005-0000-0000-000023150000}"/>
    <cellStyle name="Comma 2 4 4 7 3 2 2" xfId="34470" xr:uid="{A3AEEDED-3B8A-4329-922B-7B264D10B3F5}"/>
    <cellStyle name="Comma 2 4 4 7 3 3" xfId="24863" xr:uid="{05957112-6984-401A-8403-277819C343D2}"/>
    <cellStyle name="Comma 2 4 4 7 4" xfId="10452" xr:uid="{00000000-0005-0000-0000-000024150000}"/>
    <cellStyle name="Comma 2 4 4 7 4 2" xfId="29666" xr:uid="{3EC735C6-7F6D-4D26-AB84-D4AFA3EF6E6D}"/>
    <cellStyle name="Comma 2 4 4 7 5" xfId="20059" xr:uid="{66BE69DC-5A09-4B3D-8310-E77D1DC4BB83}"/>
    <cellStyle name="Comma 2 4 4 8" xfId="1642" xr:uid="{00000000-0005-0000-0000-000025150000}"/>
    <cellStyle name="Comma 2 4 4 8 2" xfId="4047" xr:uid="{00000000-0005-0000-0000-000026150000}"/>
    <cellStyle name="Comma 2 4 4 8 2 2" xfId="8850" xr:uid="{00000000-0005-0000-0000-000027150000}"/>
    <cellStyle name="Comma 2 4 4 8 2 2 2" xfId="18457" xr:uid="{00000000-0005-0000-0000-000028150000}"/>
    <cellStyle name="Comma 2 4 4 8 2 2 2 2" xfId="37671" xr:uid="{5A536948-B73B-4771-8105-E726D0BF5C31}"/>
    <cellStyle name="Comma 2 4 4 8 2 2 3" xfId="28064" xr:uid="{4DE43B23-D5A0-490B-A0AF-00EFF3F905C7}"/>
    <cellStyle name="Comma 2 4 4 8 2 3" xfId="13654" xr:uid="{00000000-0005-0000-0000-000029150000}"/>
    <cellStyle name="Comma 2 4 4 8 2 3 2" xfId="32868" xr:uid="{71011F6E-9B0B-4BD1-B5B6-35717D604FDC}"/>
    <cellStyle name="Comma 2 4 4 8 2 4" xfId="23261" xr:uid="{E1D19539-D1AC-4EDF-96ED-B0044AFC9492}"/>
    <cellStyle name="Comma 2 4 4 8 3" xfId="6449" xr:uid="{00000000-0005-0000-0000-00002A150000}"/>
    <cellStyle name="Comma 2 4 4 8 3 2" xfId="16056" xr:uid="{00000000-0005-0000-0000-00002B150000}"/>
    <cellStyle name="Comma 2 4 4 8 3 2 2" xfId="35270" xr:uid="{15D8AEB9-2D90-4D4A-8807-D31478C3A46E}"/>
    <cellStyle name="Comma 2 4 4 8 3 3" xfId="25663" xr:uid="{F3A20E20-332A-4F2E-AC7D-2C76D5E28904}"/>
    <cellStyle name="Comma 2 4 4 8 4" xfId="11252" xr:uid="{00000000-0005-0000-0000-00002C150000}"/>
    <cellStyle name="Comma 2 4 4 8 4 2" xfId="30466" xr:uid="{0EB6659A-8D5C-4B89-97EC-28FA8EA7CE81}"/>
    <cellStyle name="Comma 2 4 4 8 5" xfId="20859" xr:uid="{6F3EEC77-8C4C-47C6-93C0-60967D152933}"/>
    <cellStyle name="Comma 2 4 4 9" xfId="2447" xr:uid="{00000000-0005-0000-0000-00002D150000}"/>
    <cellStyle name="Comma 2 4 4 9 2" xfId="7250" xr:uid="{00000000-0005-0000-0000-00002E150000}"/>
    <cellStyle name="Comma 2 4 4 9 2 2" xfId="16857" xr:uid="{00000000-0005-0000-0000-00002F150000}"/>
    <cellStyle name="Comma 2 4 4 9 2 2 2" xfId="36071" xr:uid="{D195BA89-C116-4FD7-9424-61CD37493DE2}"/>
    <cellStyle name="Comma 2 4 4 9 2 3" xfId="26464" xr:uid="{6104D8BA-6B60-4187-8834-ACCE732FE2D5}"/>
    <cellStyle name="Comma 2 4 4 9 3" xfId="12054" xr:uid="{00000000-0005-0000-0000-000030150000}"/>
    <cellStyle name="Comma 2 4 4 9 3 2" xfId="31268" xr:uid="{ADBC225F-7D72-4515-AE48-8492CB8DB5B7}"/>
    <cellStyle name="Comma 2 4 4 9 4" xfId="21661" xr:uid="{7DE64104-36E4-4F2C-A4C2-A87934E4A826}"/>
    <cellStyle name="Comma 2 4 5" xfId="51" xr:uid="{00000000-0005-0000-0000-000031150000}"/>
    <cellStyle name="Comma 2 4 5 10" xfId="4859" xr:uid="{00000000-0005-0000-0000-000032150000}"/>
    <cellStyle name="Comma 2 4 5 10 2" xfId="14466" xr:uid="{00000000-0005-0000-0000-000033150000}"/>
    <cellStyle name="Comma 2 4 5 10 2 2" xfId="33680" xr:uid="{9D196D9B-C59D-41EB-B29A-B9B37D0D007A}"/>
    <cellStyle name="Comma 2 4 5 10 3" xfId="24073" xr:uid="{433ECB54-43B4-4A19-AE44-2C1F88036F29}"/>
    <cellStyle name="Comma 2 4 5 11" xfId="9662" xr:uid="{00000000-0005-0000-0000-000034150000}"/>
    <cellStyle name="Comma 2 4 5 11 2" xfId="28876" xr:uid="{2F28F440-94B5-4840-BE28-DB0B3D3D1907}"/>
    <cellStyle name="Comma 2 4 5 12" xfId="19269" xr:uid="{A4714E71-B138-4877-BF44-4329E844ADC8}"/>
    <cellStyle name="Comma 2 4 5 2" xfId="101" xr:uid="{00000000-0005-0000-0000-000035150000}"/>
    <cellStyle name="Comma 2 4 5 2 10" xfId="9712" xr:uid="{00000000-0005-0000-0000-000036150000}"/>
    <cellStyle name="Comma 2 4 5 2 10 2" xfId="28926" xr:uid="{5DBF6BCB-B20B-4DC8-B55C-6A8D44F82F84}"/>
    <cellStyle name="Comma 2 4 5 2 11" xfId="19319" xr:uid="{B988FFE4-103B-4268-89E8-B943AED7DE21}"/>
    <cellStyle name="Comma 2 4 5 2 2" xfId="201" xr:uid="{00000000-0005-0000-0000-000037150000}"/>
    <cellStyle name="Comma 2 4 5 2 2 10" xfId="19419" xr:uid="{BBE54CF5-7737-43D1-9E14-CBFEA292423E}"/>
    <cellStyle name="Comma 2 4 5 2 2 2" xfId="401" xr:uid="{00000000-0005-0000-0000-000038150000}"/>
    <cellStyle name="Comma 2 4 5 2 2 2 2" xfId="1202" xr:uid="{00000000-0005-0000-0000-000039150000}"/>
    <cellStyle name="Comma 2 4 5 2 2 2 2 2" xfId="3607" xr:uid="{00000000-0005-0000-0000-00003A150000}"/>
    <cellStyle name="Comma 2 4 5 2 2 2 2 2 2" xfId="8410" xr:uid="{00000000-0005-0000-0000-00003B150000}"/>
    <cellStyle name="Comma 2 4 5 2 2 2 2 2 2 2" xfId="18017" xr:uid="{00000000-0005-0000-0000-00003C150000}"/>
    <cellStyle name="Comma 2 4 5 2 2 2 2 2 2 2 2" xfId="37231" xr:uid="{11773376-2D46-4D2D-AC0E-AA62780F0177}"/>
    <cellStyle name="Comma 2 4 5 2 2 2 2 2 2 3" xfId="27624" xr:uid="{28947C44-EE81-4454-AB42-9EEB3A132021}"/>
    <cellStyle name="Comma 2 4 5 2 2 2 2 2 3" xfId="13214" xr:uid="{00000000-0005-0000-0000-00003D150000}"/>
    <cellStyle name="Comma 2 4 5 2 2 2 2 2 3 2" xfId="32428" xr:uid="{AE84DB55-DEF9-47A4-B097-0F8020492208}"/>
    <cellStyle name="Comma 2 4 5 2 2 2 2 2 4" xfId="22821" xr:uid="{D9E99F36-C2B5-4DAB-A39B-9BC24154A4DC}"/>
    <cellStyle name="Comma 2 4 5 2 2 2 2 3" xfId="6009" xr:uid="{00000000-0005-0000-0000-00003E150000}"/>
    <cellStyle name="Comma 2 4 5 2 2 2 2 3 2" xfId="15616" xr:uid="{00000000-0005-0000-0000-00003F150000}"/>
    <cellStyle name="Comma 2 4 5 2 2 2 2 3 2 2" xfId="34830" xr:uid="{CBC7FED0-E4DF-4BDC-9867-7DAFDC2BE7CB}"/>
    <cellStyle name="Comma 2 4 5 2 2 2 2 3 3" xfId="25223" xr:uid="{36699CFC-ED9B-4DAD-8C3A-8A741F5EE18B}"/>
    <cellStyle name="Comma 2 4 5 2 2 2 2 4" xfId="10812" xr:uid="{00000000-0005-0000-0000-000040150000}"/>
    <cellStyle name="Comma 2 4 5 2 2 2 2 4 2" xfId="30026" xr:uid="{8C38EB65-5486-4BFE-B40C-4DDB4D461C4D}"/>
    <cellStyle name="Comma 2 4 5 2 2 2 2 5" xfId="20419" xr:uid="{6DA26FE2-57C5-478A-B477-3ACA4107C2D4}"/>
    <cellStyle name="Comma 2 4 5 2 2 2 3" xfId="2002" xr:uid="{00000000-0005-0000-0000-000041150000}"/>
    <cellStyle name="Comma 2 4 5 2 2 2 3 2" xfId="4407" xr:uid="{00000000-0005-0000-0000-000042150000}"/>
    <cellStyle name="Comma 2 4 5 2 2 2 3 2 2" xfId="9210" xr:uid="{00000000-0005-0000-0000-000043150000}"/>
    <cellStyle name="Comma 2 4 5 2 2 2 3 2 2 2" xfId="18817" xr:uid="{00000000-0005-0000-0000-000044150000}"/>
    <cellStyle name="Comma 2 4 5 2 2 2 3 2 2 2 2" xfId="38031" xr:uid="{E6A9AC8A-E4C6-4645-AE1E-EE9A6C23E33A}"/>
    <cellStyle name="Comma 2 4 5 2 2 2 3 2 2 3" xfId="28424" xr:uid="{4E6E4CED-2995-4397-9A61-2372E1E04079}"/>
    <cellStyle name="Comma 2 4 5 2 2 2 3 2 3" xfId="14014" xr:uid="{00000000-0005-0000-0000-000045150000}"/>
    <cellStyle name="Comma 2 4 5 2 2 2 3 2 3 2" xfId="33228" xr:uid="{ED8A19DA-4737-47EB-95A1-F2A8512A0A8B}"/>
    <cellStyle name="Comma 2 4 5 2 2 2 3 2 4" xfId="23621" xr:uid="{27E65A2D-B65D-4064-A991-01F3B6E151BB}"/>
    <cellStyle name="Comma 2 4 5 2 2 2 3 3" xfId="6809" xr:uid="{00000000-0005-0000-0000-000046150000}"/>
    <cellStyle name="Comma 2 4 5 2 2 2 3 3 2" xfId="16416" xr:uid="{00000000-0005-0000-0000-000047150000}"/>
    <cellStyle name="Comma 2 4 5 2 2 2 3 3 2 2" xfId="35630" xr:uid="{2012082E-3EA4-4F23-BBD3-AD4C27576A20}"/>
    <cellStyle name="Comma 2 4 5 2 2 2 3 3 3" xfId="26023" xr:uid="{80DC055C-8D14-4ABB-8F13-BC2434040B65}"/>
    <cellStyle name="Comma 2 4 5 2 2 2 3 4" xfId="11612" xr:uid="{00000000-0005-0000-0000-000048150000}"/>
    <cellStyle name="Comma 2 4 5 2 2 2 3 4 2" xfId="30826" xr:uid="{EE6157ED-1877-4AB5-845A-0D986E5D46BC}"/>
    <cellStyle name="Comma 2 4 5 2 2 2 3 5" xfId="21219" xr:uid="{DB5DB699-5E9C-4885-BB6F-73046787103F}"/>
    <cellStyle name="Comma 2 4 5 2 2 2 4" xfId="2807" xr:uid="{00000000-0005-0000-0000-000049150000}"/>
    <cellStyle name="Comma 2 4 5 2 2 2 4 2" xfId="7610" xr:uid="{00000000-0005-0000-0000-00004A150000}"/>
    <cellStyle name="Comma 2 4 5 2 2 2 4 2 2" xfId="17217" xr:uid="{00000000-0005-0000-0000-00004B150000}"/>
    <cellStyle name="Comma 2 4 5 2 2 2 4 2 2 2" xfId="36431" xr:uid="{9DF3F80A-5DF2-4A89-8B90-CAAA7143727F}"/>
    <cellStyle name="Comma 2 4 5 2 2 2 4 2 3" xfId="26824" xr:uid="{8B01AF47-66FE-4FEB-99B6-733D5653F63C}"/>
    <cellStyle name="Comma 2 4 5 2 2 2 4 3" xfId="12414" xr:uid="{00000000-0005-0000-0000-00004C150000}"/>
    <cellStyle name="Comma 2 4 5 2 2 2 4 3 2" xfId="31628" xr:uid="{334321C3-5096-460D-8EC8-8D646AF40926}"/>
    <cellStyle name="Comma 2 4 5 2 2 2 4 4" xfId="22021" xr:uid="{05F643C0-57D4-4463-8E97-3B2EB64E09BB}"/>
    <cellStyle name="Comma 2 4 5 2 2 2 5" xfId="5209" xr:uid="{00000000-0005-0000-0000-00004D150000}"/>
    <cellStyle name="Comma 2 4 5 2 2 2 5 2" xfId="14816" xr:uid="{00000000-0005-0000-0000-00004E150000}"/>
    <cellStyle name="Comma 2 4 5 2 2 2 5 2 2" xfId="34030" xr:uid="{E80F79A5-2421-4AD9-AFFF-1F6F7570432E}"/>
    <cellStyle name="Comma 2 4 5 2 2 2 5 3" xfId="24423" xr:uid="{908FD8C7-A955-4AAA-B850-FE192CA66DE8}"/>
    <cellStyle name="Comma 2 4 5 2 2 2 6" xfId="10012" xr:uid="{00000000-0005-0000-0000-00004F150000}"/>
    <cellStyle name="Comma 2 4 5 2 2 2 6 2" xfId="29226" xr:uid="{3782A99A-1404-4575-9BCB-D89239E96C13}"/>
    <cellStyle name="Comma 2 4 5 2 2 2 7" xfId="19619" xr:uid="{76D24FC8-AF83-4DE0-94CE-4FA296AB0487}"/>
    <cellStyle name="Comma 2 4 5 2 2 3" xfId="601" xr:uid="{00000000-0005-0000-0000-000050150000}"/>
    <cellStyle name="Comma 2 4 5 2 2 3 2" xfId="1402" xr:uid="{00000000-0005-0000-0000-000051150000}"/>
    <cellStyle name="Comma 2 4 5 2 2 3 2 2" xfId="3807" xr:uid="{00000000-0005-0000-0000-000052150000}"/>
    <cellStyle name="Comma 2 4 5 2 2 3 2 2 2" xfId="8610" xr:uid="{00000000-0005-0000-0000-000053150000}"/>
    <cellStyle name="Comma 2 4 5 2 2 3 2 2 2 2" xfId="18217" xr:uid="{00000000-0005-0000-0000-000054150000}"/>
    <cellStyle name="Comma 2 4 5 2 2 3 2 2 2 2 2" xfId="37431" xr:uid="{91124B11-AB18-4416-A95E-4B776CD8FACA}"/>
    <cellStyle name="Comma 2 4 5 2 2 3 2 2 2 3" xfId="27824" xr:uid="{F59DCD12-990C-415F-AD15-E2C0FA1E6C62}"/>
    <cellStyle name="Comma 2 4 5 2 2 3 2 2 3" xfId="13414" xr:uid="{00000000-0005-0000-0000-000055150000}"/>
    <cellStyle name="Comma 2 4 5 2 2 3 2 2 3 2" xfId="32628" xr:uid="{6363F43F-BF7C-40D6-BD74-AB797F4E2A37}"/>
    <cellStyle name="Comma 2 4 5 2 2 3 2 2 4" xfId="23021" xr:uid="{B1764811-532D-4A16-AE9A-507276426C8F}"/>
    <cellStyle name="Comma 2 4 5 2 2 3 2 3" xfId="6209" xr:uid="{00000000-0005-0000-0000-000056150000}"/>
    <cellStyle name="Comma 2 4 5 2 2 3 2 3 2" xfId="15816" xr:uid="{00000000-0005-0000-0000-000057150000}"/>
    <cellStyle name="Comma 2 4 5 2 2 3 2 3 2 2" xfId="35030" xr:uid="{E3CCD9B0-D051-4115-9DAC-41281026701E}"/>
    <cellStyle name="Comma 2 4 5 2 2 3 2 3 3" xfId="25423" xr:uid="{1066DC15-6E74-4287-8BF2-31C2065C08B2}"/>
    <cellStyle name="Comma 2 4 5 2 2 3 2 4" xfId="11012" xr:uid="{00000000-0005-0000-0000-000058150000}"/>
    <cellStyle name="Comma 2 4 5 2 2 3 2 4 2" xfId="30226" xr:uid="{10443141-CA38-43D2-AF79-52FA47654090}"/>
    <cellStyle name="Comma 2 4 5 2 2 3 2 5" xfId="20619" xr:uid="{E7CD12B7-2818-4307-8D5B-404002421618}"/>
    <cellStyle name="Comma 2 4 5 2 2 3 3" xfId="2202" xr:uid="{00000000-0005-0000-0000-000059150000}"/>
    <cellStyle name="Comma 2 4 5 2 2 3 3 2" xfId="4607" xr:uid="{00000000-0005-0000-0000-00005A150000}"/>
    <cellStyle name="Comma 2 4 5 2 2 3 3 2 2" xfId="9410" xr:uid="{00000000-0005-0000-0000-00005B150000}"/>
    <cellStyle name="Comma 2 4 5 2 2 3 3 2 2 2" xfId="19017" xr:uid="{00000000-0005-0000-0000-00005C150000}"/>
    <cellStyle name="Comma 2 4 5 2 2 3 3 2 2 2 2" xfId="38231" xr:uid="{848B2F6E-2832-411A-944A-105BB76F7C4B}"/>
    <cellStyle name="Comma 2 4 5 2 2 3 3 2 2 3" xfId="28624" xr:uid="{95A94C9F-4853-4FC6-80C1-8214B1AE7803}"/>
    <cellStyle name="Comma 2 4 5 2 2 3 3 2 3" xfId="14214" xr:uid="{00000000-0005-0000-0000-00005D150000}"/>
    <cellStyle name="Comma 2 4 5 2 2 3 3 2 3 2" xfId="33428" xr:uid="{E03C143F-F61C-4E5F-974F-DEF79A6C8540}"/>
    <cellStyle name="Comma 2 4 5 2 2 3 3 2 4" xfId="23821" xr:uid="{3ACA1274-35B6-43FA-A4EC-B6E4A8FA2789}"/>
    <cellStyle name="Comma 2 4 5 2 2 3 3 3" xfId="7009" xr:uid="{00000000-0005-0000-0000-00005E150000}"/>
    <cellStyle name="Comma 2 4 5 2 2 3 3 3 2" xfId="16616" xr:uid="{00000000-0005-0000-0000-00005F150000}"/>
    <cellStyle name="Comma 2 4 5 2 2 3 3 3 2 2" xfId="35830" xr:uid="{59333BED-6887-4AF1-9E08-4EF331684A31}"/>
    <cellStyle name="Comma 2 4 5 2 2 3 3 3 3" xfId="26223" xr:uid="{DF37D5F2-9AD1-44A8-AEFA-11497F34A49F}"/>
    <cellStyle name="Comma 2 4 5 2 2 3 3 4" xfId="11812" xr:uid="{00000000-0005-0000-0000-000060150000}"/>
    <cellStyle name="Comma 2 4 5 2 2 3 3 4 2" xfId="31026" xr:uid="{28A10631-7E8C-47A7-8B26-3DA5C3194460}"/>
    <cellStyle name="Comma 2 4 5 2 2 3 3 5" xfId="21419" xr:uid="{72757CED-DFD2-4E41-8457-BEC5832F286B}"/>
    <cellStyle name="Comma 2 4 5 2 2 3 4" xfId="3007" xr:uid="{00000000-0005-0000-0000-000061150000}"/>
    <cellStyle name="Comma 2 4 5 2 2 3 4 2" xfId="7810" xr:uid="{00000000-0005-0000-0000-000062150000}"/>
    <cellStyle name="Comma 2 4 5 2 2 3 4 2 2" xfId="17417" xr:uid="{00000000-0005-0000-0000-000063150000}"/>
    <cellStyle name="Comma 2 4 5 2 2 3 4 2 2 2" xfId="36631" xr:uid="{3A21FDD2-67DE-4D54-8632-48A9A1CA0322}"/>
    <cellStyle name="Comma 2 4 5 2 2 3 4 2 3" xfId="27024" xr:uid="{3980F43E-DD40-4B18-B86B-E2BA27B09F29}"/>
    <cellStyle name="Comma 2 4 5 2 2 3 4 3" xfId="12614" xr:uid="{00000000-0005-0000-0000-000064150000}"/>
    <cellStyle name="Comma 2 4 5 2 2 3 4 3 2" xfId="31828" xr:uid="{08C1CD41-45A5-455B-86C0-EC5E59B157CA}"/>
    <cellStyle name="Comma 2 4 5 2 2 3 4 4" xfId="22221" xr:uid="{66C1822F-1481-41E7-A3D5-3964B7F0DFE2}"/>
    <cellStyle name="Comma 2 4 5 2 2 3 5" xfId="5409" xr:uid="{00000000-0005-0000-0000-000065150000}"/>
    <cellStyle name="Comma 2 4 5 2 2 3 5 2" xfId="15016" xr:uid="{00000000-0005-0000-0000-000066150000}"/>
    <cellStyle name="Comma 2 4 5 2 2 3 5 2 2" xfId="34230" xr:uid="{4BA0AF29-12B8-4475-BEF7-8EAB1FD58296}"/>
    <cellStyle name="Comma 2 4 5 2 2 3 5 3" xfId="24623" xr:uid="{C737C2B4-62D6-4AC9-A66F-9653784269BE}"/>
    <cellStyle name="Comma 2 4 5 2 2 3 6" xfId="10212" xr:uid="{00000000-0005-0000-0000-000067150000}"/>
    <cellStyle name="Comma 2 4 5 2 2 3 6 2" xfId="29426" xr:uid="{4D74FFF3-6C0E-41C2-B7C0-7882BAE3D4E5}"/>
    <cellStyle name="Comma 2 4 5 2 2 3 7" xfId="19819" xr:uid="{53085D3D-9C50-4797-9CAF-433EA67B6261}"/>
    <cellStyle name="Comma 2 4 5 2 2 4" xfId="801" xr:uid="{00000000-0005-0000-0000-000068150000}"/>
    <cellStyle name="Comma 2 4 5 2 2 4 2" xfId="1602" xr:uid="{00000000-0005-0000-0000-000069150000}"/>
    <cellStyle name="Comma 2 4 5 2 2 4 2 2" xfId="4007" xr:uid="{00000000-0005-0000-0000-00006A150000}"/>
    <cellStyle name="Comma 2 4 5 2 2 4 2 2 2" xfId="8810" xr:uid="{00000000-0005-0000-0000-00006B150000}"/>
    <cellStyle name="Comma 2 4 5 2 2 4 2 2 2 2" xfId="18417" xr:uid="{00000000-0005-0000-0000-00006C150000}"/>
    <cellStyle name="Comma 2 4 5 2 2 4 2 2 2 2 2" xfId="37631" xr:uid="{8E854238-F696-4537-93BC-D0D4000A7C55}"/>
    <cellStyle name="Comma 2 4 5 2 2 4 2 2 2 3" xfId="28024" xr:uid="{F4E7F4B4-60D9-4B3F-BCC3-85B4F3AB467A}"/>
    <cellStyle name="Comma 2 4 5 2 2 4 2 2 3" xfId="13614" xr:uid="{00000000-0005-0000-0000-00006D150000}"/>
    <cellStyle name="Comma 2 4 5 2 2 4 2 2 3 2" xfId="32828" xr:uid="{D6737AF0-8949-463F-84C1-85FCD3A97632}"/>
    <cellStyle name="Comma 2 4 5 2 2 4 2 2 4" xfId="23221" xr:uid="{03626E2D-2045-4368-A3C5-2F340A8C2005}"/>
    <cellStyle name="Comma 2 4 5 2 2 4 2 3" xfId="6409" xr:uid="{00000000-0005-0000-0000-00006E150000}"/>
    <cellStyle name="Comma 2 4 5 2 2 4 2 3 2" xfId="16016" xr:uid="{00000000-0005-0000-0000-00006F150000}"/>
    <cellStyle name="Comma 2 4 5 2 2 4 2 3 2 2" xfId="35230" xr:uid="{75D8875B-D909-442D-B6A9-B1EA443AC4AD}"/>
    <cellStyle name="Comma 2 4 5 2 2 4 2 3 3" xfId="25623" xr:uid="{E5F81DBE-FAFB-46CA-B85C-3608531937AA}"/>
    <cellStyle name="Comma 2 4 5 2 2 4 2 4" xfId="11212" xr:uid="{00000000-0005-0000-0000-000070150000}"/>
    <cellStyle name="Comma 2 4 5 2 2 4 2 4 2" xfId="30426" xr:uid="{5D981C89-91EB-40D5-A522-7329B2D16265}"/>
    <cellStyle name="Comma 2 4 5 2 2 4 2 5" xfId="20819" xr:uid="{42D5B1A4-F302-41A0-9E35-4D8EE6429D5A}"/>
    <cellStyle name="Comma 2 4 5 2 2 4 3" xfId="2402" xr:uid="{00000000-0005-0000-0000-000071150000}"/>
    <cellStyle name="Comma 2 4 5 2 2 4 3 2" xfId="4807" xr:uid="{00000000-0005-0000-0000-000072150000}"/>
    <cellStyle name="Comma 2 4 5 2 2 4 3 2 2" xfId="9610" xr:uid="{00000000-0005-0000-0000-000073150000}"/>
    <cellStyle name="Comma 2 4 5 2 2 4 3 2 2 2" xfId="19217" xr:uid="{00000000-0005-0000-0000-000074150000}"/>
    <cellStyle name="Comma 2 4 5 2 2 4 3 2 2 2 2" xfId="38431" xr:uid="{486D3504-29DC-49F7-BAD1-0979F7E602F6}"/>
    <cellStyle name="Comma 2 4 5 2 2 4 3 2 2 3" xfId="28824" xr:uid="{B83FFE33-81E2-4898-A23A-EF26B3B15611}"/>
    <cellStyle name="Comma 2 4 5 2 2 4 3 2 3" xfId="14414" xr:uid="{00000000-0005-0000-0000-000075150000}"/>
    <cellStyle name="Comma 2 4 5 2 2 4 3 2 3 2" xfId="33628" xr:uid="{7372BA8D-93DD-418F-830A-E473C45AD23A}"/>
    <cellStyle name="Comma 2 4 5 2 2 4 3 2 4" xfId="24021" xr:uid="{4B9A695B-E93A-422E-B335-FA088AEE3DF1}"/>
    <cellStyle name="Comma 2 4 5 2 2 4 3 3" xfId="7209" xr:uid="{00000000-0005-0000-0000-000076150000}"/>
    <cellStyle name="Comma 2 4 5 2 2 4 3 3 2" xfId="16816" xr:uid="{00000000-0005-0000-0000-000077150000}"/>
    <cellStyle name="Comma 2 4 5 2 2 4 3 3 2 2" xfId="36030" xr:uid="{CD900F2A-01D5-43FE-8CE4-57BD69A636D0}"/>
    <cellStyle name="Comma 2 4 5 2 2 4 3 3 3" xfId="26423" xr:uid="{0313B580-A76D-41C5-90B9-E39887612559}"/>
    <cellStyle name="Comma 2 4 5 2 2 4 3 4" xfId="12012" xr:uid="{00000000-0005-0000-0000-000078150000}"/>
    <cellStyle name="Comma 2 4 5 2 2 4 3 4 2" xfId="31226" xr:uid="{B81866D2-2C56-4623-A555-2E633BC62C48}"/>
    <cellStyle name="Comma 2 4 5 2 2 4 3 5" xfId="21619" xr:uid="{BF1776E6-A894-4687-8BB4-8A0EBA466C33}"/>
    <cellStyle name="Comma 2 4 5 2 2 4 4" xfId="3207" xr:uid="{00000000-0005-0000-0000-000079150000}"/>
    <cellStyle name="Comma 2 4 5 2 2 4 4 2" xfId="8010" xr:uid="{00000000-0005-0000-0000-00007A150000}"/>
    <cellStyle name="Comma 2 4 5 2 2 4 4 2 2" xfId="17617" xr:uid="{00000000-0005-0000-0000-00007B150000}"/>
    <cellStyle name="Comma 2 4 5 2 2 4 4 2 2 2" xfId="36831" xr:uid="{66333842-A3E4-426F-B168-42C57C78D0F2}"/>
    <cellStyle name="Comma 2 4 5 2 2 4 4 2 3" xfId="27224" xr:uid="{F1E1A1DE-D4AB-414D-9F6F-890780450889}"/>
    <cellStyle name="Comma 2 4 5 2 2 4 4 3" xfId="12814" xr:uid="{00000000-0005-0000-0000-00007C150000}"/>
    <cellStyle name="Comma 2 4 5 2 2 4 4 3 2" xfId="32028" xr:uid="{266946D0-384F-4836-8396-9780686009CB}"/>
    <cellStyle name="Comma 2 4 5 2 2 4 4 4" xfId="22421" xr:uid="{873257EB-B959-4043-9211-A980E3C83F9B}"/>
    <cellStyle name="Comma 2 4 5 2 2 4 5" xfId="5609" xr:uid="{00000000-0005-0000-0000-00007D150000}"/>
    <cellStyle name="Comma 2 4 5 2 2 4 5 2" xfId="15216" xr:uid="{00000000-0005-0000-0000-00007E150000}"/>
    <cellStyle name="Comma 2 4 5 2 2 4 5 2 2" xfId="34430" xr:uid="{44803121-F9AA-41E8-8A4E-6FF7612AD5A7}"/>
    <cellStyle name="Comma 2 4 5 2 2 4 5 3" xfId="24823" xr:uid="{16A5AF85-440B-445E-AD76-83A28C0C1D4E}"/>
    <cellStyle name="Comma 2 4 5 2 2 4 6" xfId="10412" xr:uid="{00000000-0005-0000-0000-00007F150000}"/>
    <cellStyle name="Comma 2 4 5 2 2 4 6 2" xfId="29626" xr:uid="{5BF31F77-0E8F-454B-9FFD-5635D2F65E1A}"/>
    <cellStyle name="Comma 2 4 5 2 2 4 7" xfId="20019" xr:uid="{9442F447-F080-4577-A138-1B2FFA22B1C4}"/>
    <cellStyle name="Comma 2 4 5 2 2 5" xfId="1002" xr:uid="{00000000-0005-0000-0000-000080150000}"/>
    <cellStyle name="Comma 2 4 5 2 2 5 2" xfId="3407" xr:uid="{00000000-0005-0000-0000-000081150000}"/>
    <cellStyle name="Comma 2 4 5 2 2 5 2 2" xfId="8210" xr:uid="{00000000-0005-0000-0000-000082150000}"/>
    <cellStyle name="Comma 2 4 5 2 2 5 2 2 2" xfId="17817" xr:uid="{00000000-0005-0000-0000-000083150000}"/>
    <cellStyle name="Comma 2 4 5 2 2 5 2 2 2 2" xfId="37031" xr:uid="{3728E76E-49A1-40DE-A973-0B8580A8F0EE}"/>
    <cellStyle name="Comma 2 4 5 2 2 5 2 2 3" xfId="27424" xr:uid="{5A127FFA-58D8-42E5-9E18-F2F58DE3F854}"/>
    <cellStyle name="Comma 2 4 5 2 2 5 2 3" xfId="13014" xr:uid="{00000000-0005-0000-0000-000084150000}"/>
    <cellStyle name="Comma 2 4 5 2 2 5 2 3 2" xfId="32228" xr:uid="{33F07D60-D7DA-49C2-BE3A-C957CC210BE7}"/>
    <cellStyle name="Comma 2 4 5 2 2 5 2 4" xfId="22621" xr:uid="{1A8CACEF-4278-40DC-9D63-28262CEFD4F5}"/>
    <cellStyle name="Comma 2 4 5 2 2 5 3" xfId="5809" xr:uid="{00000000-0005-0000-0000-000085150000}"/>
    <cellStyle name="Comma 2 4 5 2 2 5 3 2" xfId="15416" xr:uid="{00000000-0005-0000-0000-000086150000}"/>
    <cellStyle name="Comma 2 4 5 2 2 5 3 2 2" xfId="34630" xr:uid="{A8AB6F72-ACD3-4F5D-A41C-8C7F75108F12}"/>
    <cellStyle name="Comma 2 4 5 2 2 5 3 3" xfId="25023" xr:uid="{11695EB2-5D7E-49DC-AEF8-D4955327B324}"/>
    <cellStyle name="Comma 2 4 5 2 2 5 4" xfId="10612" xr:uid="{00000000-0005-0000-0000-000087150000}"/>
    <cellStyle name="Comma 2 4 5 2 2 5 4 2" xfId="29826" xr:uid="{BADBCFED-5B0C-49D1-8A12-2E271000838C}"/>
    <cellStyle name="Comma 2 4 5 2 2 5 5" xfId="20219" xr:uid="{75999DBD-3445-4819-A524-5AC7121D2329}"/>
    <cellStyle name="Comma 2 4 5 2 2 6" xfId="1802" xr:uid="{00000000-0005-0000-0000-000088150000}"/>
    <cellStyle name="Comma 2 4 5 2 2 6 2" xfId="4207" xr:uid="{00000000-0005-0000-0000-000089150000}"/>
    <cellStyle name="Comma 2 4 5 2 2 6 2 2" xfId="9010" xr:uid="{00000000-0005-0000-0000-00008A150000}"/>
    <cellStyle name="Comma 2 4 5 2 2 6 2 2 2" xfId="18617" xr:uid="{00000000-0005-0000-0000-00008B150000}"/>
    <cellStyle name="Comma 2 4 5 2 2 6 2 2 2 2" xfId="37831" xr:uid="{56CBB608-E1E0-44F7-AB34-25108B4A9E6B}"/>
    <cellStyle name="Comma 2 4 5 2 2 6 2 2 3" xfId="28224" xr:uid="{5E332FD7-9AA4-458A-849D-F5B7E70F7E1D}"/>
    <cellStyle name="Comma 2 4 5 2 2 6 2 3" xfId="13814" xr:uid="{00000000-0005-0000-0000-00008C150000}"/>
    <cellStyle name="Comma 2 4 5 2 2 6 2 3 2" xfId="33028" xr:uid="{0CB8140B-93B3-422F-A6DC-97D8EB70B5BA}"/>
    <cellStyle name="Comma 2 4 5 2 2 6 2 4" xfId="23421" xr:uid="{CA9DD022-D536-4B91-BD8C-3448CD70BF2A}"/>
    <cellStyle name="Comma 2 4 5 2 2 6 3" xfId="6609" xr:uid="{00000000-0005-0000-0000-00008D150000}"/>
    <cellStyle name="Comma 2 4 5 2 2 6 3 2" xfId="16216" xr:uid="{00000000-0005-0000-0000-00008E150000}"/>
    <cellStyle name="Comma 2 4 5 2 2 6 3 2 2" xfId="35430" xr:uid="{830F860A-5C2E-4771-8B8D-86C3B4756A1A}"/>
    <cellStyle name="Comma 2 4 5 2 2 6 3 3" xfId="25823" xr:uid="{4590E640-8E1C-4CB7-B13A-57BAEE206D44}"/>
    <cellStyle name="Comma 2 4 5 2 2 6 4" xfId="11412" xr:uid="{00000000-0005-0000-0000-00008F150000}"/>
    <cellStyle name="Comma 2 4 5 2 2 6 4 2" xfId="30626" xr:uid="{C5A6804B-0559-43C7-9D4F-B78A08FC7A13}"/>
    <cellStyle name="Comma 2 4 5 2 2 6 5" xfId="21019" xr:uid="{112A90B3-171D-4BB4-B44A-A72E6F38C66C}"/>
    <cellStyle name="Comma 2 4 5 2 2 7" xfId="2607" xr:uid="{00000000-0005-0000-0000-000090150000}"/>
    <cellStyle name="Comma 2 4 5 2 2 7 2" xfId="7410" xr:uid="{00000000-0005-0000-0000-000091150000}"/>
    <cellStyle name="Comma 2 4 5 2 2 7 2 2" xfId="17017" xr:uid="{00000000-0005-0000-0000-000092150000}"/>
    <cellStyle name="Comma 2 4 5 2 2 7 2 2 2" xfId="36231" xr:uid="{D2DC865F-06C8-4A34-B729-AE5F5E8C498A}"/>
    <cellStyle name="Comma 2 4 5 2 2 7 2 3" xfId="26624" xr:uid="{8BE100AD-BA13-4B2C-AC1D-A4B5DD9CFABA}"/>
    <cellStyle name="Comma 2 4 5 2 2 7 3" xfId="12214" xr:uid="{00000000-0005-0000-0000-000093150000}"/>
    <cellStyle name="Comma 2 4 5 2 2 7 3 2" xfId="31428" xr:uid="{97935161-A8E6-42CB-B0E6-484D6F6F364C}"/>
    <cellStyle name="Comma 2 4 5 2 2 7 4" xfId="21821" xr:uid="{EBB05459-9691-476B-8543-E9D0F2F42914}"/>
    <cellStyle name="Comma 2 4 5 2 2 8" xfId="5009" xr:uid="{00000000-0005-0000-0000-000094150000}"/>
    <cellStyle name="Comma 2 4 5 2 2 8 2" xfId="14616" xr:uid="{00000000-0005-0000-0000-000095150000}"/>
    <cellStyle name="Comma 2 4 5 2 2 8 2 2" xfId="33830" xr:uid="{77EB4C42-EE50-4289-A43E-02ED21D9422B}"/>
    <cellStyle name="Comma 2 4 5 2 2 8 3" xfId="24223" xr:uid="{0A79F811-89E6-4937-9BB0-A17053D27F80}"/>
    <cellStyle name="Comma 2 4 5 2 2 9" xfId="9812" xr:uid="{00000000-0005-0000-0000-000096150000}"/>
    <cellStyle name="Comma 2 4 5 2 2 9 2" xfId="29026" xr:uid="{926DFEDC-D971-4D50-A827-0033D5E12490}"/>
    <cellStyle name="Comma 2 4 5 2 3" xfId="301" xr:uid="{00000000-0005-0000-0000-000097150000}"/>
    <cellStyle name="Comma 2 4 5 2 3 2" xfId="1102" xr:uid="{00000000-0005-0000-0000-000098150000}"/>
    <cellStyle name="Comma 2 4 5 2 3 2 2" xfId="3507" xr:uid="{00000000-0005-0000-0000-000099150000}"/>
    <cellStyle name="Comma 2 4 5 2 3 2 2 2" xfId="8310" xr:uid="{00000000-0005-0000-0000-00009A150000}"/>
    <cellStyle name="Comma 2 4 5 2 3 2 2 2 2" xfId="17917" xr:uid="{00000000-0005-0000-0000-00009B150000}"/>
    <cellStyle name="Comma 2 4 5 2 3 2 2 2 2 2" xfId="37131" xr:uid="{40D903C1-A615-4042-B23D-4681F4F4F8F1}"/>
    <cellStyle name="Comma 2 4 5 2 3 2 2 2 3" xfId="27524" xr:uid="{DF93A97D-AFAE-43AF-8A2F-26CEBEB4C4AF}"/>
    <cellStyle name="Comma 2 4 5 2 3 2 2 3" xfId="13114" xr:uid="{00000000-0005-0000-0000-00009C150000}"/>
    <cellStyle name="Comma 2 4 5 2 3 2 2 3 2" xfId="32328" xr:uid="{5616238B-200A-43DA-8C4A-543A4E2AD512}"/>
    <cellStyle name="Comma 2 4 5 2 3 2 2 4" xfId="22721" xr:uid="{E58866F4-2FD4-44AD-8402-0DC2B6A33D1B}"/>
    <cellStyle name="Comma 2 4 5 2 3 2 3" xfId="5909" xr:uid="{00000000-0005-0000-0000-00009D150000}"/>
    <cellStyle name="Comma 2 4 5 2 3 2 3 2" xfId="15516" xr:uid="{00000000-0005-0000-0000-00009E150000}"/>
    <cellStyle name="Comma 2 4 5 2 3 2 3 2 2" xfId="34730" xr:uid="{C733ECEA-6CF0-4CF1-9AA3-E0AF29226392}"/>
    <cellStyle name="Comma 2 4 5 2 3 2 3 3" xfId="25123" xr:uid="{7FFFB53E-AA38-41F0-871D-47786A04CA10}"/>
    <cellStyle name="Comma 2 4 5 2 3 2 4" xfId="10712" xr:uid="{00000000-0005-0000-0000-00009F150000}"/>
    <cellStyle name="Comma 2 4 5 2 3 2 4 2" xfId="29926" xr:uid="{4ECE02E0-AE7D-416C-9A03-CCFA11BB617D}"/>
    <cellStyle name="Comma 2 4 5 2 3 2 5" xfId="20319" xr:uid="{E3CA65CD-6EF6-4E66-BEC5-CEE92B11E8B8}"/>
    <cellStyle name="Comma 2 4 5 2 3 3" xfId="1902" xr:uid="{00000000-0005-0000-0000-0000A0150000}"/>
    <cellStyle name="Comma 2 4 5 2 3 3 2" xfId="4307" xr:uid="{00000000-0005-0000-0000-0000A1150000}"/>
    <cellStyle name="Comma 2 4 5 2 3 3 2 2" xfId="9110" xr:uid="{00000000-0005-0000-0000-0000A2150000}"/>
    <cellStyle name="Comma 2 4 5 2 3 3 2 2 2" xfId="18717" xr:uid="{00000000-0005-0000-0000-0000A3150000}"/>
    <cellStyle name="Comma 2 4 5 2 3 3 2 2 2 2" xfId="37931" xr:uid="{B4A3BBEA-A03B-4B3C-AA86-2C41CAAFE067}"/>
    <cellStyle name="Comma 2 4 5 2 3 3 2 2 3" xfId="28324" xr:uid="{82087926-9BD2-46A7-8F79-9496225E5D3C}"/>
    <cellStyle name="Comma 2 4 5 2 3 3 2 3" xfId="13914" xr:uid="{00000000-0005-0000-0000-0000A4150000}"/>
    <cellStyle name="Comma 2 4 5 2 3 3 2 3 2" xfId="33128" xr:uid="{873C13EE-EA72-4E96-845D-CACD1794A389}"/>
    <cellStyle name="Comma 2 4 5 2 3 3 2 4" xfId="23521" xr:uid="{F8525C57-889B-43BB-A7B9-8BAF029142C5}"/>
    <cellStyle name="Comma 2 4 5 2 3 3 3" xfId="6709" xr:uid="{00000000-0005-0000-0000-0000A5150000}"/>
    <cellStyle name="Comma 2 4 5 2 3 3 3 2" xfId="16316" xr:uid="{00000000-0005-0000-0000-0000A6150000}"/>
    <cellStyle name="Comma 2 4 5 2 3 3 3 2 2" xfId="35530" xr:uid="{858E078F-67AE-458E-BB04-06F283192A2C}"/>
    <cellStyle name="Comma 2 4 5 2 3 3 3 3" xfId="25923" xr:uid="{4998CB54-0053-45BD-9EBA-448DAD5AFA1C}"/>
    <cellStyle name="Comma 2 4 5 2 3 3 4" xfId="11512" xr:uid="{00000000-0005-0000-0000-0000A7150000}"/>
    <cellStyle name="Comma 2 4 5 2 3 3 4 2" xfId="30726" xr:uid="{9FD17918-68BE-4B26-8CED-B99FCD2155E8}"/>
    <cellStyle name="Comma 2 4 5 2 3 3 5" xfId="21119" xr:uid="{F5460E7D-386E-4664-A469-36A1F88CAA67}"/>
    <cellStyle name="Comma 2 4 5 2 3 4" xfId="2707" xr:uid="{00000000-0005-0000-0000-0000A8150000}"/>
    <cellStyle name="Comma 2 4 5 2 3 4 2" xfId="7510" xr:uid="{00000000-0005-0000-0000-0000A9150000}"/>
    <cellStyle name="Comma 2 4 5 2 3 4 2 2" xfId="17117" xr:uid="{00000000-0005-0000-0000-0000AA150000}"/>
    <cellStyle name="Comma 2 4 5 2 3 4 2 2 2" xfId="36331" xr:uid="{A3A9EB03-2B61-4D30-8073-DC6F000BA83D}"/>
    <cellStyle name="Comma 2 4 5 2 3 4 2 3" xfId="26724" xr:uid="{B7B2198A-F446-4D15-804B-65103C611E4D}"/>
    <cellStyle name="Comma 2 4 5 2 3 4 3" xfId="12314" xr:uid="{00000000-0005-0000-0000-0000AB150000}"/>
    <cellStyle name="Comma 2 4 5 2 3 4 3 2" xfId="31528" xr:uid="{627516D4-80DD-4C34-B9AA-6ECB251A013C}"/>
    <cellStyle name="Comma 2 4 5 2 3 4 4" xfId="21921" xr:uid="{F6B7284D-7625-4436-AA1C-7B72DD36BBAB}"/>
    <cellStyle name="Comma 2 4 5 2 3 5" xfId="5109" xr:uid="{00000000-0005-0000-0000-0000AC150000}"/>
    <cellStyle name="Comma 2 4 5 2 3 5 2" xfId="14716" xr:uid="{00000000-0005-0000-0000-0000AD150000}"/>
    <cellStyle name="Comma 2 4 5 2 3 5 2 2" xfId="33930" xr:uid="{ACBE8F98-C464-4329-9CF2-B94B9826E6F7}"/>
    <cellStyle name="Comma 2 4 5 2 3 5 3" xfId="24323" xr:uid="{C64E39F6-553E-4BA4-9F55-0C8760063C9D}"/>
    <cellStyle name="Comma 2 4 5 2 3 6" xfId="9912" xr:uid="{00000000-0005-0000-0000-0000AE150000}"/>
    <cellStyle name="Comma 2 4 5 2 3 6 2" xfId="29126" xr:uid="{F730EFDA-CFB5-489E-A710-CB1A32623F70}"/>
    <cellStyle name="Comma 2 4 5 2 3 7" xfId="19519" xr:uid="{29F58216-A559-4FDC-ACBB-4E86D6310742}"/>
    <cellStyle name="Comma 2 4 5 2 4" xfId="501" xr:uid="{00000000-0005-0000-0000-0000AF150000}"/>
    <cellStyle name="Comma 2 4 5 2 4 2" xfId="1302" xr:uid="{00000000-0005-0000-0000-0000B0150000}"/>
    <cellStyle name="Comma 2 4 5 2 4 2 2" xfId="3707" xr:uid="{00000000-0005-0000-0000-0000B1150000}"/>
    <cellStyle name="Comma 2 4 5 2 4 2 2 2" xfId="8510" xr:uid="{00000000-0005-0000-0000-0000B2150000}"/>
    <cellStyle name="Comma 2 4 5 2 4 2 2 2 2" xfId="18117" xr:uid="{00000000-0005-0000-0000-0000B3150000}"/>
    <cellStyle name="Comma 2 4 5 2 4 2 2 2 2 2" xfId="37331" xr:uid="{5775F0BF-F64A-473F-9D05-A3FE84293202}"/>
    <cellStyle name="Comma 2 4 5 2 4 2 2 2 3" xfId="27724" xr:uid="{F6FF5D97-3729-457E-A95F-E94B0642B49C}"/>
    <cellStyle name="Comma 2 4 5 2 4 2 2 3" xfId="13314" xr:uid="{00000000-0005-0000-0000-0000B4150000}"/>
    <cellStyle name="Comma 2 4 5 2 4 2 2 3 2" xfId="32528" xr:uid="{E619B6D8-4AE9-46D7-A0C5-05DDD2AE6CB5}"/>
    <cellStyle name="Comma 2 4 5 2 4 2 2 4" xfId="22921" xr:uid="{12A41D15-6514-41DA-A39A-B04D2F9C4643}"/>
    <cellStyle name="Comma 2 4 5 2 4 2 3" xfId="6109" xr:uid="{00000000-0005-0000-0000-0000B5150000}"/>
    <cellStyle name="Comma 2 4 5 2 4 2 3 2" xfId="15716" xr:uid="{00000000-0005-0000-0000-0000B6150000}"/>
    <cellStyle name="Comma 2 4 5 2 4 2 3 2 2" xfId="34930" xr:uid="{6DB9322E-534E-4B09-87CE-0A666B82E66B}"/>
    <cellStyle name="Comma 2 4 5 2 4 2 3 3" xfId="25323" xr:uid="{94C87A96-3B91-4970-98A8-CEE60139A221}"/>
    <cellStyle name="Comma 2 4 5 2 4 2 4" xfId="10912" xr:uid="{00000000-0005-0000-0000-0000B7150000}"/>
    <cellStyle name="Comma 2 4 5 2 4 2 4 2" xfId="30126" xr:uid="{6D8147E1-3082-43EF-BE7E-25BA19F649D6}"/>
    <cellStyle name="Comma 2 4 5 2 4 2 5" xfId="20519" xr:uid="{D21A0754-AFF3-4D79-BD42-A9D7013FDDAD}"/>
    <cellStyle name="Comma 2 4 5 2 4 3" xfId="2102" xr:uid="{00000000-0005-0000-0000-0000B8150000}"/>
    <cellStyle name="Comma 2 4 5 2 4 3 2" xfId="4507" xr:uid="{00000000-0005-0000-0000-0000B9150000}"/>
    <cellStyle name="Comma 2 4 5 2 4 3 2 2" xfId="9310" xr:uid="{00000000-0005-0000-0000-0000BA150000}"/>
    <cellStyle name="Comma 2 4 5 2 4 3 2 2 2" xfId="18917" xr:uid="{00000000-0005-0000-0000-0000BB150000}"/>
    <cellStyle name="Comma 2 4 5 2 4 3 2 2 2 2" xfId="38131" xr:uid="{9B25AF6F-AC60-495D-A3DE-B8ED51CFE178}"/>
    <cellStyle name="Comma 2 4 5 2 4 3 2 2 3" xfId="28524" xr:uid="{27F48050-1EC8-4A95-8D26-711EE91782BE}"/>
    <cellStyle name="Comma 2 4 5 2 4 3 2 3" xfId="14114" xr:uid="{00000000-0005-0000-0000-0000BC150000}"/>
    <cellStyle name="Comma 2 4 5 2 4 3 2 3 2" xfId="33328" xr:uid="{7B5C4A61-8FDE-4905-BF2A-7C2960F86B96}"/>
    <cellStyle name="Comma 2 4 5 2 4 3 2 4" xfId="23721" xr:uid="{404F8A24-1457-4156-8CF7-A0443251B075}"/>
    <cellStyle name="Comma 2 4 5 2 4 3 3" xfId="6909" xr:uid="{00000000-0005-0000-0000-0000BD150000}"/>
    <cellStyle name="Comma 2 4 5 2 4 3 3 2" xfId="16516" xr:uid="{00000000-0005-0000-0000-0000BE150000}"/>
    <cellStyle name="Comma 2 4 5 2 4 3 3 2 2" xfId="35730" xr:uid="{B93D952E-D395-49F7-9ADD-79219D3047E2}"/>
    <cellStyle name="Comma 2 4 5 2 4 3 3 3" xfId="26123" xr:uid="{1EA0EADC-D689-4C6D-B03C-8C1F1FF041BA}"/>
    <cellStyle name="Comma 2 4 5 2 4 3 4" xfId="11712" xr:uid="{00000000-0005-0000-0000-0000BF150000}"/>
    <cellStyle name="Comma 2 4 5 2 4 3 4 2" xfId="30926" xr:uid="{BAB74E84-7844-4903-966C-69246A256263}"/>
    <cellStyle name="Comma 2 4 5 2 4 3 5" xfId="21319" xr:uid="{748C2A68-F64A-49DA-817F-0F3A62804050}"/>
    <cellStyle name="Comma 2 4 5 2 4 4" xfId="2907" xr:uid="{00000000-0005-0000-0000-0000C0150000}"/>
    <cellStyle name="Comma 2 4 5 2 4 4 2" xfId="7710" xr:uid="{00000000-0005-0000-0000-0000C1150000}"/>
    <cellStyle name="Comma 2 4 5 2 4 4 2 2" xfId="17317" xr:uid="{00000000-0005-0000-0000-0000C2150000}"/>
    <cellStyle name="Comma 2 4 5 2 4 4 2 2 2" xfId="36531" xr:uid="{6007E6F5-E011-4395-87A2-62FDC4876CB0}"/>
    <cellStyle name="Comma 2 4 5 2 4 4 2 3" xfId="26924" xr:uid="{25A7DC34-86F9-48E5-83F5-5A9B38A72632}"/>
    <cellStyle name="Comma 2 4 5 2 4 4 3" xfId="12514" xr:uid="{00000000-0005-0000-0000-0000C3150000}"/>
    <cellStyle name="Comma 2 4 5 2 4 4 3 2" xfId="31728" xr:uid="{3FC2CD77-D268-4E12-A786-AC00833CCE00}"/>
    <cellStyle name="Comma 2 4 5 2 4 4 4" xfId="22121" xr:uid="{68EDE51F-BEAC-4D61-AD4C-62B18D671486}"/>
    <cellStyle name="Comma 2 4 5 2 4 5" xfId="5309" xr:uid="{00000000-0005-0000-0000-0000C4150000}"/>
    <cellStyle name="Comma 2 4 5 2 4 5 2" xfId="14916" xr:uid="{00000000-0005-0000-0000-0000C5150000}"/>
    <cellStyle name="Comma 2 4 5 2 4 5 2 2" xfId="34130" xr:uid="{FAFCAF50-821C-4C6B-B26D-B13BB7C90038}"/>
    <cellStyle name="Comma 2 4 5 2 4 5 3" xfId="24523" xr:uid="{A54059F9-3B11-4550-BEC5-942E8901A1CC}"/>
    <cellStyle name="Comma 2 4 5 2 4 6" xfId="10112" xr:uid="{00000000-0005-0000-0000-0000C6150000}"/>
    <cellStyle name="Comma 2 4 5 2 4 6 2" xfId="29326" xr:uid="{EE37FEE2-4464-4FF0-889A-14EB400AEF5B}"/>
    <cellStyle name="Comma 2 4 5 2 4 7" xfId="19719" xr:uid="{132593F4-21AC-4F30-BC26-3C9AE7B0530A}"/>
    <cellStyle name="Comma 2 4 5 2 5" xfId="701" xr:uid="{00000000-0005-0000-0000-0000C7150000}"/>
    <cellStyle name="Comma 2 4 5 2 5 2" xfId="1502" xr:uid="{00000000-0005-0000-0000-0000C8150000}"/>
    <cellStyle name="Comma 2 4 5 2 5 2 2" xfId="3907" xr:uid="{00000000-0005-0000-0000-0000C9150000}"/>
    <cellStyle name="Comma 2 4 5 2 5 2 2 2" xfId="8710" xr:uid="{00000000-0005-0000-0000-0000CA150000}"/>
    <cellStyle name="Comma 2 4 5 2 5 2 2 2 2" xfId="18317" xr:uid="{00000000-0005-0000-0000-0000CB150000}"/>
    <cellStyle name="Comma 2 4 5 2 5 2 2 2 2 2" xfId="37531" xr:uid="{DA68F9E0-1302-4FEF-A8F0-97EA20AAE218}"/>
    <cellStyle name="Comma 2 4 5 2 5 2 2 2 3" xfId="27924" xr:uid="{0BB74708-E0CC-46C2-B05A-ABD6B8E70023}"/>
    <cellStyle name="Comma 2 4 5 2 5 2 2 3" xfId="13514" xr:uid="{00000000-0005-0000-0000-0000CC150000}"/>
    <cellStyle name="Comma 2 4 5 2 5 2 2 3 2" xfId="32728" xr:uid="{5FF7C75F-305F-4D0D-8E38-99A8F2AF3615}"/>
    <cellStyle name="Comma 2 4 5 2 5 2 2 4" xfId="23121" xr:uid="{3F6C2539-190D-41F1-A7E7-062BF9E8A3EF}"/>
    <cellStyle name="Comma 2 4 5 2 5 2 3" xfId="6309" xr:uid="{00000000-0005-0000-0000-0000CD150000}"/>
    <cellStyle name="Comma 2 4 5 2 5 2 3 2" xfId="15916" xr:uid="{00000000-0005-0000-0000-0000CE150000}"/>
    <cellStyle name="Comma 2 4 5 2 5 2 3 2 2" xfId="35130" xr:uid="{13498553-0D10-4008-B68F-DC6800FF1DD4}"/>
    <cellStyle name="Comma 2 4 5 2 5 2 3 3" xfId="25523" xr:uid="{8F5E02B5-4775-4E17-B0B7-46D8BB161E64}"/>
    <cellStyle name="Comma 2 4 5 2 5 2 4" xfId="11112" xr:uid="{00000000-0005-0000-0000-0000CF150000}"/>
    <cellStyle name="Comma 2 4 5 2 5 2 4 2" xfId="30326" xr:uid="{AFF8F47D-F607-4712-9871-B763E0DB9E05}"/>
    <cellStyle name="Comma 2 4 5 2 5 2 5" xfId="20719" xr:uid="{CF73260B-F441-4FAC-BC0F-B2903028E534}"/>
    <cellStyle name="Comma 2 4 5 2 5 3" xfId="2302" xr:uid="{00000000-0005-0000-0000-0000D0150000}"/>
    <cellStyle name="Comma 2 4 5 2 5 3 2" xfId="4707" xr:uid="{00000000-0005-0000-0000-0000D1150000}"/>
    <cellStyle name="Comma 2 4 5 2 5 3 2 2" xfId="9510" xr:uid="{00000000-0005-0000-0000-0000D2150000}"/>
    <cellStyle name="Comma 2 4 5 2 5 3 2 2 2" xfId="19117" xr:uid="{00000000-0005-0000-0000-0000D3150000}"/>
    <cellStyle name="Comma 2 4 5 2 5 3 2 2 2 2" xfId="38331" xr:uid="{089DF641-59BD-4BBE-956B-40613E89B1F9}"/>
    <cellStyle name="Comma 2 4 5 2 5 3 2 2 3" xfId="28724" xr:uid="{37CC6920-5DCC-430A-B885-A8D20B97448A}"/>
    <cellStyle name="Comma 2 4 5 2 5 3 2 3" xfId="14314" xr:uid="{00000000-0005-0000-0000-0000D4150000}"/>
    <cellStyle name="Comma 2 4 5 2 5 3 2 3 2" xfId="33528" xr:uid="{E2E8F811-508E-4511-A859-46AE1165F598}"/>
    <cellStyle name="Comma 2 4 5 2 5 3 2 4" xfId="23921" xr:uid="{FC795034-4947-4B66-994F-7273DCB04ACD}"/>
    <cellStyle name="Comma 2 4 5 2 5 3 3" xfId="7109" xr:uid="{00000000-0005-0000-0000-0000D5150000}"/>
    <cellStyle name="Comma 2 4 5 2 5 3 3 2" xfId="16716" xr:uid="{00000000-0005-0000-0000-0000D6150000}"/>
    <cellStyle name="Comma 2 4 5 2 5 3 3 2 2" xfId="35930" xr:uid="{3E4C3043-313D-4777-8867-1235B9A22C5C}"/>
    <cellStyle name="Comma 2 4 5 2 5 3 3 3" xfId="26323" xr:uid="{59AEB51F-692A-4334-BF74-D97EDFE02ACC}"/>
    <cellStyle name="Comma 2 4 5 2 5 3 4" xfId="11912" xr:uid="{00000000-0005-0000-0000-0000D7150000}"/>
    <cellStyle name="Comma 2 4 5 2 5 3 4 2" xfId="31126" xr:uid="{039E138D-4DCD-46D6-80F5-7E3586AB8D01}"/>
    <cellStyle name="Comma 2 4 5 2 5 3 5" xfId="21519" xr:uid="{24889147-2FF0-4190-A7B6-4742A20E08E8}"/>
    <cellStyle name="Comma 2 4 5 2 5 4" xfId="3107" xr:uid="{00000000-0005-0000-0000-0000D8150000}"/>
    <cellStyle name="Comma 2 4 5 2 5 4 2" xfId="7910" xr:uid="{00000000-0005-0000-0000-0000D9150000}"/>
    <cellStyle name="Comma 2 4 5 2 5 4 2 2" xfId="17517" xr:uid="{00000000-0005-0000-0000-0000DA150000}"/>
    <cellStyle name="Comma 2 4 5 2 5 4 2 2 2" xfId="36731" xr:uid="{743071C4-2833-46B4-A18D-7C0A5AE8332A}"/>
    <cellStyle name="Comma 2 4 5 2 5 4 2 3" xfId="27124" xr:uid="{DD2F307F-6B13-4F94-8141-2FD95FB03EA2}"/>
    <cellStyle name="Comma 2 4 5 2 5 4 3" xfId="12714" xr:uid="{00000000-0005-0000-0000-0000DB150000}"/>
    <cellStyle name="Comma 2 4 5 2 5 4 3 2" xfId="31928" xr:uid="{A59EF61F-A04D-4738-9ABD-71B2DA9DFF05}"/>
    <cellStyle name="Comma 2 4 5 2 5 4 4" xfId="22321" xr:uid="{75F0FCA6-2F55-4396-8F5D-8CADCF585936}"/>
    <cellStyle name="Comma 2 4 5 2 5 5" xfId="5509" xr:uid="{00000000-0005-0000-0000-0000DC150000}"/>
    <cellStyle name="Comma 2 4 5 2 5 5 2" xfId="15116" xr:uid="{00000000-0005-0000-0000-0000DD150000}"/>
    <cellStyle name="Comma 2 4 5 2 5 5 2 2" xfId="34330" xr:uid="{E4D91A01-A6A4-48C1-AB35-E97CDDCC5A31}"/>
    <cellStyle name="Comma 2 4 5 2 5 5 3" xfId="24723" xr:uid="{0FF0746F-5FFE-4276-B25E-AAD0F68E5BE9}"/>
    <cellStyle name="Comma 2 4 5 2 5 6" xfId="10312" xr:uid="{00000000-0005-0000-0000-0000DE150000}"/>
    <cellStyle name="Comma 2 4 5 2 5 6 2" xfId="29526" xr:uid="{519C9274-00AC-4787-8082-6A5034F50002}"/>
    <cellStyle name="Comma 2 4 5 2 5 7" xfId="19919" xr:uid="{A61553BB-601D-44B0-9EB3-219F504C03CC}"/>
    <cellStyle name="Comma 2 4 5 2 6" xfId="902" xr:uid="{00000000-0005-0000-0000-0000DF150000}"/>
    <cellStyle name="Comma 2 4 5 2 6 2" xfId="3307" xr:uid="{00000000-0005-0000-0000-0000E0150000}"/>
    <cellStyle name="Comma 2 4 5 2 6 2 2" xfId="8110" xr:uid="{00000000-0005-0000-0000-0000E1150000}"/>
    <cellStyle name="Comma 2 4 5 2 6 2 2 2" xfId="17717" xr:uid="{00000000-0005-0000-0000-0000E2150000}"/>
    <cellStyle name="Comma 2 4 5 2 6 2 2 2 2" xfId="36931" xr:uid="{CB2859D1-A58E-4428-94C2-80E3F808A1A1}"/>
    <cellStyle name="Comma 2 4 5 2 6 2 2 3" xfId="27324" xr:uid="{4D92AAF5-9D81-4DE8-A183-E10334C610F1}"/>
    <cellStyle name="Comma 2 4 5 2 6 2 3" xfId="12914" xr:uid="{00000000-0005-0000-0000-0000E3150000}"/>
    <cellStyle name="Comma 2 4 5 2 6 2 3 2" xfId="32128" xr:uid="{8D11D4FB-BF98-4FA2-9191-590839A87D36}"/>
    <cellStyle name="Comma 2 4 5 2 6 2 4" xfId="22521" xr:uid="{AF93D060-4975-4FAE-84AC-66BC7A58C935}"/>
    <cellStyle name="Comma 2 4 5 2 6 3" xfId="5709" xr:uid="{00000000-0005-0000-0000-0000E4150000}"/>
    <cellStyle name="Comma 2 4 5 2 6 3 2" xfId="15316" xr:uid="{00000000-0005-0000-0000-0000E5150000}"/>
    <cellStyle name="Comma 2 4 5 2 6 3 2 2" xfId="34530" xr:uid="{5ED67845-9106-49F9-8757-CD4CD40B2A67}"/>
    <cellStyle name="Comma 2 4 5 2 6 3 3" xfId="24923" xr:uid="{8C2817F3-1B0A-464C-A539-B89FCF0FDD10}"/>
    <cellStyle name="Comma 2 4 5 2 6 4" xfId="10512" xr:uid="{00000000-0005-0000-0000-0000E6150000}"/>
    <cellStyle name="Comma 2 4 5 2 6 4 2" xfId="29726" xr:uid="{8EB0E27D-ABD1-4133-A133-456CC36EFF27}"/>
    <cellStyle name="Comma 2 4 5 2 6 5" xfId="20119" xr:uid="{DB9EBFDB-D999-4929-B506-333C4C6A7558}"/>
    <cellStyle name="Comma 2 4 5 2 7" xfId="1702" xr:uid="{00000000-0005-0000-0000-0000E7150000}"/>
    <cellStyle name="Comma 2 4 5 2 7 2" xfId="4107" xr:uid="{00000000-0005-0000-0000-0000E8150000}"/>
    <cellStyle name="Comma 2 4 5 2 7 2 2" xfId="8910" xr:uid="{00000000-0005-0000-0000-0000E9150000}"/>
    <cellStyle name="Comma 2 4 5 2 7 2 2 2" xfId="18517" xr:uid="{00000000-0005-0000-0000-0000EA150000}"/>
    <cellStyle name="Comma 2 4 5 2 7 2 2 2 2" xfId="37731" xr:uid="{3540796B-E287-4919-8DE5-C0FCBEA72C2B}"/>
    <cellStyle name="Comma 2 4 5 2 7 2 2 3" xfId="28124" xr:uid="{FFB204CC-7145-492E-A3AD-111D9C5113D8}"/>
    <cellStyle name="Comma 2 4 5 2 7 2 3" xfId="13714" xr:uid="{00000000-0005-0000-0000-0000EB150000}"/>
    <cellStyle name="Comma 2 4 5 2 7 2 3 2" xfId="32928" xr:uid="{FCDFB5E4-9ED7-4FB5-B0B2-27D6C248CAF6}"/>
    <cellStyle name="Comma 2 4 5 2 7 2 4" xfId="23321" xr:uid="{167BB7C7-31DC-48F2-98F5-8922895A722E}"/>
    <cellStyle name="Comma 2 4 5 2 7 3" xfId="6509" xr:uid="{00000000-0005-0000-0000-0000EC150000}"/>
    <cellStyle name="Comma 2 4 5 2 7 3 2" xfId="16116" xr:uid="{00000000-0005-0000-0000-0000ED150000}"/>
    <cellStyle name="Comma 2 4 5 2 7 3 2 2" xfId="35330" xr:uid="{CE3B4C56-E723-4439-AB4F-558FB29CBAB9}"/>
    <cellStyle name="Comma 2 4 5 2 7 3 3" xfId="25723" xr:uid="{D2020681-2C0E-4175-AB52-B58AEE82440F}"/>
    <cellStyle name="Comma 2 4 5 2 7 4" xfId="11312" xr:uid="{00000000-0005-0000-0000-0000EE150000}"/>
    <cellStyle name="Comma 2 4 5 2 7 4 2" xfId="30526" xr:uid="{94EC022F-A57E-476C-9B8F-6D46069D09AC}"/>
    <cellStyle name="Comma 2 4 5 2 7 5" xfId="20919" xr:uid="{A0BED65D-A9C4-4910-B602-F57E3F061BC5}"/>
    <cellStyle name="Comma 2 4 5 2 8" xfId="2507" xr:uid="{00000000-0005-0000-0000-0000EF150000}"/>
    <cellStyle name="Comma 2 4 5 2 8 2" xfId="7310" xr:uid="{00000000-0005-0000-0000-0000F0150000}"/>
    <cellStyle name="Comma 2 4 5 2 8 2 2" xfId="16917" xr:uid="{00000000-0005-0000-0000-0000F1150000}"/>
    <cellStyle name="Comma 2 4 5 2 8 2 2 2" xfId="36131" xr:uid="{0FD9669A-078E-4A7A-942F-1021303BA825}"/>
    <cellStyle name="Comma 2 4 5 2 8 2 3" xfId="26524" xr:uid="{331FCF43-B738-4FBB-BFD5-D9C427EABCF1}"/>
    <cellStyle name="Comma 2 4 5 2 8 3" xfId="12114" xr:uid="{00000000-0005-0000-0000-0000F2150000}"/>
    <cellStyle name="Comma 2 4 5 2 8 3 2" xfId="31328" xr:uid="{7633F09E-B318-4EC2-8704-988BDE5BAE42}"/>
    <cellStyle name="Comma 2 4 5 2 8 4" xfId="21721" xr:uid="{157376C0-CE68-4093-92FE-C73BDAFD0C8B}"/>
    <cellStyle name="Comma 2 4 5 2 9" xfId="4909" xr:uid="{00000000-0005-0000-0000-0000F3150000}"/>
    <cellStyle name="Comma 2 4 5 2 9 2" xfId="14516" xr:uid="{00000000-0005-0000-0000-0000F4150000}"/>
    <cellStyle name="Comma 2 4 5 2 9 2 2" xfId="33730" xr:uid="{0CD6353D-4B21-4CB3-A59D-6530A30AC354}"/>
    <cellStyle name="Comma 2 4 5 2 9 3" xfId="24123" xr:uid="{13BB37D0-D983-487A-AF47-54C10D2DB756}"/>
    <cellStyle name="Comma 2 4 5 3" xfId="151" xr:uid="{00000000-0005-0000-0000-0000F5150000}"/>
    <cellStyle name="Comma 2 4 5 3 10" xfId="19369" xr:uid="{996742AF-2204-4F28-BB58-F823FE3F4FBE}"/>
    <cellStyle name="Comma 2 4 5 3 2" xfId="351" xr:uid="{00000000-0005-0000-0000-0000F6150000}"/>
    <cellStyle name="Comma 2 4 5 3 2 2" xfId="1152" xr:uid="{00000000-0005-0000-0000-0000F7150000}"/>
    <cellStyle name="Comma 2 4 5 3 2 2 2" xfId="3557" xr:uid="{00000000-0005-0000-0000-0000F8150000}"/>
    <cellStyle name="Comma 2 4 5 3 2 2 2 2" xfId="8360" xr:uid="{00000000-0005-0000-0000-0000F9150000}"/>
    <cellStyle name="Comma 2 4 5 3 2 2 2 2 2" xfId="17967" xr:uid="{00000000-0005-0000-0000-0000FA150000}"/>
    <cellStyle name="Comma 2 4 5 3 2 2 2 2 2 2" xfId="37181" xr:uid="{CB8BFB47-AAB6-4EB0-A307-5A5C20D62ABB}"/>
    <cellStyle name="Comma 2 4 5 3 2 2 2 2 3" xfId="27574" xr:uid="{042F57E3-EEC3-4090-967B-D82261829A55}"/>
    <cellStyle name="Comma 2 4 5 3 2 2 2 3" xfId="13164" xr:uid="{00000000-0005-0000-0000-0000FB150000}"/>
    <cellStyle name="Comma 2 4 5 3 2 2 2 3 2" xfId="32378" xr:uid="{FBF0F366-FAB3-4B01-95B1-17CA0661F132}"/>
    <cellStyle name="Comma 2 4 5 3 2 2 2 4" xfId="22771" xr:uid="{07A57509-4F04-4054-914A-0C92420AB269}"/>
    <cellStyle name="Comma 2 4 5 3 2 2 3" xfId="5959" xr:uid="{00000000-0005-0000-0000-0000FC150000}"/>
    <cellStyle name="Comma 2 4 5 3 2 2 3 2" xfId="15566" xr:uid="{00000000-0005-0000-0000-0000FD150000}"/>
    <cellStyle name="Comma 2 4 5 3 2 2 3 2 2" xfId="34780" xr:uid="{DABCBE13-CC75-4080-9DA1-6C937339FA73}"/>
    <cellStyle name="Comma 2 4 5 3 2 2 3 3" xfId="25173" xr:uid="{FD540312-171E-45CE-9FD0-E85B2D76706E}"/>
    <cellStyle name="Comma 2 4 5 3 2 2 4" xfId="10762" xr:uid="{00000000-0005-0000-0000-0000FE150000}"/>
    <cellStyle name="Comma 2 4 5 3 2 2 4 2" xfId="29976" xr:uid="{23916F00-024F-4DE2-9B52-9C79CE192A18}"/>
    <cellStyle name="Comma 2 4 5 3 2 2 5" xfId="20369" xr:uid="{35548B1F-88AC-4FAC-9AC6-B40FEE01C18A}"/>
    <cellStyle name="Comma 2 4 5 3 2 3" xfId="1952" xr:uid="{00000000-0005-0000-0000-0000FF150000}"/>
    <cellStyle name="Comma 2 4 5 3 2 3 2" xfId="4357" xr:uid="{00000000-0005-0000-0000-000000160000}"/>
    <cellStyle name="Comma 2 4 5 3 2 3 2 2" xfId="9160" xr:uid="{00000000-0005-0000-0000-000001160000}"/>
    <cellStyle name="Comma 2 4 5 3 2 3 2 2 2" xfId="18767" xr:uid="{00000000-0005-0000-0000-000002160000}"/>
    <cellStyle name="Comma 2 4 5 3 2 3 2 2 2 2" xfId="37981" xr:uid="{5162823F-C96B-4C3F-8180-49C0183D5749}"/>
    <cellStyle name="Comma 2 4 5 3 2 3 2 2 3" xfId="28374" xr:uid="{9A069558-7486-4057-B8CA-AA25BD10B5B0}"/>
    <cellStyle name="Comma 2 4 5 3 2 3 2 3" xfId="13964" xr:uid="{00000000-0005-0000-0000-000003160000}"/>
    <cellStyle name="Comma 2 4 5 3 2 3 2 3 2" xfId="33178" xr:uid="{52B99131-5FD4-4765-AC5E-A3665E315C49}"/>
    <cellStyle name="Comma 2 4 5 3 2 3 2 4" xfId="23571" xr:uid="{D8959A40-4B0A-4BD5-B36E-391810F875DD}"/>
    <cellStyle name="Comma 2 4 5 3 2 3 3" xfId="6759" xr:uid="{00000000-0005-0000-0000-000004160000}"/>
    <cellStyle name="Comma 2 4 5 3 2 3 3 2" xfId="16366" xr:uid="{00000000-0005-0000-0000-000005160000}"/>
    <cellStyle name="Comma 2 4 5 3 2 3 3 2 2" xfId="35580" xr:uid="{64369C75-3D65-4739-A315-1809BEC32AA0}"/>
    <cellStyle name="Comma 2 4 5 3 2 3 3 3" xfId="25973" xr:uid="{32DA76FE-3F55-454A-8E7B-47C7D3D65917}"/>
    <cellStyle name="Comma 2 4 5 3 2 3 4" xfId="11562" xr:uid="{00000000-0005-0000-0000-000006160000}"/>
    <cellStyle name="Comma 2 4 5 3 2 3 4 2" xfId="30776" xr:uid="{4D4EAAF7-FFDE-4F78-8EDC-3E69606AA707}"/>
    <cellStyle name="Comma 2 4 5 3 2 3 5" xfId="21169" xr:uid="{E3B9ED1C-DA8F-4BF9-8FDE-C498D6DEEC44}"/>
    <cellStyle name="Comma 2 4 5 3 2 4" xfId="2757" xr:uid="{00000000-0005-0000-0000-000007160000}"/>
    <cellStyle name="Comma 2 4 5 3 2 4 2" xfId="7560" xr:uid="{00000000-0005-0000-0000-000008160000}"/>
    <cellStyle name="Comma 2 4 5 3 2 4 2 2" xfId="17167" xr:uid="{00000000-0005-0000-0000-000009160000}"/>
    <cellStyle name="Comma 2 4 5 3 2 4 2 2 2" xfId="36381" xr:uid="{A73C8A13-A99F-43E1-B952-B47039D8D1B5}"/>
    <cellStyle name="Comma 2 4 5 3 2 4 2 3" xfId="26774" xr:uid="{E99985A4-07AD-49D1-B06B-5FD49CE91A81}"/>
    <cellStyle name="Comma 2 4 5 3 2 4 3" xfId="12364" xr:uid="{00000000-0005-0000-0000-00000A160000}"/>
    <cellStyle name="Comma 2 4 5 3 2 4 3 2" xfId="31578" xr:uid="{39B541DA-98FE-4816-9119-5407A4140122}"/>
    <cellStyle name="Comma 2 4 5 3 2 4 4" xfId="21971" xr:uid="{F82E6681-D14F-40C1-B678-A305576935E6}"/>
    <cellStyle name="Comma 2 4 5 3 2 5" xfId="5159" xr:uid="{00000000-0005-0000-0000-00000B160000}"/>
    <cellStyle name="Comma 2 4 5 3 2 5 2" xfId="14766" xr:uid="{00000000-0005-0000-0000-00000C160000}"/>
    <cellStyle name="Comma 2 4 5 3 2 5 2 2" xfId="33980" xr:uid="{B8D1B037-9C4D-4F24-90F4-A8A87593308B}"/>
    <cellStyle name="Comma 2 4 5 3 2 5 3" xfId="24373" xr:uid="{FCA05693-1522-4EC9-A921-43108FD492D6}"/>
    <cellStyle name="Comma 2 4 5 3 2 6" xfId="9962" xr:uid="{00000000-0005-0000-0000-00000D160000}"/>
    <cellStyle name="Comma 2 4 5 3 2 6 2" xfId="29176" xr:uid="{12425ABC-4681-419B-BEC0-E56F66FF6814}"/>
    <cellStyle name="Comma 2 4 5 3 2 7" xfId="19569" xr:uid="{01E0362C-F0A3-4AF1-94A9-C6E4D89A1B46}"/>
    <cellStyle name="Comma 2 4 5 3 3" xfId="551" xr:uid="{00000000-0005-0000-0000-00000E160000}"/>
    <cellStyle name="Comma 2 4 5 3 3 2" xfId="1352" xr:uid="{00000000-0005-0000-0000-00000F160000}"/>
    <cellStyle name="Comma 2 4 5 3 3 2 2" xfId="3757" xr:uid="{00000000-0005-0000-0000-000010160000}"/>
    <cellStyle name="Comma 2 4 5 3 3 2 2 2" xfId="8560" xr:uid="{00000000-0005-0000-0000-000011160000}"/>
    <cellStyle name="Comma 2 4 5 3 3 2 2 2 2" xfId="18167" xr:uid="{00000000-0005-0000-0000-000012160000}"/>
    <cellStyle name="Comma 2 4 5 3 3 2 2 2 2 2" xfId="37381" xr:uid="{72BE2456-E12C-4A9F-8CF4-C1041438B9EF}"/>
    <cellStyle name="Comma 2 4 5 3 3 2 2 2 3" xfId="27774" xr:uid="{53959209-D124-44CC-9CB9-84DA46177872}"/>
    <cellStyle name="Comma 2 4 5 3 3 2 2 3" xfId="13364" xr:uid="{00000000-0005-0000-0000-000013160000}"/>
    <cellStyle name="Comma 2 4 5 3 3 2 2 3 2" xfId="32578" xr:uid="{2734E047-006C-432C-9406-E6403CC6C3CE}"/>
    <cellStyle name="Comma 2 4 5 3 3 2 2 4" xfId="22971" xr:uid="{2142CD84-983E-4FE8-B2B2-167CA389CD53}"/>
    <cellStyle name="Comma 2 4 5 3 3 2 3" xfId="6159" xr:uid="{00000000-0005-0000-0000-000014160000}"/>
    <cellStyle name="Comma 2 4 5 3 3 2 3 2" xfId="15766" xr:uid="{00000000-0005-0000-0000-000015160000}"/>
    <cellStyle name="Comma 2 4 5 3 3 2 3 2 2" xfId="34980" xr:uid="{891E5579-0E38-47F3-8E08-6D545E3B94B7}"/>
    <cellStyle name="Comma 2 4 5 3 3 2 3 3" xfId="25373" xr:uid="{AC752365-A9DA-408C-94E8-5250E7EBACEF}"/>
    <cellStyle name="Comma 2 4 5 3 3 2 4" xfId="10962" xr:uid="{00000000-0005-0000-0000-000016160000}"/>
    <cellStyle name="Comma 2 4 5 3 3 2 4 2" xfId="30176" xr:uid="{D10B0D87-E46B-4BCC-8EB8-DC5A6B55726E}"/>
    <cellStyle name="Comma 2 4 5 3 3 2 5" xfId="20569" xr:uid="{5A6D7B8D-1F32-4697-B523-056B92784275}"/>
    <cellStyle name="Comma 2 4 5 3 3 3" xfId="2152" xr:uid="{00000000-0005-0000-0000-000017160000}"/>
    <cellStyle name="Comma 2 4 5 3 3 3 2" xfId="4557" xr:uid="{00000000-0005-0000-0000-000018160000}"/>
    <cellStyle name="Comma 2 4 5 3 3 3 2 2" xfId="9360" xr:uid="{00000000-0005-0000-0000-000019160000}"/>
    <cellStyle name="Comma 2 4 5 3 3 3 2 2 2" xfId="18967" xr:uid="{00000000-0005-0000-0000-00001A160000}"/>
    <cellStyle name="Comma 2 4 5 3 3 3 2 2 2 2" xfId="38181" xr:uid="{56EBC538-0D17-40D6-AABC-EEA0E7A63EC6}"/>
    <cellStyle name="Comma 2 4 5 3 3 3 2 2 3" xfId="28574" xr:uid="{3AAE4BB0-4829-4708-AC7C-9E8BCE95EEF9}"/>
    <cellStyle name="Comma 2 4 5 3 3 3 2 3" xfId="14164" xr:uid="{00000000-0005-0000-0000-00001B160000}"/>
    <cellStyle name="Comma 2 4 5 3 3 3 2 3 2" xfId="33378" xr:uid="{00556459-5EB9-4D75-8156-4808FD97CCCB}"/>
    <cellStyle name="Comma 2 4 5 3 3 3 2 4" xfId="23771" xr:uid="{B3DAFF7F-630B-4613-A611-74BE6C6E09BE}"/>
    <cellStyle name="Comma 2 4 5 3 3 3 3" xfId="6959" xr:uid="{00000000-0005-0000-0000-00001C160000}"/>
    <cellStyle name="Comma 2 4 5 3 3 3 3 2" xfId="16566" xr:uid="{00000000-0005-0000-0000-00001D160000}"/>
    <cellStyle name="Comma 2 4 5 3 3 3 3 2 2" xfId="35780" xr:uid="{C8C9D203-4A52-4412-AFFC-985718372F16}"/>
    <cellStyle name="Comma 2 4 5 3 3 3 3 3" xfId="26173" xr:uid="{0E6319C6-7249-4D19-A86C-C3DC096C386F}"/>
    <cellStyle name="Comma 2 4 5 3 3 3 4" xfId="11762" xr:uid="{00000000-0005-0000-0000-00001E160000}"/>
    <cellStyle name="Comma 2 4 5 3 3 3 4 2" xfId="30976" xr:uid="{A546661D-0B44-4CDB-ABD2-B51E8E145CEF}"/>
    <cellStyle name="Comma 2 4 5 3 3 3 5" xfId="21369" xr:uid="{C3C4DEC9-934B-46D9-91F3-4CE89C293554}"/>
    <cellStyle name="Comma 2 4 5 3 3 4" xfId="2957" xr:uid="{00000000-0005-0000-0000-00001F160000}"/>
    <cellStyle name="Comma 2 4 5 3 3 4 2" xfId="7760" xr:uid="{00000000-0005-0000-0000-000020160000}"/>
    <cellStyle name="Comma 2 4 5 3 3 4 2 2" xfId="17367" xr:uid="{00000000-0005-0000-0000-000021160000}"/>
    <cellStyle name="Comma 2 4 5 3 3 4 2 2 2" xfId="36581" xr:uid="{4890ED0A-B780-41FD-BF15-5952A6AD02A1}"/>
    <cellStyle name="Comma 2 4 5 3 3 4 2 3" xfId="26974" xr:uid="{7C62140D-F09A-4E3A-A1FF-6A25BDBEDDD3}"/>
    <cellStyle name="Comma 2 4 5 3 3 4 3" xfId="12564" xr:uid="{00000000-0005-0000-0000-000022160000}"/>
    <cellStyle name="Comma 2 4 5 3 3 4 3 2" xfId="31778" xr:uid="{285702CA-3BCF-450A-8633-276263AB7AB5}"/>
    <cellStyle name="Comma 2 4 5 3 3 4 4" xfId="22171" xr:uid="{F7DFF0EF-42C7-409B-909E-CD339DA74381}"/>
    <cellStyle name="Comma 2 4 5 3 3 5" xfId="5359" xr:uid="{00000000-0005-0000-0000-000023160000}"/>
    <cellStyle name="Comma 2 4 5 3 3 5 2" xfId="14966" xr:uid="{00000000-0005-0000-0000-000024160000}"/>
    <cellStyle name="Comma 2 4 5 3 3 5 2 2" xfId="34180" xr:uid="{F501B3DE-C520-4057-AC0C-F8D46700D5FB}"/>
    <cellStyle name="Comma 2 4 5 3 3 5 3" xfId="24573" xr:uid="{625F4881-374D-4A3E-9400-927854B32885}"/>
    <cellStyle name="Comma 2 4 5 3 3 6" xfId="10162" xr:uid="{00000000-0005-0000-0000-000025160000}"/>
    <cellStyle name="Comma 2 4 5 3 3 6 2" xfId="29376" xr:uid="{C34C43F3-E33E-4229-98CE-EFB45983465B}"/>
    <cellStyle name="Comma 2 4 5 3 3 7" xfId="19769" xr:uid="{B5E30AE5-906F-4120-AD53-D57408870248}"/>
    <cellStyle name="Comma 2 4 5 3 4" xfId="751" xr:uid="{00000000-0005-0000-0000-000026160000}"/>
    <cellStyle name="Comma 2 4 5 3 4 2" xfId="1552" xr:uid="{00000000-0005-0000-0000-000027160000}"/>
    <cellStyle name="Comma 2 4 5 3 4 2 2" xfId="3957" xr:uid="{00000000-0005-0000-0000-000028160000}"/>
    <cellStyle name="Comma 2 4 5 3 4 2 2 2" xfId="8760" xr:uid="{00000000-0005-0000-0000-000029160000}"/>
    <cellStyle name="Comma 2 4 5 3 4 2 2 2 2" xfId="18367" xr:uid="{00000000-0005-0000-0000-00002A160000}"/>
    <cellStyle name="Comma 2 4 5 3 4 2 2 2 2 2" xfId="37581" xr:uid="{7FBE5E4A-C102-4860-9F6E-7A8DED5ADE69}"/>
    <cellStyle name="Comma 2 4 5 3 4 2 2 2 3" xfId="27974" xr:uid="{579DBB72-E832-40AC-89BF-FF0CA37F2E03}"/>
    <cellStyle name="Comma 2 4 5 3 4 2 2 3" xfId="13564" xr:uid="{00000000-0005-0000-0000-00002B160000}"/>
    <cellStyle name="Comma 2 4 5 3 4 2 2 3 2" xfId="32778" xr:uid="{F98E9AA9-4AB0-4CF1-9C05-8B43462A2266}"/>
    <cellStyle name="Comma 2 4 5 3 4 2 2 4" xfId="23171" xr:uid="{E7D6CD1D-310E-40F3-A8EC-923D4930EC16}"/>
    <cellStyle name="Comma 2 4 5 3 4 2 3" xfId="6359" xr:uid="{00000000-0005-0000-0000-00002C160000}"/>
    <cellStyle name="Comma 2 4 5 3 4 2 3 2" xfId="15966" xr:uid="{00000000-0005-0000-0000-00002D160000}"/>
    <cellStyle name="Comma 2 4 5 3 4 2 3 2 2" xfId="35180" xr:uid="{16DA3CBE-7C6C-4DB6-88F0-B924010DA562}"/>
    <cellStyle name="Comma 2 4 5 3 4 2 3 3" xfId="25573" xr:uid="{99880F57-4816-4552-9518-AA3B00955E2A}"/>
    <cellStyle name="Comma 2 4 5 3 4 2 4" xfId="11162" xr:uid="{00000000-0005-0000-0000-00002E160000}"/>
    <cellStyle name="Comma 2 4 5 3 4 2 4 2" xfId="30376" xr:uid="{5F120AB9-DBD5-4E7D-B748-6A1FE93A9631}"/>
    <cellStyle name="Comma 2 4 5 3 4 2 5" xfId="20769" xr:uid="{F9783435-A7D6-4DE5-BC27-87F8712FCBC0}"/>
    <cellStyle name="Comma 2 4 5 3 4 3" xfId="2352" xr:uid="{00000000-0005-0000-0000-00002F160000}"/>
    <cellStyle name="Comma 2 4 5 3 4 3 2" xfId="4757" xr:uid="{00000000-0005-0000-0000-000030160000}"/>
    <cellStyle name="Comma 2 4 5 3 4 3 2 2" xfId="9560" xr:uid="{00000000-0005-0000-0000-000031160000}"/>
    <cellStyle name="Comma 2 4 5 3 4 3 2 2 2" xfId="19167" xr:uid="{00000000-0005-0000-0000-000032160000}"/>
    <cellStyle name="Comma 2 4 5 3 4 3 2 2 2 2" xfId="38381" xr:uid="{50B81E26-8022-408E-AABF-58C052CE7567}"/>
    <cellStyle name="Comma 2 4 5 3 4 3 2 2 3" xfId="28774" xr:uid="{40E48075-DA00-4F3C-BC92-2EF1CEA15F07}"/>
    <cellStyle name="Comma 2 4 5 3 4 3 2 3" xfId="14364" xr:uid="{00000000-0005-0000-0000-000033160000}"/>
    <cellStyle name="Comma 2 4 5 3 4 3 2 3 2" xfId="33578" xr:uid="{71468EE5-4F57-4E9B-BB3C-5BBEC4ED0DE2}"/>
    <cellStyle name="Comma 2 4 5 3 4 3 2 4" xfId="23971" xr:uid="{CE270863-AFBD-47CE-9AA0-FD2F082BA77D}"/>
    <cellStyle name="Comma 2 4 5 3 4 3 3" xfId="7159" xr:uid="{00000000-0005-0000-0000-000034160000}"/>
    <cellStyle name="Comma 2 4 5 3 4 3 3 2" xfId="16766" xr:uid="{00000000-0005-0000-0000-000035160000}"/>
    <cellStyle name="Comma 2 4 5 3 4 3 3 2 2" xfId="35980" xr:uid="{FAF500DF-3F85-4188-87B7-DE5C5FECFCD4}"/>
    <cellStyle name="Comma 2 4 5 3 4 3 3 3" xfId="26373" xr:uid="{C36A72A2-96A5-4B65-AFC0-B20FA3E50796}"/>
    <cellStyle name="Comma 2 4 5 3 4 3 4" xfId="11962" xr:uid="{00000000-0005-0000-0000-000036160000}"/>
    <cellStyle name="Comma 2 4 5 3 4 3 4 2" xfId="31176" xr:uid="{2A3F9EC6-3E01-4146-BCC5-3B7AD5435A0A}"/>
    <cellStyle name="Comma 2 4 5 3 4 3 5" xfId="21569" xr:uid="{9E39BA21-32E1-4AC7-AE2C-A5CEBF605878}"/>
    <cellStyle name="Comma 2 4 5 3 4 4" xfId="3157" xr:uid="{00000000-0005-0000-0000-000037160000}"/>
    <cellStyle name="Comma 2 4 5 3 4 4 2" xfId="7960" xr:uid="{00000000-0005-0000-0000-000038160000}"/>
    <cellStyle name="Comma 2 4 5 3 4 4 2 2" xfId="17567" xr:uid="{00000000-0005-0000-0000-000039160000}"/>
    <cellStyle name="Comma 2 4 5 3 4 4 2 2 2" xfId="36781" xr:uid="{F8D8AF7B-C299-43E1-9ECE-48FE970AA35E}"/>
    <cellStyle name="Comma 2 4 5 3 4 4 2 3" xfId="27174" xr:uid="{6D59B4DF-973A-4F03-A0D8-38309E877035}"/>
    <cellStyle name="Comma 2 4 5 3 4 4 3" xfId="12764" xr:uid="{00000000-0005-0000-0000-00003A160000}"/>
    <cellStyle name="Comma 2 4 5 3 4 4 3 2" xfId="31978" xr:uid="{E1BA3B22-5E83-42F6-A7CE-FBEB246E5B88}"/>
    <cellStyle name="Comma 2 4 5 3 4 4 4" xfId="22371" xr:uid="{1F8D507F-5F81-4945-8944-AB335CB535EE}"/>
    <cellStyle name="Comma 2 4 5 3 4 5" xfId="5559" xr:uid="{00000000-0005-0000-0000-00003B160000}"/>
    <cellStyle name="Comma 2 4 5 3 4 5 2" xfId="15166" xr:uid="{00000000-0005-0000-0000-00003C160000}"/>
    <cellStyle name="Comma 2 4 5 3 4 5 2 2" xfId="34380" xr:uid="{F2824AEC-B555-4FFE-AEF2-4507F9C7B94A}"/>
    <cellStyle name="Comma 2 4 5 3 4 5 3" xfId="24773" xr:uid="{0745C95B-4B22-47EC-BC39-2F61DA0109F7}"/>
    <cellStyle name="Comma 2 4 5 3 4 6" xfId="10362" xr:uid="{00000000-0005-0000-0000-00003D160000}"/>
    <cellStyle name="Comma 2 4 5 3 4 6 2" xfId="29576" xr:uid="{C9E77B50-3F97-4E0D-83EB-2CC56EC14B6D}"/>
    <cellStyle name="Comma 2 4 5 3 4 7" xfId="19969" xr:uid="{32A69602-807E-468E-8908-47C343962466}"/>
    <cellStyle name="Comma 2 4 5 3 5" xfId="952" xr:uid="{00000000-0005-0000-0000-00003E160000}"/>
    <cellStyle name="Comma 2 4 5 3 5 2" xfId="3357" xr:uid="{00000000-0005-0000-0000-00003F160000}"/>
    <cellStyle name="Comma 2 4 5 3 5 2 2" xfId="8160" xr:uid="{00000000-0005-0000-0000-000040160000}"/>
    <cellStyle name="Comma 2 4 5 3 5 2 2 2" xfId="17767" xr:uid="{00000000-0005-0000-0000-000041160000}"/>
    <cellStyle name="Comma 2 4 5 3 5 2 2 2 2" xfId="36981" xr:uid="{F29FF292-7062-438E-A1A0-5D2AB7029C4F}"/>
    <cellStyle name="Comma 2 4 5 3 5 2 2 3" xfId="27374" xr:uid="{51A8D794-38D2-44BD-8006-50EA91A80AED}"/>
    <cellStyle name="Comma 2 4 5 3 5 2 3" xfId="12964" xr:uid="{00000000-0005-0000-0000-000042160000}"/>
    <cellStyle name="Comma 2 4 5 3 5 2 3 2" xfId="32178" xr:uid="{541C7F12-A766-4A92-BA7D-8F8764DFE520}"/>
    <cellStyle name="Comma 2 4 5 3 5 2 4" xfId="22571" xr:uid="{BA346BD9-B695-4FC1-B55E-7A7205588929}"/>
    <cellStyle name="Comma 2 4 5 3 5 3" xfId="5759" xr:uid="{00000000-0005-0000-0000-000043160000}"/>
    <cellStyle name="Comma 2 4 5 3 5 3 2" xfId="15366" xr:uid="{00000000-0005-0000-0000-000044160000}"/>
    <cellStyle name="Comma 2 4 5 3 5 3 2 2" xfId="34580" xr:uid="{C1E0CC9B-3C70-4D69-9ECE-FE9114EAD618}"/>
    <cellStyle name="Comma 2 4 5 3 5 3 3" xfId="24973" xr:uid="{F1B1DE34-A88E-42BF-806D-1D84DD773E78}"/>
    <cellStyle name="Comma 2 4 5 3 5 4" xfId="10562" xr:uid="{00000000-0005-0000-0000-000045160000}"/>
    <cellStyle name="Comma 2 4 5 3 5 4 2" xfId="29776" xr:uid="{C7BC6D8F-59B3-4962-90A5-2FD908F091EF}"/>
    <cellStyle name="Comma 2 4 5 3 5 5" xfId="20169" xr:uid="{DAE41363-9D33-4207-8F2E-3E8A304E4036}"/>
    <cellStyle name="Comma 2 4 5 3 6" xfId="1752" xr:uid="{00000000-0005-0000-0000-000046160000}"/>
    <cellStyle name="Comma 2 4 5 3 6 2" xfId="4157" xr:uid="{00000000-0005-0000-0000-000047160000}"/>
    <cellStyle name="Comma 2 4 5 3 6 2 2" xfId="8960" xr:uid="{00000000-0005-0000-0000-000048160000}"/>
    <cellStyle name="Comma 2 4 5 3 6 2 2 2" xfId="18567" xr:uid="{00000000-0005-0000-0000-000049160000}"/>
    <cellStyle name="Comma 2 4 5 3 6 2 2 2 2" xfId="37781" xr:uid="{4543BB0C-96AA-4C97-AF12-E9E3664A92EB}"/>
    <cellStyle name="Comma 2 4 5 3 6 2 2 3" xfId="28174" xr:uid="{A0608A9D-008D-4557-BB3F-02E17AC42623}"/>
    <cellStyle name="Comma 2 4 5 3 6 2 3" xfId="13764" xr:uid="{00000000-0005-0000-0000-00004A160000}"/>
    <cellStyle name="Comma 2 4 5 3 6 2 3 2" xfId="32978" xr:uid="{A0BB8D57-9DAA-4BA0-925A-73AB0C66E2EA}"/>
    <cellStyle name="Comma 2 4 5 3 6 2 4" xfId="23371" xr:uid="{20395A6D-4773-4899-B8AA-2C68D0E508BC}"/>
    <cellStyle name="Comma 2 4 5 3 6 3" xfId="6559" xr:uid="{00000000-0005-0000-0000-00004B160000}"/>
    <cellStyle name="Comma 2 4 5 3 6 3 2" xfId="16166" xr:uid="{00000000-0005-0000-0000-00004C160000}"/>
    <cellStyle name="Comma 2 4 5 3 6 3 2 2" xfId="35380" xr:uid="{7618EA45-E182-42A8-9D25-38E89B4293E5}"/>
    <cellStyle name="Comma 2 4 5 3 6 3 3" xfId="25773" xr:uid="{042A08BD-9D02-45C1-8318-C870E66BFF61}"/>
    <cellStyle name="Comma 2 4 5 3 6 4" xfId="11362" xr:uid="{00000000-0005-0000-0000-00004D160000}"/>
    <cellStyle name="Comma 2 4 5 3 6 4 2" xfId="30576" xr:uid="{774CC18E-7D5B-45E0-BFC8-BE29BB057488}"/>
    <cellStyle name="Comma 2 4 5 3 6 5" xfId="20969" xr:uid="{49EB6C69-0873-4F26-85A4-612205830E05}"/>
    <cellStyle name="Comma 2 4 5 3 7" xfId="2557" xr:uid="{00000000-0005-0000-0000-00004E160000}"/>
    <cellStyle name="Comma 2 4 5 3 7 2" xfId="7360" xr:uid="{00000000-0005-0000-0000-00004F160000}"/>
    <cellStyle name="Comma 2 4 5 3 7 2 2" xfId="16967" xr:uid="{00000000-0005-0000-0000-000050160000}"/>
    <cellStyle name="Comma 2 4 5 3 7 2 2 2" xfId="36181" xr:uid="{449A1169-D9DD-4E42-91EE-816A1C883B24}"/>
    <cellStyle name="Comma 2 4 5 3 7 2 3" xfId="26574" xr:uid="{6653FE92-9863-4B62-8DC1-A2D21B4F26B8}"/>
    <cellStyle name="Comma 2 4 5 3 7 3" xfId="12164" xr:uid="{00000000-0005-0000-0000-000051160000}"/>
    <cellStyle name="Comma 2 4 5 3 7 3 2" xfId="31378" xr:uid="{38E0D7DD-E98C-451F-8B28-FE0265F682DC}"/>
    <cellStyle name="Comma 2 4 5 3 7 4" xfId="21771" xr:uid="{F75A0538-6756-4C0A-85C8-ED92FA27F049}"/>
    <cellStyle name="Comma 2 4 5 3 8" xfId="4959" xr:uid="{00000000-0005-0000-0000-000052160000}"/>
    <cellStyle name="Comma 2 4 5 3 8 2" xfId="14566" xr:uid="{00000000-0005-0000-0000-000053160000}"/>
    <cellStyle name="Comma 2 4 5 3 8 2 2" xfId="33780" xr:uid="{8D6E46F1-7855-43D5-A44F-FCEFDD9E0CF3}"/>
    <cellStyle name="Comma 2 4 5 3 8 3" xfId="24173" xr:uid="{9D9BDED3-DB01-4F8C-B42D-8AA7DE9DFA3F}"/>
    <cellStyle name="Comma 2 4 5 3 9" xfId="9762" xr:uid="{00000000-0005-0000-0000-000054160000}"/>
    <cellStyle name="Comma 2 4 5 3 9 2" xfId="28976" xr:uid="{9305D063-E672-4789-B3DE-DF888F8305B8}"/>
    <cellStyle name="Comma 2 4 5 4" xfId="251" xr:uid="{00000000-0005-0000-0000-000055160000}"/>
    <cellStyle name="Comma 2 4 5 4 2" xfId="1052" xr:uid="{00000000-0005-0000-0000-000056160000}"/>
    <cellStyle name="Comma 2 4 5 4 2 2" xfId="3457" xr:uid="{00000000-0005-0000-0000-000057160000}"/>
    <cellStyle name="Comma 2 4 5 4 2 2 2" xfId="8260" xr:uid="{00000000-0005-0000-0000-000058160000}"/>
    <cellStyle name="Comma 2 4 5 4 2 2 2 2" xfId="17867" xr:uid="{00000000-0005-0000-0000-000059160000}"/>
    <cellStyle name="Comma 2 4 5 4 2 2 2 2 2" xfId="37081" xr:uid="{976638DA-56E7-49E4-8FC2-7F1361678F67}"/>
    <cellStyle name="Comma 2 4 5 4 2 2 2 3" xfId="27474" xr:uid="{D105DB01-3E2D-41E4-814C-DE523BC71516}"/>
    <cellStyle name="Comma 2 4 5 4 2 2 3" xfId="13064" xr:uid="{00000000-0005-0000-0000-00005A160000}"/>
    <cellStyle name="Comma 2 4 5 4 2 2 3 2" xfId="32278" xr:uid="{574406ED-1B71-49FC-A7FB-2372DF6501E8}"/>
    <cellStyle name="Comma 2 4 5 4 2 2 4" xfId="22671" xr:uid="{2E34F887-EA49-4036-A194-3A8C23EF95D2}"/>
    <cellStyle name="Comma 2 4 5 4 2 3" xfId="5859" xr:uid="{00000000-0005-0000-0000-00005B160000}"/>
    <cellStyle name="Comma 2 4 5 4 2 3 2" xfId="15466" xr:uid="{00000000-0005-0000-0000-00005C160000}"/>
    <cellStyle name="Comma 2 4 5 4 2 3 2 2" xfId="34680" xr:uid="{41BCA0CF-850E-4C60-966E-BFBF6E713DAC}"/>
    <cellStyle name="Comma 2 4 5 4 2 3 3" xfId="25073" xr:uid="{B77647F6-271C-4830-8356-CEE8C33D7314}"/>
    <cellStyle name="Comma 2 4 5 4 2 4" xfId="10662" xr:uid="{00000000-0005-0000-0000-00005D160000}"/>
    <cellStyle name="Comma 2 4 5 4 2 4 2" xfId="29876" xr:uid="{BD4FFC62-D097-4E6A-B26E-5BF8027B0C00}"/>
    <cellStyle name="Comma 2 4 5 4 2 5" xfId="20269" xr:uid="{876B0811-AD2B-41CC-A6FA-0E791E591AF0}"/>
    <cellStyle name="Comma 2 4 5 4 3" xfId="1852" xr:uid="{00000000-0005-0000-0000-00005E160000}"/>
    <cellStyle name="Comma 2 4 5 4 3 2" xfId="4257" xr:uid="{00000000-0005-0000-0000-00005F160000}"/>
    <cellStyle name="Comma 2 4 5 4 3 2 2" xfId="9060" xr:uid="{00000000-0005-0000-0000-000060160000}"/>
    <cellStyle name="Comma 2 4 5 4 3 2 2 2" xfId="18667" xr:uid="{00000000-0005-0000-0000-000061160000}"/>
    <cellStyle name="Comma 2 4 5 4 3 2 2 2 2" xfId="37881" xr:uid="{2F896455-3C70-4652-A8C1-82F533B2E562}"/>
    <cellStyle name="Comma 2 4 5 4 3 2 2 3" xfId="28274" xr:uid="{AA743C19-EA8A-4073-8124-3B1365E00F68}"/>
    <cellStyle name="Comma 2 4 5 4 3 2 3" xfId="13864" xr:uid="{00000000-0005-0000-0000-000062160000}"/>
    <cellStyle name="Comma 2 4 5 4 3 2 3 2" xfId="33078" xr:uid="{88A1BA90-209C-47F9-94AA-12AB1F750324}"/>
    <cellStyle name="Comma 2 4 5 4 3 2 4" xfId="23471" xr:uid="{654139DA-0D50-4B80-8A2E-07539709C814}"/>
    <cellStyle name="Comma 2 4 5 4 3 3" xfId="6659" xr:uid="{00000000-0005-0000-0000-000063160000}"/>
    <cellStyle name="Comma 2 4 5 4 3 3 2" xfId="16266" xr:uid="{00000000-0005-0000-0000-000064160000}"/>
    <cellStyle name="Comma 2 4 5 4 3 3 2 2" xfId="35480" xr:uid="{DA41896B-9EAD-43CB-8020-37300D1F8541}"/>
    <cellStyle name="Comma 2 4 5 4 3 3 3" xfId="25873" xr:uid="{47205F61-6A54-4159-B5FF-FA6C86B31221}"/>
    <cellStyle name="Comma 2 4 5 4 3 4" xfId="11462" xr:uid="{00000000-0005-0000-0000-000065160000}"/>
    <cellStyle name="Comma 2 4 5 4 3 4 2" xfId="30676" xr:uid="{50A35CF5-1BB3-46BB-BCFD-4FC2BFE790F5}"/>
    <cellStyle name="Comma 2 4 5 4 3 5" xfId="21069" xr:uid="{EC81A288-7AFC-4955-A939-9CF463AD43BB}"/>
    <cellStyle name="Comma 2 4 5 4 4" xfId="2657" xr:uid="{00000000-0005-0000-0000-000066160000}"/>
    <cellStyle name="Comma 2 4 5 4 4 2" xfId="7460" xr:uid="{00000000-0005-0000-0000-000067160000}"/>
    <cellStyle name="Comma 2 4 5 4 4 2 2" xfId="17067" xr:uid="{00000000-0005-0000-0000-000068160000}"/>
    <cellStyle name="Comma 2 4 5 4 4 2 2 2" xfId="36281" xr:uid="{184841A4-8D4E-4E79-ADCA-6865B0F3A1A4}"/>
    <cellStyle name="Comma 2 4 5 4 4 2 3" xfId="26674" xr:uid="{9EB25560-2EBA-4F35-B691-192FEAB7F892}"/>
    <cellStyle name="Comma 2 4 5 4 4 3" xfId="12264" xr:uid="{00000000-0005-0000-0000-000069160000}"/>
    <cellStyle name="Comma 2 4 5 4 4 3 2" xfId="31478" xr:uid="{A2FC9CD1-B88E-462C-A632-1366790675B9}"/>
    <cellStyle name="Comma 2 4 5 4 4 4" xfId="21871" xr:uid="{ECA7F0AD-2BAF-4322-B727-AAB6082F1E66}"/>
    <cellStyle name="Comma 2 4 5 4 5" xfId="5059" xr:uid="{00000000-0005-0000-0000-00006A160000}"/>
    <cellStyle name="Comma 2 4 5 4 5 2" xfId="14666" xr:uid="{00000000-0005-0000-0000-00006B160000}"/>
    <cellStyle name="Comma 2 4 5 4 5 2 2" xfId="33880" xr:uid="{DEF6ED66-49D0-47ED-9D07-4F8C825797F1}"/>
    <cellStyle name="Comma 2 4 5 4 5 3" xfId="24273" xr:uid="{E3629D81-EEED-43E0-9F62-35DBC253B9A2}"/>
    <cellStyle name="Comma 2 4 5 4 6" xfId="9862" xr:uid="{00000000-0005-0000-0000-00006C160000}"/>
    <cellStyle name="Comma 2 4 5 4 6 2" xfId="29076" xr:uid="{31325B9B-4EE6-4FF2-AC01-87DFC07BCC79}"/>
    <cellStyle name="Comma 2 4 5 4 7" xfId="19469" xr:uid="{194A4A82-234F-4145-ABA3-8AE8F255C991}"/>
    <cellStyle name="Comma 2 4 5 5" xfId="451" xr:uid="{00000000-0005-0000-0000-00006D160000}"/>
    <cellStyle name="Comma 2 4 5 5 2" xfId="1252" xr:uid="{00000000-0005-0000-0000-00006E160000}"/>
    <cellStyle name="Comma 2 4 5 5 2 2" xfId="3657" xr:uid="{00000000-0005-0000-0000-00006F160000}"/>
    <cellStyle name="Comma 2 4 5 5 2 2 2" xfId="8460" xr:uid="{00000000-0005-0000-0000-000070160000}"/>
    <cellStyle name="Comma 2 4 5 5 2 2 2 2" xfId="18067" xr:uid="{00000000-0005-0000-0000-000071160000}"/>
    <cellStyle name="Comma 2 4 5 5 2 2 2 2 2" xfId="37281" xr:uid="{EBEBCE61-C35E-4F75-A27C-1E4FBE168E6B}"/>
    <cellStyle name="Comma 2 4 5 5 2 2 2 3" xfId="27674" xr:uid="{0CE800A3-0C28-409D-AAF5-1A2204C47676}"/>
    <cellStyle name="Comma 2 4 5 5 2 2 3" xfId="13264" xr:uid="{00000000-0005-0000-0000-000072160000}"/>
    <cellStyle name="Comma 2 4 5 5 2 2 3 2" xfId="32478" xr:uid="{E5EAB6B6-B98E-426A-BFF2-06315879165F}"/>
    <cellStyle name="Comma 2 4 5 5 2 2 4" xfId="22871" xr:uid="{1D347B1C-89E0-46A7-8AC5-F9FFF4433813}"/>
    <cellStyle name="Comma 2 4 5 5 2 3" xfId="6059" xr:uid="{00000000-0005-0000-0000-000073160000}"/>
    <cellStyle name="Comma 2 4 5 5 2 3 2" xfId="15666" xr:uid="{00000000-0005-0000-0000-000074160000}"/>
    <cellStyle name="Comma 2 4 5 5 2 3 2 2" xfId="34880" xr:uid="{C8771E3A-8BB8-42AF-98DC-E059A16A6B12}"/>
    <cellStyle name="Comma 2 4 5 5 2 3 3" xfId="25273" xr:uid="{165534CA-6BF1-4C64-95B1-C41522EA82F9}"/>
    <cellStyle name="Comma 2 4 5 5 2 4" xfId="10862" xr:uid="{00000000-0005-0000-0000-000075160000}"/>
    <cellStyle name="Comma 2 4 5 5 2 4 2" xfId="30076" xr:uid="{AB4AE56F-A1F9-4250-AFF5-E9BAB84947E2}"/>
    <cellStyle name="Comma 2 4 5 5 2 5" xfId="20469" xr:uid="{010634F5-56F4-49E4-BB18-8B3CBAA1C0C1}"/>
    <cellStyle name="Comma 2 4 5 5 3" xfId="2052" xr:uid="{00000000-0005-0000-0000-000076160000}"/>
    <cellStyle name="Comma 2 4 5 5 3 2" xfId="4457" xr:uid="{00000000-0005-0000-0000-000077160000}"/>
    <cellStyle name="Comma 2 4 5 5 3 2 2" xfId="9260" xr:uid="{00000000-0005-0000-0000-000078160000}"/>
    <cellStyle name="Comma 2 4 5 5 3 2 2 2" xfId="18867" xr:uid="{00000000-0005-0000-0000-000079160000}"/>
    <cellStyle name="Comma 2 4 5 5 3 2 2 2 2" xfId="38081" xr:uid="{AE70491C-32BD-486A-B917-1C6628932624}"/>
    <cellStyle name="Comma 2 4 5 5 3 2 2 3" xfId="28474" xr:uid="{BF9F456A-158F-4790-BF5D-80F1ABF5DDE7}"/>
    <cellStyle name="Comma 2 4 5 5 3 2 3" xfId="14064" xr:uid="{00000000-0005-0000-0000-00007A160000}"/>
    <cellStyle name="Comma 2 4 5 5 3 2 3 2" xfId="33278" xr:uid="{BA72BFBC-FA5C-4F5B-8608-0CC308199F6A}"/>
    <cellStyle name="Comma 2 4 5 5 3 2 4" xfId="23671" xr:uid="{5E07E518-2DA6-4D88-8FDC-C4C1F785FCC8}"/>
    <cellStyle name="Comma 2 4 5 5 3 3" xfId="6859" xr:uid="{00000000-0005-0000-0000-00007B160000}"/>
    <cellStyle name="Comma 2 4 5 5 3 3 2" xfId="16466" xr:uid="{00000000-0005-0000-0000-00007C160000}"/>
    <cellStyle name="Comma 2 4 5 5 3 3 2 2" xfId="35680" xr:uid="{8E1E9743-9546-4704-A4CA-AA4E047A1967}"/>
    <cellStyle name="Comma 2 4 5 5 3 3 3" xfId="26073" xr:uid="{7BB8D7B3-E20E-4613-A5B0-26BEFCD9DBB4}"/>
    <cellStyle name="Comma 2 4 5 5 3 4" xfId="11662" xr:uid="{00000000-0005-0000-0000-00007D160000}"/>
    <cellStyle name="Comma 2 4 5 5 3 4 2" xfId="30876" xr:uid="{65880810-140A-4FB6-BA36-114CA6CC0579}"/>
    <cellStyle name="Comma 2 4 5 5 3 5" xfId="21269" xr:uid="{542D9F4B-0DFB-4707-B9BA-F3258464D8A4}"/>
    <cellStyle name="Comma 2 4 5 5 4" xfId="2857" xr:uid="{00000000-0005-0000-0000-00007E160000}"/>
    <cellStyle name="Comma 2 4 5 5 4 2" xfId="7660" xr:uid="{00000000-0005-0000-0000-00007F160000}"/>
    <cellStyle name="Comma 2 4 5 5 4 2 2" xfId="17267" xr:uid="{00000000-0005-0000-0000-000080160000}"/>
    <cellStyle name="Comma 2 4 5 5 4 2 2 2" xfId="36481" xr:uid="{16DBEEA2-A73A-46C0-BAAF-C1E4E142BFF5}"/>
    <cellStyle name="Comma 2 4 5 5 4 2 3" xfId="26874" xr:uid="{EEC8A019-78E1-4946-B295-3A08F20BA0DC}"/>
    <cellStyle name="Comma 2 4 5 5 4 3" xfId="12464" xr:uid="{00000000-0005-0000-0000-000081160000}"/>
    <cellStyle name="Comma 2 4 5 5 4 3 2" xfId="31678" xr:uid="{5BEC6D3D-730B-41E0-9FDC-5244FA68303E}"/>
    <cellStyle name="Comma 2 4 5 5 4 4" xfId="22071" xr:uid="{FF94261F-CF48-4289-9728-A01870EA8943}"/>
    <cellStyle name="Comma 2 4 5 5 5" xfId="5259" xr:uid="{00000000-0005-0000-0000-000082160000}"/>
    <cellStyle name="Comma 2 4 5 5 5 2" xfId="14866" xr:uid="{00000000-0005-0000-0000-000083160000}"/>
    <cellStyle name="Comma 2 4 5 5 5 2 2" xfId="34080" xr:uid="{5062C3DC-E718-46A7-83C3-82AB7D04F34B}"/>
    <cellStyle name="Comma 2 4 5 5 5 3" xfId="24473" xr:uid="{FF67D5FC-A028-4EEC-8787-8281E75719EB}"/>
    <cellStyle name="Comma 2 4 5 5 6" xfId="10062" xr:uid="{00000000-0005-0000-0000-000084160000}"/>
    <cellStyle name="Comma 2 4 5 5 6 2" xfId="29276" xr:uid="{0906BE2D-8B73-4A40-83FB-9D3AC7D891DB}"/>
    <cellStyle name="Comma 2 4 5 5 7" xfId="19669" xr:uid="{CD31B762-2CDC-464B-8DC7-56691348D497}"/>
    <cellStyle name="Comma 2 4 5 6" xfId="651" xr:uid="{00000000-0005-0000-0000-000085160000}"/>
    <cellStyle name="Comma 2 4 5 6 2" xfId="1452" xr:uid="{00000000-0005-0000-0000-000086160000}"/>
    <cellStyle name="Comma 2 4 5 6 2 2" xfId="3857" xr:uid="{00000000-0005-0000-0000-000087160000}"/>
    <cellStyle name="Comma 2 4 5 6 2 2 2" xfId="8660" xr:uid="{00000000-0005-0000-0000-000088160000}"/>
    <cellStyle name="Comma 2 4 5 6 2 2 2 2" xfId="18267" xr:uid="{00000000-0005-0000-0000-000089160000}"/>
    <cellStyle name="Comma 2 4 5 6 2 2 2 2 2" xfId="37481" xr:uid="{00A9CE2D-12AA-4F26-A7A7-2872C39C4D42}"/>
    <cellStyle name="Comma 2 4 5 6 2 2 2 3" xfId="27874" xr:uid="{C135FE09-4B90-4A25-88C5-9295F7BD6C0A}"/>
    <cellStyle name="Comma 2 4 5 6 2 2 3" xfId="13464" xr:uid="{00000000-0005-0000-0000-00008A160000}"/>
    <cellStyle name="Comma 2 4 5 6 2 2 3 2" xfId="32678" xr:uid="{327DD730-5611-4EB4-907A-C9F50F367D55}"/>
    <cellStyle name="Comma 2 4 5 6 2 2 4" xfId="23071" xr:uid="{3EB4593E-08C5-44CB-8D3A-CBBFB049785B}"/>
    <cellStyle name="Comma 2 4 5 6 2 3" xfId="6259" xr:uid="{00000000-0005-0000-0000-00008B160000}"/>
    <cellStyle name="Comma 2 4 5 6 2 3 2" xfId="15866" xr:uid="{00000000-0005-0000-0000-00008C160000}"/>
    <cellStyle name="Comma 2 4 5 6 2 3 2 2" xfId="35080" xr:uid="{F0106E14-0271-436B-99F9-59D1461A5F3C}"/>
    <cellStyle name="Comma 2 4 5 6 2 3 3" xfId="25473" xr:uid="{C76AAA1B-647B-4B2D-8A08-06FF37CE83B8}"/>
    <cellStyle name="Comma 2 4 5 6 2 4" xfId="11062" xr:uid="{00000000-0005-0000-0000-00008D160000}"/>
    <cellStyle name="Comma 2 4 5 6 2 4 2" xfId="30276" xr:uid="{F39ADADF-9793-44BE-AF5E-57719D14758D}"/>
    <cellStyle name="Comma 2 4 5 6 2 5" xfId="20669" xr:uid="{679B298D-D9C3-408C-BCEF-76210672F71C}"/>
    <cellStyle name="Comma 2 4 5 6 3" xfId="2252" xr:uid="{00000000-0005-0000-0000-00008E160000}"/>
    <cellStyle name="Comma 2 4 5 6 3 2" xfId="4657" xr:uid="{00000000-0005-0000-0000-00008F160000}"/>
    <cellStyle name="Comma 2 4 5 6 3 2 2" xfId="9460" xr:uid="{00000000-0005-0000-0000-000090160000}"/>
    <cellStyle name="Comma 2 4 5 6 3 2 2 2" xfId="19067" xr:uid="{00000000-0005-0000-0000-000091160000}"/>
    <cellStyle name="Comma 2 4 5 6 3 2 2 2 2" xfId="38281" xr:uid="{73FD33C3-D9BF-4588-8999-ABD48F182CD7}"/>
    <cellStyle name="Comma 2 4 5 6 3 2 2 3" xfId="28674" xr:uid="{51893332-A90C-45DB-A853-82900C1F884E}"/>
    <cellStyle name="Comma 2 4 5 6 3 2 3" xfId="14264" xr:uid="{00000000-0005-0000-0000-000092160000}"/>
    <cellStyle name="Comma 2 4 5 6 3 2 3 2" xfId="33478" xr:uid="{89CE9CF5-A8A0-4E13-A73B-6EFB5E2A3993}"/>
    <cellStyle name="Comma 2 4 5 6 3 2 4" xfId="23871" xr:uid="{F3BDABA5-3796-4868-A794-309FE5356E4F}"/>
    <cellStyle name="Comma 2 4 5 6 3 3" xfId="7059" xr:uid="{00000000-0005-0000-0000-000093160000}"/>
    <cellStyle name="Comma 2 4 5 6 3 3 2" xfId="16666" xr:uid="{00000000-0005-0000-0000-000094160000}"/>
    <cellStyle name="Comma 2 4 5 6 3 3 2 2" xfId="35880" xr:uid="{6FBFFAEC-52F2-4F61-A9FC-A03DA6A2B3F4}"/>
    <cellStyle name="Comma 2 4 5 6 3 3 3" xfId="26273" xr:uid="{5CC1F7C0-5686-4D1C-947C-3811D9274566}"/>
    <cellStyle name="Comma 2 4 5 6 3 4" xfId="11862" xr:uid="{00000000-0005-0000-0000-000095160000}"/>
    <cellStyle name="Comma 2 4 5 6 3 4 2" xfId="31076" xr:uid="{299BBB4A-7218-4B78-B1C8-A7024AD8F0F3}"/>
    <cellStyle name="Comma 2 4 5 6 3 5" xfId="21469" xr:uid="{1A2857C0-99B4-484B-BBA1-581C9F0F4BFE}"/>
    <cellStyle name="Comma 2 4 5 6 4" xfId="3057" xr:uid="{00000000-0005-0000-0000-000096160000}"/>
    <cellStyle name="Comma 2 4 5 6 4 2" xfId="7860" xr:uid="{00000000-0005-0000-0000-000097160000}"/>
    <cellStyle name="Comma 2 4 5 6 4 2 2" xfId="17467" xr:uid="{00000000-0005-0000-0000-000098160000}"/>
    <cellStyle name="Comma 2 4 5 6 4 2 2 2" xfId="36681" xr:uid="{5C664A2C-1E20-4BDF-A4AF-C3BCAFC1DA85}"/>
    <cellStyle name="Comma 2 4 5 6 4 2 3" xfId="27074" xr:uid="{4AFE7FD2-EFFA-4ED2-AEB6-961A431B17EB}"/>
    <cellStyle name="Comma 2 4 5 6 4 3" xfId="12664" xr:uid="{00000000-0005-0000-0000-000099160000}"/>
    <cellStyle name="Comma 2 4 5 6 4 3 2" xfId="31878" xr:uid="{DE2C1061-82CF-40D3-87EA-D07F0223EB07}"/>
    <cellStyle name="Comma 2 4 5 6 4 4" xfId="22271" xr:uid="{4E34CADE-E3DF-4FAF-A4ED-147DD2428614}"/>
    <cellStyle name="Comma 2 4 5 6 5" xfId="5459" xr:uid="{00000000-0005-0000-0000-00009A160000}"/>
    <cellStyle name="Comma 2 4 5 6 5 2" xfId="15066" xr:uid="{00000000-0005-0000-0000-00009B160000}"/>
    <cellStyle name="Comma 2 4 5 6 5 2 2" xfId="34280" xr:uid="{5A1E22FA-9533-43FD-8A5C-537829C2125D}"/>
    <cellStyle name="Comma 2 4 5 6 5 3" xfId="24673" xr:uid="{87974427-824A-4F81-AE22-30DB29C0E001}"/>
    <cellStyle name="Comma 2 4 5 6 6" xfId="10262" xr:uid="{00000000-0005-0000-0000-00009C160000}"/>
    <cellStyle name="Comma 2 4 5 6 6 2" xfId="29476" xr:uid="{A090EB59-9E29-4E69-9108-CA2BB0EBE0D2}"/>
    <cellStyle name="Comma 2 4 5 6 7" xfId="19869" xr:uid="{37299510-59DD-493F-8CAD-C9004E6337D9}"/>
    <cellStyle name="Comma 2 4 5 7" xfId="852" xr:uid="{00000000-0005-0000-0000-00009D160000}"/>
    <cellStyle name="Comma 2 4 5 7 2" xfId="3257" xr:uid="{00000000-0005-0000-0000-00009E160000}"/>
    <cellStyle name="Comma 2 4 5 7 2 2" xfId="8060" xr:uid="{00000000-0005-0000-0000-00009F160000}"/>
    <cellStyle name="Comma 2 4 5 7 2 2 2" xfId="17667" xr:uid="{00000000-0005-0000-0000-0000A0160000}"/>
    <cellStyle name="Comma 2 4 5 7 2 2 2 2" xfId="36881" xr:uid="{6E89F0A3-07B8-4DB6-96BA-65A3E24A4E2F}"/>
    <cellStyle name="Comma 2 4 5 7 2 2 3" xfId="27274" xr:uid="{7E5B1F59-BEA6-46EB-A1F9-881813AAF54B}"/>
    <cellStyle name="Comma 2 4 5 7 2 3" xfId="12864" xr:uid="{00000000-0005-0000-0000-0000A1160000}"/>
    <cellStyle name="Comma 2 4 5 7 2 3 2" xfId="32078" xr:uid="{7E6FEA7C-EA1F-4C7D-8F3B-CE7418032FA8}"/>
    <cellStyle name="Comma 2 4 5 7 2 4" xfId="22471" xr:uid="{F69BBEA9-36D3-4B70-AB7D-0D0CDC62F5C4}"/>
    <cellStyle name="Comma 2 4 5 7 3" xfId="5659" xr:uid="{00000000-0005-0000-0000-0000A2160000}"/>
    <cellStyle name="Comma 2 4 5 7 3 2" xfId="15266" xr:uid="{00000000-0005-0000-0000-0000A3160000}"/>
    <cellStyle name="Comma 2 4 5 7 3 2 2" xfId="34480" xr:uid="{EA7C3F6B-ECCC-400F-9625-5BE947D592DC}"/>
    <cellStyle name="Comma 2 4 5 7 3 3" xfId="24873" xr:uid="{C1895041-CF0C-4A2B-B8E4-B12D0727D7CD}"/>
    <cellStyle name="Comma 2 4 5 7 4" xfId="10462" xr:uid="{00000000-0005-0000-0000-0000A4160000}"/>
    <cellStyle name="Comma 2 4 5 7 4 2" xfId="29676" xr:uid="{DC9A625B-ED45-416C-97F4-12ABDA89C007}"/>
    <cellStyle name="Comma 2 4 5 7 5" xfId="20069" xr:uid="{BD504BF2-0118-4508-87C6-6A3906A77962}"/>
    <cellStyle name="Comma 2 4 5 8" xfId="1652" xr:uid="{00000000-0005-0000-0000-0000A5160000}"/>
    <cellStyle name="Comma 2 4 5 8 2" xfId="4057" xr:uid="{00000000-0005-0000-0000-0000A6160000}"/>
    <cellStyle name="Comma 2 4 5 8 2 2" xfId="8860" xr:uid="{00000000-0005-0000-0000-0000A7160000}"/>
    <cellStyle name="Comma 2 4 5 8 2 2 2" xfId="18467" xr:uid="{00000000-0005-0000-0000-0000A8160000}"/>
    <cellStyle name="Comma 2 4 5 8 2 2 2 2" xfId="37681" xr:uid="{ADCEB193-3366-4756-B4E5-6F9E6CE2F28F}"/>
    <cellStyle name="Comma 2 4 5 8 2 2 3" xfId="28074" xr:uid="{9AB4C797-72FB-426B-A7F8-D72AE6DFE04C}"/>
    <cellStyle name="Comma 2 4 5 8 2 3" xfId="13664" xr:uid="{00000000-0005-0000-0000-0000A9160000}"/>
    <cellStyle name="Comma 2 4 5 8 2 3 2" xfId="32878" xr:uid="{BBAC5B2D-8A64-4BA6-AAD3-14828BBB05E1}"/>
    <cellStyle name="Comma 2 4 5 8 2 4" xfId="23271" xr:uid="{35321A3C-F91A-4C20-BAB3-CE33A1AB4087}"/>
    <cellStyle name="Comma 2 4 5 8 3" xfId="6459" xr:uid="{00000000-0005-0000-0000-0000AA160000}"/>
    <cellStyle name="Comma 2 4 5 8 3 2" xfId="16066" xr:uid="{00000000-0005-0000-0000-0000AB160000}"/>
    <cellStyle name="Comma 2 4 5 8 3 2 2" xfId="35280" xr:uid="{EEEFBA74-14A3-4DB4-B32F-90AD235D43A5}"/>
    <cellStyle name="Comma 2 4 5 8 3 3" xfId="25673" xr:uid="{A86BD779-D177-46AA-AB15-8B617EFAB4F9}"/>
    <cellStyle name="Comma 2 4 5 8 4" xfId="11262" xr:uid="{00000000-0005-0000-0000-0000AC160000}"/>
    <cellStyle name="Comma 2 4 5 8 4 2" xfId="30476" xr:uid="{EDDC0AC0-FFE8-4236-80DB-B157E8CED6E7}"/>
    <cellStyle name="Comma 2 4 5 8 5" xfId="20869" xr:uid="{560DB2A0-218E-4975-947C-39F35758B1DD}"/>
    <cellStyle name="Comma 2 4 5 9" xfId="2457" xr:uid="{00000000-0005-0000-0000-0000AD160000}"/>
    <cellStyle name="Comma 2 4 5 9 2" xfId="7260" xr:uid="{00000000-0005-0000-0000-0000AE160000}"/>
    <cellStyle name="Comma 2 4 5 9 2 2" xfId="16867" xr:uid="{00000000-0005-0000-0000-0000AF160000}"/>
    <cellStyle name="Comma 2 4 5 9 2 2 2" xfId="36081" xr:uid="{7C86F755-ADCC-424A-B032-850253D5EDAD}"/>
    <cellStyle name="Comma 2 4 5 9 2 3" xfId="26474" xr:uid="{B46E03DF-26E1-48D3-A3EE-2C4162ECA8EE}"/>
    <cellStyle name="Comma 2 4 5 9 3" xfId="12064" xr:uid="{00000000-0005-0000-0000-0000B0160000}"/>
    <cellStyle name="Comma 2 4 5 9 3 2" xfId="31278" xr:uid="{2274F95A-25CB-4C63-B77D-0523F2D6D58D}"/>
    <cellStyle name="Comma 2 4 5 9 4" xfId="21671" xr:uid="{64F8C1F7-2A95-4A65-A066-6527C2D1CBDF}"/>
    <cellStyle name="Comma 2 4 6" xfId="61" xr:uid="{00000000-0005-0000-0000-0000B1160000}"/>
    <cellStyle name="Comma 2 4 6 10" xfId="9672" xr:uid="{00000000-0005-0000-0000-0000B2160000}"/>
    <cellStyle name="Comma 2 4 6 10 2" xfId="28886" xr:uid="{15D38027-F534-4D46-9617-B6828AF157B2}"/>
    <cellStyle name="Comma 2 4 6 11" xfId="19279" xr:uid="{50F7131A-2DF4-4E40-BD43-79F1FD971A40}"/>
    <cellStyle name="Comma 2 4 6 2" xfId="161" xr:uid="{00000000-0005-0000-0000-0000B3160000}"/>
    <cellStyle name="Comma 2 4 6 2 10" xfId="19379" xr:uid="{02AAF014-0CB4-46E6-8622-A4965BB9BD3A}"/>
    <cellStyle name="Comma 2 4 6 2 2" xfId="361" xr:uid="{00000000-0005-0000-0000-0000B4160000}"/>
    <cellStyle name="Comma 2 4 6 2 2 2" xfId="1162" xr:uid="{00000000-0005-0000-0000-0000B5160000}"/>
    <cellStyle name="Comma 2 4 6 2 2 2 2" xfId="3567" xr:uid="{00000000-0005-0000-0000-0000B6160000}"/>
    <cellStyle name="Comma 2 4 6 2 2 2 2 2" xfId="8370" xr:uid="{00000000-0005-0000-0000-0000B7160000}"/>
    <cellStyle name="Comma 2 4 6 2 2 2 2 2 2" xfId="17977" xr:uid="{00000000-0005-0000-0000-0000B8160000}"/>
    <cellStyle name="Comma 2 4 6 2 2 2 2 2 2 2" xfId="37191" xr:uid="{050FFD11-7BFF-46B3-8689-07F9FDDED394}"/>
    <cellStyle name="Comma 2 4 6 2 2 2 2 2 3" xfId="27584" xr:uid="{A531AB42-3CDB-4284-8B25-1EE9657B7898}"/>
    <cellStyle name="Comma 2 4 6 2 2 2 2 3" xfId="13174" xr:uid="{00000000-0005-0000-0000-0000B9160000}"/>
    <cellStyle name="Comma 2 4 6 2 2 2 2 3 2" xfId="32388" xr:uid="{A1AC30EC-4857-4664-A114-245BB6D801F8}"/>
    <cellStyle name="Comma 2 4 6 2 2 2 2 4" xfId="22781" xr:uid="{6CB7ACF6-BAAA-4851-A91B-8DBC45FFA9C9}"/>
    <cellStyle name="Comma 2 4 6 2 2 2 3" xfId="5969" xr:uid="{00000000-0005-0000-0000-0000BA160000}"/>
    <cellStyle name="Comma 2 4 6 2 2 2 3 2" xfId="15576" xr:uid="{00000000-0005-0000-0000-0000BB160000}"/>
    <cellStyle name="Comma 2 4 6 2 2 2 3 2 2" xfId="34790" xr:uid="{83EDBE6F-2877-488F-B08D-B9485FD4A684}"/>
    <cellStyle name="Comma 2 4 6 2 2 2 3 3" xfId="25183" xr:uid="{99B2AF30-D908-4489-8491-108E4FEC7B89}"/>
    <cellStyle name="Comma 2 4 6 2 2 2 4" xfId="10772" xr:uid="{00000000-0005-0000-0000-0000BC160000}"/>
    <cellStyle name="Comma 2 4 6 2 2 2 4 2" xfId="29986" xr:uid="{49750A64-939F-4050-B2EB-F3FDE0CFE396}"/>
    <cellStyle name="Comma 2 4 6 2 2 2 5" xfId="20379" xr:uid="{0B074F9F-6BFB-452A-BF9C-56A28405EE2F}"/>
    <cellStyle name="Comma 2 4 6 2 2 3" xfId="1962" xr:uid="{00000000-0005-0000-0000-0000BD160000}"/>
    <cellStyle name="Comma 2 4 6 2 2 3 2" xfId="4367" xr:uid="{00000000-0005-0000-0000-0000BE160000}"/>
    <cellStyle name="Comma 2 4 6 2 2 3 2 2" xfId="9170" xr:uid="{00000000-0005-0000-0000-0000BF160000}"/>
    <cellStyle name="Comma 2 4 6 2 2 3 2 2 2" xfId="18777" xr:uid="{00000000-0005-0000-0000-0000C0160000}"/>
    <cellStyle name="Comma 2 4 6 2 2 3 2 2 2 2" xfId="37991" xr:uid="{95838F2B-EBC6-4AD3-B54D-EDF3B6552D78}"/>
    <cellStyle name="Comma 2 4 6 2 2 3 2 2 3" xfId="28384" xr:uid="{ACC5F270-5920-48D1-B89B-4F0452919D63}"/>
    <cellStyle name="Comma 2 4 6 2 2 3 2 3" xfId="13974" xr:uid="{00000000-0005-0000-0000-0000C1160000}"/>
    <cellStyle name="Comma 2 4 6 2 2 3 2 3 2" xfId="33188" xr:uid="{8137E715-DB67-4180-9E0E-E4C46126D02E}"/>
    <cellStyle name="Comma 2 4 6 2 2 3 2 4" xfId="23581" xr:uid="{A2DB2DD7-31B8-48C3-9188-FF5C26BA2680}"/>
    <cellStyle name="Comma 2 4 6 2 2 3 3" xfId="6769" xr:uid="{00000000-0005-0000-0000-0000C2160000}"/>
    <cellStyle name="Comma 2 4 6 2 2 3 3 2" xfId="16376" xr:uid="{00000000-0005-0000-0000-0000C3160000}"/>
    <cellStyle name="Comma 2 4 6 2 2 3 3 2 2" xfId="35590" xr:uid="{D4BE819D-A2C1-4BE2-8CE9-04220DDBB38C}"/>
    <cellStyle name="Comma 2 4 6 2 2 3 3 3" xfId="25983" xr:uid="{D747E6A0-FA96-4C93-B59A-B7D71E112AF2}"/>
    <cellStyle name="Comma 2 4 6 2 2 3 4" xfId="11572" xr:uid="{00000000-0005-0000-0000-0000C4160000}"/>
    <cellStyle name="Comma 2 4 6 2 2 3 4 2" xfId="30786" xr:uid="{E30D626F-BFBA-45FD-9D99-FDBC0E1A8C29}"/>
    <cellStyle name="Comma 2 4 6 2 2 3 5" xfId="21179" xr:uid="{045954F2-F12A-4B1C-93FD-C38216B8CC7F}"/>
    <cellStyle name="Comma 2 4 6 2 2 4" xfId="2767" xr:uid="{00000000-0005-0000-0000-0000C5160000}"/>
    <cellStyle name="Comma 2 4 6 2 2 4 2" xfId="7570" xr:uid="{00000000-0005-0000-0000-0000C6160000}"/>
    <cellStyle name="Comma 2 4 6 2 2 4 2 2" xfId="17177" xr:uid="{00000000-0005-0000-0000-0000C7160000}"/>
    <cellStyle name="Comma 2 4 6 2 2 4 2 2 2" xfId="36391" xr:uid="{7E0264FB-E0DD-4507-B454-116842A86F3C}"/>
    <cellStyle name="Comma 2 4 6 2 2 4 2 3" xfId="26784" xr:uid="{B9ADF3C9-4F12-4592-9744-E40966D374F2}"/>
    <cellStyle name="Comma 2 4 6 2 2 4 3" xfId="12374" xr:uid="{00000000-0005-0000-0000-0000C8160000}"/>
    <cellStyle name="Comma 2 4 6 2 2 4 3 2" xfId="31588" xr:uid="{881C42BE-BEB6-4D37-A52C-E63BEB935F86}"/>
    <cellStyle name="Comma 2 4 6 2 2 4 4" xfId="21981" xr:uid="{B2F956CA-E3E8-4180-A384-2A8F18D5F9AF}"/>
    <cellStyle name="Comma 2 4 6 2 2 5" xfId="5169" xr:uid="{00000000-0005-0000-0000-0000C9160000}"/>
    <cellStyle name="Comma 2 4 6 2 2 5 2" xfId="14776" xr:uid="{00000000-0005-0000-0000-0000CA160000}"/>
    <cellStyle name="Comma 2 4 6 2 2 5 2 2" xfId="33990" xr:uid="{0C5A91AF-442D-4087-885D-241058ED644C}"/>
    <cellStyle name="Comma 2 4 6 2 2 5 3" xfId="24383" xr:uid="{1245425C-1A39-4117-9892-C63A80EB9856}"/>
    <cellStyle name="Comma 2 4 6 2 2 6" xfId="9972" xr:uid="{00000000-0005-0000-0000-0000CB160000}"/>
    <cellStyle name="Comma 2 4 6 2 2 6 2" xfId="29186" xr:uid="{0B4A56C8-B009-420F-A02C-98298CE53772}"/>
    <cellStyle name="Comma 2 4 6 2 2 7" xfId="19579" xr:uid="{06AC295F-D677-4A8C-8421-C13A5A085DEE}"/>
    <cellStyle name="Comma 2 4 6 2 3" xfId="561" xr:uid="{00000000-0005-0000-0000-0000CC160000}"/>
    <cellStyle name="Comma 2 4 6 2 3 2" xfId="1362" xr:uid="{00000000-0005-0000-0000-0000CD160000}"/>
    <cellStyle name="Comma 2 4 6 2 3 2 2" xfId="3767" xr:uid="{00000000-0005-0000-0000-0000CE160000}"/>
    <cellStyle name="Comma 2 4 6 2 3 2 2 2" xfId="8570" xr:uid="{00000000-0005-0000-0000-0000CF160000}"/>
    <cellStyle name="Comma 2 4 6 2 3 2 2 2 2" xfId="18177" xr:uid="{00000000-0005-0000-0000-0000D0160000}"/>
    <cellStyle name="Comma 2 4 6 2 3 2 2 2 2 2" xfId="37391" xr:uid="{A5923283-2D50-4219-8821-744DB7AA5AED}"/>
    <cellStyle name="Comma 2 4 6 2 3 2 2 2 3" xfId="27784" xr:uid="{F3BE241D-FB1E-4C17-88B8-07DCA9F10B7B}"/>
    <cellStyle name="Comma 2 4 6 2 3 2 2 3" xfId="13374" xr:uid="{00000000-0005-0000-0000-0000D1160000}"/>
    <cellStyle name="Comma 2 4 6 2 3 2 2 3 2" xfId="32588" xr:uid="{9E961618-505F-4DA1-867E-91A59711BEAA}"/>
    <cellStyle name="Comma 2 4 6 2 3 2 2 4" xfId="22981" xr:uid="{C482D252-D4E2-438D-ADD7-B5F42A1E86DE}"/>
    <cellStyle name="Comma 2 4 6 2 3 2 3" xfId="6169" xr:uid="{00000000-0005-0000-0000-0000D2160000}"/>
    <cellStyle name="Comma 2 4 6 2 3 2 3 2" xfId="15776" xr:uid="{00000000-0005-0000-0000-0000D3160000}"/>
    <cellStyle name="Comma 2 4 6 2 3 2 3 2 2" xfId="34990" xr:uid="{EB14FEBD-DE2B-424F-89C1-94494E98B2DC}"/>
    <cellStyle name="Comma 2 4 6 2 3 2 3 3" xfId="25383" xr:uid="{FA6BE8EC-7062-419F-9A72-9028EFB92676}"/>
    <cellStyle name="Comma 2 4 6 2 3 2 4" xfId="10972" xr:uid="{00000000-0005-0000-0000-0000D4160000}"/>
    <cellStyle name="Comma 2 4 6 2 3 2 4 2" xfId="30186" xr:uid="{3F746E04-4CE7-4D2A-A1D8-4EA4571E5C71}"/>
    <cellStyle name="Comma 2 4 6 2 3 2 5" xfId="20579" xr:uid="{94C6221B-893A-4846-9F5B-0343ADCC88B7}"/>
    <cellStyle name="Comma 2 4 6 2 3 3" xfId="2162" xr:uid="{00000000-0005-0000-0000-0000D5160000}"/>
    <cellStyle name="Comma 2 4 6 2 3 3 2" xfId="4567" xr:uid="{00000000-0005-0000-0000-0000D6160000}"/>
    <cellStyle name="Comma 2 4 6 2 3 3 2 2" xfId="9370" xr:uid="{00000000-0005-0000-0000-0000D7160000}"/>
    <cellStyle name="Comma 2 4 6 2 3 3 2 2 2" xfId="18977" xr:uid="{00000000-0005-0000-0000-0000D8160000}"/>
    <cellStyle name="Comma 2 4 6 2 3 3 2 2 2 2" xfId="38191" xr:uid="{B7BF8CB9-6C38-48B4-8C99-BB4F07C7297C}"/>
    <cellStyle name="Comma 2 4 6 2 3 3 2 2 3" xfId="28584" xr:uid="{472DB1E1-104E-4291-9724-DD9E43A2A724}"/>
    <cellStyle name="Comma 2 4 6 2 3 3 2 3" xfId="14174" xr:uid="{00000000-0005-0000-0000-0000D9160000}"/>
    <cellStyle name="Comma 2 4 6 2 3 3 2 3 2" xfId="33388" xr:uid="{5BE0E3FB-1A1D-44D3-ABC6-A20EECCB9A89}"/>
    <cellStyle name="Comma 2 4 6 2 3 3 2 4" xfId="23781" xr:uid="{CDC58F8D-1485-427F-9A6F-9F0D49B3985C}"/>
    <cellStyle name="Comma 2 4 6 2 3 3 3" xfId="6969" xr:uid="{00000000-0005-0000-0000-0000DA160000}"/>
    <cellStyle name="Comma 2 4 6 2 3 3 3 2" xfId="16576" xr:uid="{00000000-0005-0000-0000-0000DB160000}"/>
    <cellStyle name="Comma 2 4 6 2 3 3 3 2 2" xfId="35790" xr:uid="{2843B3D0-F357-410F-BCB0-3C9EE790EB5B}"/>
    <cellStyle name="Comma 2 4 6 2 3 3 3 3" xfId="26183" xr:uid="{A88DA800-B8FA-43E5-8E3E-18B30B248258}"/>
    <cellStyle name="Comma 2 4 6 2 3 3 4" xfId="11772" xr:uid="{00000000-0005-0000-0000-0000DC160000}"/>
    <cellStyle name="Comma 2 4 6 2 3 3 4 2" xfId="30986" xr:uid="{F8E62CE9-6B0C-4AE8-96FB-1E792DAF6873}"/>
    <cellStyle name="Comma 2 4 6 2 3 3 5" xfId="21379" xr:uid="{B803B196-470F-4B3B-9A24-BA55A65FED14}"/>
    <cellStyle name="Comma 2 4 6 2 3 4" xfId="2967" xr:uid="{00000000-0005-0000-0000-0000DD160000}"/>
    <cellStyle name="Comma 2 4 6 2 3 4 2" xfId="7770" xr:uid="{00000000-0005-0000-0000-0000DE160000}"/>
    <cellStyle name="Comma 2 4 6 2 3 4 2 2" xfId="17377" xr:uid="{00000000-0005-0000-0000-0000DF160000}"/>
    <cellStyle name="Comma 2 4 6 2 3 4 2 2 2" xfId="36591" xr:uid="{5CC2EDE4-802E-4355-8843-BE424053ABA7}"/>
    <cellStyle name="Comma 2 4 6 2 3 4 2 3" xfId="26984" xr:uid="{07BECDF1-ACE2-4E0B-B96E-49D7846125B6}"/>
    <cellStyle name="Comma 2 4 6 2 3 4 3" xfId="12574" xr:uid="{00000000-0005-0000-0000-0000E0160000}"/>
    <cellStyle name="Comma 2 4 6 2 3 4 3 2" xfId="31788" xr:uid="{9E929084-AC6F-48D0-A333-168DCE59C2F0}"/>
    <cellStyle name="Comma 2 4 6 2 3 4 4" xfId="22181" xr:uid="{56A5F9B3-8D31-48FC-BDD5-9A5A54BBBB01}"/>
    <cellStyle name="Comma 2 4 6 2 3 5" xfId="5369" xr:uid="{00000000-0005-0000-0000-0000E1160000}"/>
    <cellStyle name="Comma 2 4 6 2 3 5 2" xfId="14976" xr:uid="{00000000-0005-0000-0000-0000E2160000}"/>
    <cellStyle name="Comma 2 4 6 2 3 5 2 2" xfId="34190" xr:uid="{D4C8EB02-AC5F-40F6-8C1B-98866E3809D7}"/>
    <cellStyle name="Comma 2 4 6 2 3 5 3" xfId="24583" xr:uid="{D48A30D8-1D19-4632-8A55-F78DA7B071AE}"/>
    <cellStyle name="Comma 2 4 6 2 3 6" xfId="10172" xr:uid="{00000000-0005-0000-0000-0000E3160000}"/>
    <cellStyle name="Comma 2 4 6 2 3 6 2" xfId="29386" xr:uid="{EBAAAA34-0B3D-4584-8141-D5B554F7D521}"/>
    <cellStyle name="Comma 2 4 6 2 3 7" xfId="19779" xr:uid="{F32DC1FF-97B9-418F-91AB-E0CD9E70366C}"/>
    <cellStyle name="Comma 2 4 6 2 4" xfId="761" xr:uid="{00000000-0005-0000-0000-0000E4160000}"/>
    <cellStyle name="Comma 2 4 6 2 4 2" xfId="1562" xr:uid="{00000000-0005-0000-0000-0000E5160000}"/>
    <cellStyle name="Comma 2 4 6 2 4 2 2" xfId="3967" xr:uid="{00000000-0005-0000-0000-0000E6160000}"/>
    <cellStyle name="Comma 2 4 6 2 4 2 2 2" xfId="8770" xr:uid="{00000000-0005-0000-0000-0000E7160000}"/>
    <cellStyle name="Comma 2 4 6 2 4 2 2 2 2" xfId="18377" xr:uid="{00000000-0005-0000-0000-0000E8160000}"/>
    <cellStyle name="Comma 2 4 6 2 4 2 2 2 2 2" xfId="37591" xr:uid="{1D84972B-CD2B-43ED-9EBC-83E1EF6D6DA2}"/>
    <cellStyle name="Comma 2 4 6 2 4 2 2 2 3" xfId="27984" xr:uid="{A6189B23-ECC2-4D59-82B0-9FE8FCCB0FBC}"/>
    <cellStyle name="Comma 2 4 6 2 4 2 2 3" xfId="13574" xr:uid="{00000000-0005-0000-0000-0000E9160000}"/>
    <cellStyle name="Comma 2 4 6 2 4 2 2 3 2" xfId="32788" xr:uid="{8690DDB4-0A3D-4D5A-8DAA-78A2CCC48DC4}"/>
    <cellStyle name="Comma 2 4 6 2 4 2 2 4" xfId="23181" xr:uid="{5B598F43-7904-42A1-90EA-34123E0798CE}"/>
    <cellStyle name="Comma 2 4 6 2 4 2 3" xfId="6369" xr:uid="{00000000-0005-0000-0000-0000EA160000}"/>
    <cellStyle name="Comma 2 4 6 2 4 2 3 2" xfId="15976" xr:uid="{00000000-0005-0000-0000-0000EB160000}"/>
    <cellStyle name="Comma 2 4 6 2 4 2 3 2 2" xfId="35190" xr:uid="{1D33ACE7-3BBA-40E0-8EE2-431855966B83}"/>
    <cellStyle name="Comma 2 4 6 2 4 2 3 3" xfId="25583" xr:uid="{A12C2857-0432-44D6-B961-DE997B07634C}"/>
    <cellStyle name="Comma 2 4 6 2 4 2 4" xfId="11172" xr:uid="{00000000-0005-0000-0000-0000EC160000}"/>
    <cellStyle name="Comma 2 4 6 2 4 2 4 2" xfId="30386" xr:uid="{CDE3AFEC-E5A8-4889-A697-D775598B228C}"/>
    <cellStyle name="Comma 2 4 6 2 4 2 5" xfId="20779" xr:uid="{63282B25-D515-44B2-998F-1A8C4E167BAE}"/>
    <cellStyle name="Comma 2 4 6 2 4 3" xfId="2362" xr:uid="{00000000-0005-0000-0000-0000ED160000}"/>
    <cellStyle name="Comma 2 4 6 2 4 3 2" xfId="4767" xr:uid="{00000000-0005-0000-0000-0000EE160000}"/>
    <cellStyle name="Comma 2 4 6 2 4 3 2 2" xfId="9570" xr:uid="{00000000-0005-0000-0000-0000EF160000}"/>
    <cellStyle name="Comma 2 4 6 2 4 3 2 2 2" xfId="19177" xr:uid="{00000000-0005-0000-0000-0000F0160000}"/>
    <cellStyle name="Comma 2 4 6 2 4 3 2 2 2 2" xfId="38391" xr:uid="{C40474E3-22F4-49B5-8E6E-672526989E52}"/>
    <cellStyle name="Comma 2 4 6 2 4 3 2 2 3" xfId="28784" xr:uid="{C683312E-B7D0-49EA-AD62-DE4AF89AC51F}"/>
    <cellStyle name="Comma 2 4 6 2 4 3 2 3" xfId="14374" xr:uid="{00000000-0005-0000-0000-0000F1160000}"/>
    <cellStyle name="Comma 2 4 6 2 4 3 2 3 2" xfId="33588" xr:uid="{12EDEE34-5658-40AE-B10D-A5A45034D790}"/>
    <cellStyle name="Comma 2 4 6 2 4 3 2 4" xfId="23981" xr:uid="{36276EB7-288D-43B6-95DA-710BB244BBC9}"/>
    <cellStyle name="Comma 2 4 6 2 4 3 3" xfId="7169" xr:uid="{00000000-0005-0000-0000-0000F2160000}"/>
    <cellStyle name="Comma 2 4 6 2 4 3 3 2" xfId="16776" xr:uid="{00000000-0005-0000-0000-0000F3160000}"/>
    <cellStyle name="Comma 2 4 6 2 4 3 3 2 2" xfId="35990" xr:uid="{ADAC57C5-3667-4395-B1A8-098B68A1EBF7}"/>
    <cellStyle name="Comma 2 4 6 2 4 3 3 3" xfId="26383" xr:uid="{07B44D00-A4B0-41CC-8445-31B0365E412E}"/>
    <cellStyle name="Comma 2 4 6 2 4 3 4" xfId="11972" xr:uid="{00000000-0005-0000-0000-0000F4160000}"/>
    <cellStyle name="Comma 2 4 6 2 4 3 4 2" xfId="31186" xr:uid="{2CCF9FE5-B74D-4D53-A8D1-5D37116D28B8}"/>
    <cellStyle name="Comma 2 4 6 2 4 3 5" xfId="21579" xr:uid="{AC1BE43A-EFD9-4006-ADB1-F9C0DD4FD2D8}"/>
    <cellStyle name="Comma 2 4 6 2 4 4" xfId="3167" xr:uid="{00000000-0005-0000-0000-0000F5160000}"/>
    <cellStyle name="Comma 2 4 6 2 4 4 2" xfId="7970" xr:uid="{00000000-0005-0000-0000-0000F6160000}"/>
    <cellStyle name="Comma 2 4 6 2 4 4 2 2" xfId="17577" xr:uid="{00000000-0005-0000-0000-0000F7160000}"/>
    <cellStyle name="Comma 2 4 6 2 4 4 2 2 2" xfId="36791" xr:uid="{C0508EF6-A2FD-482E-A650-23A615F43E88}"/>
    <cellStyle name="Comma 2 4 6 2 4 4 2 3" xfId="27184" xr:uid="{E9F18930-942E-4595-98D5-39144C28513C}"/>
    <cellStyle name="Comma 2 4 6 2 4 4 3" xfId="12774" xr:uid="{00000000-0005-0000-0000-0000F8160000}"/>
    <cellStyle name="Comma 2 4 6 2 4 4 3 2" xfId="31988" xr:uid="{A7B93506-B3B4-450B-9A42-03790BB7B0F6}"/>
    <cellStyle name="Comma 2 4 6 2 4 4 4" xfId="22381" xr:uid="{063CE02D-0162-46E9-91D4-181F71207E9C}"/>
    <cellStyle name="Comma 2 4 6 2 4 5" xfId="5569" xr:uid="{00000000-0005-0000-0000-0000F9160000}"/>
    <cellStyle name="Comma 2 4 6 2 4 5 2" xfId="15176" xr:uid="{00000000-0005-0000-0000-0000FA160000}"/>
    <cellStyle name="Comma 2 4 6 2 4 5 2 2" xfId="34390" xr:uid="{F3EFA8D8-A01D-4692-B742-6CF6431F0B41}"/>
    <cellStyle name="Comma 2 4 6 2 4 5 3" xfId="24783" xr:uid="{68CBDC0F-6FC6-46E1-8553-4EE6FF0AA819}"/>
    <cellStyle name="Comma 2 4 6 2 4 6" xfId="10372" xr:uid="{00000000-0005-0000-0000-0000FB160000}"/>
    <cellStyle name="Comma 2 4 6 2 4 6 2" xfId="29586" xr:uid="{EF0C99E1-DE74-4A81-BAE6-EA9B1698E2D5}"/>
    <cellStyle name="Comma 2 4 6 2 4 7" xfId="19979" xr:uid="{6EF1CE9C-2F22-48E2-98EA-C6197B3BC77C}"/>
    <cellStyle name="Comma 2 4 6 2 5" xfId="962" xr:uid="{00000000-0005-0000-0000-0000FC160000}"/>
    <cellStyle name="Comma 2 4 6 2 5 2" xfId="3367" xr:uid="{00000000-0005-0000-0000-0000FD160000}"/>
    <cellStyle name="Comma 2 4 6 2 5 2 2" xfId="8170" xr:uid="{00000000-0005-0000-0000-0000FE160000}"/>
    <cellStyle name="Comma 2 4 6 2 5 2 2 2" xfId="17777" xr:uid="{00000000-0005-0000-0000-0000FF160000}"/>
    <cellStyle name="Comma 2 4 6 2 5 2 2 2 2" xfId="36991" xr:uid="{6CDB26C3-24DC-440F-AB05-8BC3018605B9}"/>
    <cellStyle name="Comma 2 4 6 2 5 2 2 3" xfId="27384" xr:uid="{2346C722-6BD3-42F7-9F74-29DBFA6EE97E}"/>
    <cellStyle name="Comma 2 4 6 2 5 2 3" xfId="12974" xr:uid="{00000000-0005-0000-0000-000000170000}"/>
    <cellStyle name="Comma 2 4 6 2 5 2 3 2" xfId="32188" xr:uid="{E4228992-B3E8-47FA-BD26-57783CEC20F2}"/>
    <cellStyle name="Comma 2 4 6 2 5 2 4" xfId="22581" xr:uid="{21CE8544-4494-4F8B-BC92-6C310F246F78}"/>
    <cellStyle name="Comma 2 4 6 2 5 3" xfId="5769" xr:uid="{00000000-0005-0000-0000-000001170000}"/>
    <cellStyle name="Comma 2 4 6 2 5 3 2" xfId="15376" xr:uid="{00000000-0005-0000-0000-000002170000}"/>
    <cellStyle name="Comma 2 4 6 2 5 3 2 2" xfId="34590" xr:uid="{7330FE4F-10A9-4DD0-A274-1C5D028F5C7B}"/>
    <cellStyle name="Comma 2 4 6 2 5 3 3" xfId="24983" xr:uid="{F72A1FD8-D298-42F1-9C3D-24A6046C19B8}"/>
    <cellStyle name="Comma 2 4 6 2 5 4" xfId="10572" xr:uid="{00000000-0005-0000-0000-000003170000}"/>
    <cellStyle name="Comma 2 4 6 2 5 4 2" xfId="29786" xr:uid="{9DD71F35-4EF6-492F-AC03-36ACD0B7FC9C}"/>
    <cellStyle name="Comma 2 4 6 2 5 5" xfId="20179" xr:uid="{59F801B0-F200-4155-A70E-5D206EB907E3}"/>
    <cellStyle name="Comma 2 4 6 2 6" xfId="1762" xr:uid="{00000000-0005-0000-0000-000004170000}"/>
    <cellStyle name="Comma 2 4 6 2 6 2" xfId="4167" xr:uid="{00000000-0005-0000-0000-000005170000}"/>
    <cellStyle name="Comma 2 4 6 2 6 2 2" xfId="8970" xr:uid="{00000000-0005-0000-0000-000006170000}"/>
    <cellStyle name="Comma 2 4 6 2 6 2 2 2" xfId="18577" xr:uid="{00000000-0005-0000-0000-000007170000}"/>
    <cellStyle name="Comma 2 4 6 2 6 2 2 2 2" xfId="37791" xr:uid="{3D551E62-332D-4AE3-A4E2-87D991DA9C11}"/>
    <cellStyle name="Comma 2 4 6 2 6 2 2 3" xfId="28184" xr:uid="{DD7B4153-CD49-47AF-BE24-54A12561EB4B}"/>
    <cellStyle name="Comma 2 4 6 2 6 2 3" xfId="13774" xr:uid="{00000000-0005-0000-0000-000008170000}"/>
    <cellStyle name="Comma 2 4 6 2 6 2 3 2" xfId="32988" xr:uid="{08B10883-FA01-4F06-8354-6026D03FC8C7}"/>
    <cellStyle name="Comma 2 4 6 2 6 2 4" xfId="23381" xr:uid="{2087AE30-0929-434B-912E-0F9FD6BD8B9B}"/>
    <cellStyle name="Comma 2 4 6 2 6 3" xfId="6569" xr:uid="{00000000-0005-0000-0000-000009170000}"/>
    <cellStyle name="Comma 2 4 6 2 6 3 2" xfId="16176" xr:uid="{00000000-0005-0000-0000-00000A170000}"/>
    <cellStyle name="Comma 2 4 6 2 6 3 2 2" xfId="35390" xr:uid="{69A75F2E-FE5F-4E4F-A402-69B7BE556FAB}"/>
    <cellStyle name="Comma 2 4 6 2 6 3 3" xfId="25783" xr:uid="{4C8670EB-21CD-41A1-AB0D-6635BB5D14F7}"/>
    <cellStyle name="Comma 2 4 6 2 6 4" xfId="11372" xr:uid="{00000000-0005-0000-0000-00000B170000}"/>
    <cellStyle name="Comma 2 4 6 2 6 4 2" xfId="30586" xr:uid="{1F40374C-4F21-4CA2-8F59-3A442872C078}"/>
    <cellStyle name="Comma 2 4 6 2 6 5" xfId="20979" xr:uid="{CDEDB6CB-6DA0-44BF-A0A0-ABCC83180E9C}"/>
    <cellStyle name="Comma 2 4 6 2 7" xfId="2567" xr:uid="{00000000-0005-0000-0000-00000C170000}"/>
    <cellStyle name="Comma 2 4 6 2 7 2" xfId="7370" xr:uid="{00000000-0005-0000-0000-00000D170000}"/>
    <cellStyle name="Comma 2 4 6 2 7 2 2" xfId="16977" xr:uid="{00000000-0005-0000-0000-00000E170000}"/>
    <cellStyle name="Comma 2 4 6 2 7 2 2 2" xfId="36191" xr:uid="{8D528E84-C912-4BAB-ACF4-2209F088E04F}"/>
    <cellStyle name="Comma 2 4 6 2 7 2 3" xfId="26584" xr:uid="{925CE933-A7AA-4F21-A4C6-4C82768339C8}"/>
    <cellStyle name="Comma 2 4 6 2 7 3" xfId="12174" xr:uid="{00000000-0005-0000-0000-00000F170000}"/>
    <cellStyle name="Comma 2 4 6 2 7 3 2" xfId="31388" xr:uid="{E3B470BA-503E-416D-90CF-008F75B8B6D2}"/>
    <cellStyle name="Comma 2 4 6 2 7 4" xfId="21781" xr:uid="{580A3D88-F84E-456A-90B3-DDE210F9320E}"/>
    <cellStyle name="Comma 2 4 6 2 8" xfId="4969" xr:uid="{00000000-0005-0000-0000-000010170000}"/>
    <cellStyle name="Comma 2 4 6 2 8 2" xfId="14576" xr:uid="{00000000-0005-0000-0000-000011170000}"/>
    <cellStyle name="Comma 2 4 6 2 8 2 2" xfId="33790" xr:uid="{8B0DF4B7-A587-461D-9634-9DCC663570F0}"/>
    <cellStyle name="Comma 2 4 6 2 8 3" xfId="24183" xr:uid="{98AC23E7-46A7-4673-882F-C2DCF542B8C6}"/>
    <cellStyle name="Comma 2 4 6 2 9" xfId="9772" xr:uid="{00000000-0005-0000-0000-000012170000}"/>
    <cellStyle name="Comma 2 4 6 2 9 2" xfId="28986" xr:uid="{CA8A0C04-2636-4357-B134-45FC4F74C0FC}"/>
    <cellStyle name="Comma 2 4 6 3" xfId="261" xr:uid="{00000000-0005-0000-0000-000013170000}"/>
    <cellStyle name="Comma 2 4 6 3 2" xfId="1062" xr:uid="{00000000-0005-0000-0000-000014170000}"/>
    <cellStyle name="Comma 2 4 6 3 2 2" xfId="3467" xr:uid="{00000000-0005-0000-0000-000015170000}"/>
    <cellStyle name="Comma 2 4 6 3 2 2 2" xfId="8270" xr:uid="{00000000-0005-0000-0000-000016170000}"/>
    <cellStyle name="Comma 2 4 6 3 2 2 2 2" xfId="17877" xr:uid="{00000000-0005-0000-0000-000017170000}"/>
    <cellStyle name="Comma 2 4 6 3 2 2 2 2 2" xfId="37091" xr:uid="{88C585FD-0C2E-4D62-B091-1E35D508A882}"/>
    <cellStyle name="Comma 2 4 6 3 2 2 2 3" xfId="27484" xr:uid="{0326A939-EDE2-4815-ACFF-FCBEFAF85AEE}"/>
    <cellStyle name="Comma 2 4 6 3 2 2 3" xfId="13074" xr:uid="{00000000-0005-0000-0000-000018170000}"/>
    <cellStyle name="Comma 2 4 6 3 2 2 3 2" xfId="32288" xr:uid="{C5A83248-CAD4-4FD5-8769-208EEE2B5A20}"/>
    <cellStyle name="Comma 2 4 6 3 2 2 4" xfId="22681" xr:uid="{319F7190-D4E3-42BA-B465-62E1A06015EB}"/>
    <cellStyle name="Comma 2 4 6 3 2 3" xfId="5869" xr:uid="{00000000-0005-0000-0000-000019170000}"/>
    <cellStyle name="Comma 2 4 6 3 2 3 2" xfId="15476" xr:uid="{00000000-0005-0000-0000-00001A170000}"/>
    <cellStyle name="Comma 2 4 6 3 2 3 2 2" xfId="34690" xr:uid="{6643E45C-D50C-4645-9262-5C41F005DC34}"/>
    <cellStyle name="Comma 2 4 6 3 2 3 3" xfId="25083" xr:uid="{856556A9-FE03-41EC-9979-4D8DAD38F9EF}"/>
    <cellStyle name="Comma 2 4 6 3 2 4" xfId="10672" xr:uid="{00000000-0005-0000-0000-00001B170000}"/>
    <cellStyle name="Comma 2 4 6 3 2 4 2" xfId="29886" xr:uid="{98EBDA40-DD20-43ED-9EDF-E13134814A6C}"/>
    <cellStyle name="Comma 2 4 6 3 2 5" xfId="20279" xr:uid="{2B6B8331-45B1-4C9F-B9C6-E607186AC76E}"/>
    <cellStyle name="Comma 2 4 6 3 3" xfId="1862" xr:uid="{00000000-0005-0000-0000-00001C170000}"/>
    <cellStyle name="Comma 2 4 6 3 3 2" xfId="4267" xr:uid="{00000000-0005-0000-0000-00001D170000}"/>
    <cellStyle name="Comma 2 4 6 3 3 2 2" xfId="9070" xr:uid="{00000000-0005-0000-0000-00001E170000}"/>
    <cellStyle name="Comma 2 4 6 3 3 2 2 2" xfId="18677" xr:uid="{00000000-0005-0000-0000-00001F170000}"/>
    <cellStyle name="Comma 2 4 6 3 3 2 2 2 2" xfId="37891" xr:uid="{106FAFFE-1509-4DF6-BAE2-FEBE1F4D6BB0}"/>
    <cellStyle name="Comma 2 4 6 3 3 2 2 3" xfId="28284" xr:uid="{6B6AA1A2-45AE-4BF4-BD5E-170CC40282D8}"/>
    <cellStyle name="Comma 2 4 6 3 3 2 3" xfId="13874" xr:uid="{00000000-0005-0000-0000-000020170000}"/>
    <cellStyle name="Comma 2 4 6 3 3 2 3 2" xfId="33088" xr:uid="{2782B7C6-9A9B-4A1C-85D9-A6546C55783B}"/>
    <cellStyle name="Comma 2 4 6 3 3 2 4" xfId="23481" xr:uid="{C07B9062-598A-4915-89FA-C18973230D03}"/>
    <cellStyle name="Comma 2 4 6 3 3 3" xfId="6669" xr:uid="{00000000-0005-0000-0000-000021170000}"/>
    <cellStyle name="Comma 2 4 6 3 3 3 2" xfId="16276" xr:uid="{00000000-0005-0000-0000-000022170000}"/>
    <cellStyle name="Comma 2 4 6 3 3 3 2 2" xfId="35490" xr:uid="{77583352-2C4B-4D23-B684-EF0B4FBC6E86}"/>
    <cellStyle name="Comma 2 4 6 3 3 3 3" xfId="25883" xr:uid="{5BE35B34-EE2A-4A97-89E0-A1CF115ECEB8}"/>
    <cellStyle name="Comma 2 4 6 3 3 4" xfId="11472" xr:uid="{00000000-0005-0000-0000-000023170000}"/>
    <cellStyle name="Comma 2 4 6 3 3 4 2" xfId="30686" xr:uid="{D12B577F-F120-4EA7-B6AF-18FBED077E5D}"/>
    <cellStyle name="Comma 2 4 6 3 3 5" xfId="21079" xr:uid="{745BC3CC-32BA-4DDA-BB85-7A651577CEA4}"/>
    <cellStyle name="Comma 2 4 6 3 4" xfId="2667" xr:uid="{00000000-0005-0000-0000-000024170000}"/>
    <cellStyle name="Comma 2 4 6 3 4 2" xfId="7470" xr:uid="{00000000-0005-0000-0000-000025170000}"/>
    <cellStyle name="Comma 2 4 6 3 4 2 2" xfId="17077" xr:uid="{00000000-0005-0000-0000-000026170000}"/>
    <cellStyle name="Comma 2 4 6 3 4 2 2 2" xfId="36291" xr:uid="{ADA4638F-9B35-4EC4-939B-F4A349E01396}"/>
    <cellStyle name="Comma 2 4 6 3 4 2 3" xfId="26684" xr:uid="{269540E6-603F-4596-B11E-9139A74C73DF}"/>
    <cellStyle name="Comma 2 4 6 3 4 3" xfId="12274" xr:uid="{00000000-0005-0000-0000-000027170000}"/>
    <cellStyle name="Comma 2 4 6 3 4 3 2" xfId="31488" xr:uid="{4FB94A30-B4E2-4848-9DF7-F14C3F16FBEA}"/>
    <cellStyle name="Comma 2 4 6 3 4 4" xfId="21881" xr:uid="{C5025F58-2FF7-474C-9A18-9C643292245C}"/>
    <cellStyle name="Comma 2 4 6 3 5" xfId="5069" xr:uid="{00000000-0005-0000-0000-000028170000}"/>
    <cellStyle name="Comma 2 4 6 3 5 2" xfId="14676" xr:uid="{00000000-0005-0000-0000-000029170000}"/>
    <cellStyle name="Comma 2 4 6 3 5 2 2" xfId="33890" xr:uid="{9070816C-8E49-4166-9A7F-91BAC30A557A}"/>
    <cellStyle name="Comma 2 4 6 3 5 3" xfId="24283" xr:uid="{D2FAD615-F4B1-45B1-B6BF-F16941FD68C7}"/>
    <cellStyle name="Comma 2 4 6 3 6" xfId="9872" xr:uid="{00000000-0005-0000-0000-00002A170000}"/>
    <cellStyle name="Comma 2 4 6 3 6 2" xfId="29086" xr:uid="{17F6233D-40BB-4985-974B-6977010731F9}"/>
    <cellStyle name="Comma 2 4 6 3 7" xfId="19479" xr:uid="{36FCEBC9-4694-4F5D-AFFC-CB9F1574583A}"/>
    <cellStyle name="Comma 2 4 6 4" xfId="461" xr:uid="{00000000-0005-0000-0000-00002B170000}"/>
    <cellStyle name="Comma 2 4 6 4 2" xfId="1262" xr:uid="{00000000-0005-0000-0000-00002C170000}"/>
    <cellStyle name="Comma 2 4 6 4 2 2" xfId="3667" xr:uid="{00000000-0005-0000-0000-00002D170000}"/>
    <cellStyle name="Comma 2 4 6 4 2 2 2" xfId="8470" xr:uid="{00000000-0005-0000-0000-00002E170000}"/>
    <cellStyle name="Comma 2 4 6 4 2 2 2 2" xfId="18077" xr:uid="{00000000-0005-0000-0000-00002F170000}"/>
    <cellStyle name="Comma 2 4 6 4 2 2 2 2 2" xfId="37291" xr:uid="{8EEEC6F2-219E-4105-AA7F-F19ACE837CD5}"/>
    <cellStyle name="Comma 2 4 6 4 2 2 2 3" xfId="27684" xr:uid="{DA9740BC-FD28-46C9-A1C2-9F95908641E5}"/>
    <cellStyle name="Comma 2 4 6 4 2 2 3" xfId="13274" xr:uid="{00000000-0005-0000-0000-000030170000}"/>
    <cellStyle name="Comma 2 4 6 4 2 2 3 2" xfId="32488" xr:uid="{F1A9BD52-6858-4F84-B129-1450FFA9E710}"/>
    <cellStyle name="Comma 2 4 6 4 2 2 4" xfId="22881" xr:uid="{86C36620-DF26-49B0-A9AE-C431C57012AD}"/>
    <cellStyle name="Comma 2 4 6 4 2 3" xfId="6069" xr:uid="{00000000-0005-0000-0000-000031170000}"/>
    <cellStyle name="Comma 2 4 6 4 2 3 2" xfId="15676" xr:uid="{00000000-0005-0000-0000-000032170000}"/>
    <cellStyle name="Comma 2 4 6 4 2 3 2 2" xfId="34890" xr:uid="{F11873BC-459B-4766-A04D-4EC35BF7CB27}"/>
    <cellStyle name="Comma 2 4 6 4 2 3 3" xfId="25283" xr:uid="{DCD271B1-C496-45D2-B7C3-2C3D4BAFFB1A}"/>
    <cellStyle name="Comma 2 4 6 4 2 4" xfId="10872" xr:uid="{00000000-0005-0000-0000-000033170000}"/>
    <cellStyle name="Comma 2 4 6 4 2 4 2" xfId="30086" xr:uid="{8456A562-5C17-4CB4-90F6-FE24696E2B68}"/>
    <cellStyle name="Comma 2 4 6 4 2 5" xfId="20479" xr:uid="{99352EA8-313A-432D-AA3D-AA51C115C1FF}"/>
    <cellStyle name="Comma 2 4 6 4 3" xfId="2062" xr:uid="{00000000-0005-0000-0000-000034170000}"/>
    <cellStyle name="Comma 2 4 6 4 3 2" xfId="4467" xr:uid="{00000000-0005-0000-0000-000035170000}"/>
    <cellStyle name="Comma 2 4 6 4 3 2 2" xfId="9270" xr:uid="{00000000-0005-0000-0000-000036170000}"/>
    <cellStyle name="Comma 2 4 6 4 3 2 2 2" xfId="18877" xr:uid="{00000000-0005-0000-0000-000037170000}"/>
    <cellStyle name="Comma 2 4 6 4 3 2 2 2 2" xfId="38091" xr:uid="{B19BA539-01A2-4705-8FA1-4FC53D23D21F}"/>
    <cellStyle name="Comma 2 4 6 4 3 2 2 3" xfId="28484" xr:uid="{97109A2A-26D3-487B-988B-E8EA4CC6630C}"/>
    <cellStyle name="Comma 2 4 6 4 3 2 3" xfId="14074" xr:uid="{00000000-0005-0000-0000-000038170000}"/>
    <cellStyle name="Comma 2 4 6 4 3 2 3 2" xfId="33288" xr:uid="{2D79DB3F-9825-431B-AA7B-0551A2762AF0}"/>
    <cellStyle name="Comma 2 4 6 4 3 2 4" xfId="23681" xr:uid="{E856C183-9FA3-4A69-A7A9-79AEA2A56830}"/>
    <cellStyle name="Comma 2 4 6 4 3 3" xfId="6869" xr:uid="{00000000-0005-0000-0000-000039170000}"/>
    <cellStyle name="Comma 2 4 6 4 3 3 2" xfId="16476" xr:uid="{00000000-0005-0000-0000-00003A170000}"/>
    <cellStyle name="Comma 2 4 6 4 3 3 2 2" xfId="35690" xr:uid="{322FDCB3-2371-4BF1-82B8-D23040604BCB}"/>
    <cellStyle name="Comma 2 4 6 4 3 3 3" xfId="26083" xr:uid="{A729979A-C106-4A6D-950F-F8075C056936}"/>
    <cellStyle name="Comma 2 4 6 4 3 4" xfId="11672" xr:uid="{00000000-0005-0000-0000-00003B170000}"/>
    <cellStyle name="Comma 2 4 6 4 3 4 2" xfId="30886" xr:uid="{BA34A952-7920-4E5C-AD78-C266855BF6C9}"/>
    <cellStyle name="Comma 2 4 6 4 3 5" xfId="21279" xr:uid="{8C911804-C12F-4F1C-AF1D-C5666BC588C8}"/>
    <cellStyle name="Comma 2 4 6 4 4" xfId="2867" xr:uid="{00000000-0005-0000-0000-00003C170000}"/>
    <cellStyle name="Comma 2 4 6 4 4 2" xfId="7670" xr:uid="{00000000-0005-0000-0000-00003D170000}"/>
    <cellStyle name="Comma 2 4 6 4 4 2 2" xfId="17277" xr:uid="{00000000-0005-0000-0000-00003E170000}"/>
    <cellStyle name="Comma 2 4 6 4 4 2 2 2" xfId="36491" xr:uid="{24B06693-C6C0-4FA9-A713-FE71B0969A9C}"/>
    <cellStyle name="Comma 2 4 6 4 4 2 3" xfId="26884" xr:uid="{BB7F9473-7F15-4B9E-B788-A79142BA72EA}"/>
    <cellStyle name="Comma 2 4 6 4 4 3" xfId="12474" xr:uid="{00000000-0005-0000-0000-00003F170000}"/>
    <cellStyle name="Comma 2 4 6 4 4 3 2" xfId="31688" xr:uid="{7987D221-0DB9-49D5-A567-5D73B09B03D0}"/>
    <cellStyle name="Comma 2 4 6 4 4 4" xfId="22081" xr:uid="{6DE3510B-1873-42DB-B91E-96C8210D04D5}"/>
    <cellStyle name="Comma 2 4 6 4 5" xfId="5269" xr:uid="{00000000-0005-0000-0000-000040170000}"/>
    <cellStyle name="Comma 2 4 6 4 5 2" xfId="14876" xr:uid="{00000000-0005-0000-0000-000041170000}"/>
    <cellStyle name="Comma 2 4 6 4 5 2 2" xfId="34090" xr:uid="{DAC44DDD-3757-4620-A6B1-CC273DE1A40C}"/>
    <cellStyle name="Comma 2 4 6 4 5 3" xfId="24483" xr:uid="{3DC1CA86-D265-4CF7-97B7-70E58CDEF175}"/>
    <cellStyle name="Comma 2 4 6 4 6" xfId="10072" xr:uid="{00000000-0005-0000-0000-000042170000}"/>
    <cellStyle name="Comma 2 4 6 4 6 2" xfId="29286" xr:uid="{E1CC90B7-4CA4-44EA-8E51-C0AD793359A0}"/>
    <cellStyle name="Comma 2 4 6 4 7" xfId="19679" xr:uid="{1F9F4AA8-0593-4636-9B71-EE45EAB978A1}"/>
    <cellStyle name="Comma 2 4 6 5" xfId="661" xr:uid="{00000000-0005-0000-0000-000043170000}"/>
    <cellStyle name="Comma 2 4 6 5 2" xfId="1462" xr:uid="{00000000-0005-0000-0000-000044170000}"/>
    <cellStyle name="Comma 2 4 6 5 2 2" xfId="3867" xr:uid="{00000000-0005-0000-0000-000045170000}"/>
    <cellStyle name="Comma 2 4 6 5 2 2 2" xfId="8670" xr:uid="{00000000-0005-0000-0000-000046170000}"/>
    <cellStyle name="Comma 2 4 6 5 2 2 2 2" xfId="18277" xr:uid="{00000000-0005-0000-0000-000047170000}"/>
    <cellStyle name="Comma 2 4 6 5 2 2 2 2 2" xfId="37491" xr:uid="{07F71297-CA01-44AF-99E0-E633D39171E2}"/>
    <cellStyle name="Comma 2 4 6 5 2 2 2 3" xfId="27884" xr:uid="{453C6799-F9F0-4F96-A7AE-0FA64F47217B}"/>
    <cellStyle name="Comma 2 4 6 5 2 2 3" xfId="13474" xr:uid="{00000000-0005-0000-0000-000048170000}"/>
    <cellStyle name="Comma 2 4 6 5 2 2 3 2" xfId="32688" xr:uid="{7D2A95B3-08E1-43A7-85E8-CAA36E9C7CD6}"/>
    <cellStyle name="Comma 2 4 6 5 2 2 4" xfId="23081" xr:uid="{1FD3204C-A306-49C8-811E-2418DCA89412}"/>
    <cellStyle name="Comma 2 4 6 5 2 3" xfId="6269" xr:uid="{00000000-0005-0000-0000-000049170000}"/>
    <cellStyle name="Comma 2 4 6 5 2 3 2" xfId="15876" xr:uid="{00000000-0005-0000-0000-00004A170000}"/>
    <cellStyle name="Comma 2 4 6 5 2 3 2 2" xfId="35090" xr:uid="{B54F1714-E227-4CE6-A137-ED56682B5EDD}"/>
    <cellStyle name="Comma 2 4 6 5 2 3 3" xfId="25483" xr:uid="{036B92F0-FB53-4981-9B43-C84FACEA04BD}"/>
    <cellStyle name="Comma 2 4 6 5 2 4" xfId="11072" xr:uid="{00000000-0005-0000-0000-00004B170000}"/>
    <cellStyle name="Comma 2 4 6 5 2 4 2" xfId="30286" xr:uid="{60B63A81-16DB-4F77-8478-B204EBD1C87D}"/>
    <cellStyle name="Comma 2 4 6 5 2 5" xfId="20679" xr:uid="{2259D382-D7D6-4378-8D46-D221CA2E0660}"/>
    <cellStyle name="Comma 2 4 6 5 3" xfId="2262" xr:uid="{00000000-0005-0000-0000-00004C170000}"/>
    <cellStyle name="Comma 2 4 6 5 3 2" xfId="4667" xr:uid="{00000000-0005-0000-0000-00004D170000}"/>
    <cellStyle name="Comma 2 4 6 5 3 2 2" xfId="9470" xr:uid="{00000000-0005-0000-0000-00004E170000}"/>
    <cellStyle name="Comma 2 4 6 5 3 2 2 2" xfId="19077" xr:uid="{00000000-0005-0000-0000-00004F170000}"/>
    <cellStyle name="Comma 2 4 6 5 3 2 2 2 2" xfId="38291" xr:uid="{456AC0B4-66E3-484C-BD29-BE769D004A35}"/>
    <cellStyle name="Comma 2 4 6 5 3 2 2 3" xfId="28684" xr:uid="{89C50B4E-8784-48EF-8869-30591FBA0F03}"/>
    <cellStyle name="Comma 2 4 6 5 3 2 3" xfId="14274" xr:uid="{00000000-0005-0000-0000-000050170000}"/>
    <cellStyle name="Comma 2 4 6 5 3 2 3 2" xfId="33488" xr:uid="{E0E1713A-E7C0-4956-A1A0-AD2D0198341E}"/>
    <cellStyle name="Comma 2 4 6 5 3 2 4" xfId="23881" xr:uid="{AD429725-DAB2-4C6F-86B3-0833463A0182}"/>
    <cellStyle name="Comma 2 4 6 5 3 3" xfId="7069" xr:uid="{00000000-0005-0000-0000-000051170000}"/>
    <cellStyle name="Comma 2 4 6 5 3 3 2" xfId="16676" xr:uid="{00000000-0005-0000-0000-000052170000}"/>
    <cellStyle name="Comma 2 4 6 5 3 3 2 2" xfId="35890" xr:uid="{664AF6E6-FABE-40EC-ABAE-98647FBBB2C2}"/>
    <cellStyle name="Comma 2 4 6 5 3 3 3" xfId="26283" xr:uid="{38DD6382-1443-4847-9DB7-424743C8BF3D}"/>
    <cellStyle name="Comma 2 4 6 5 3 4" xfId="11872" xr:uid="{00000000-0005-0000-0000-000053170000}"/>
    <cellStyle name="Comma 2 4 6 5 3 4 2" xfId="31086" xr:uid="{9DA7A37D-5868-48F3-8271-851E1FE196E8}"/>
    <cellStyle name="Comma 2 4 6 5 3 5" xfId="21479" xr:uid="{DA4CF48D-10F1-494B-9C1C-B2B43E93DB53}"/>
    <cellStyle name="Comma 2 4 6 5 4" xfId="3067" xr:uid="{00000000-0005-0000-0000-000054170000}"/>
    <cellStyle name="Comma 2 4 6 5 4 2" xfId="7870" xr:uid="{00000000-0005-0000-0000-000055170000}"/>
    <cellStyle name="Comma 2 4 6 5 4 2 2" xfId="17477" xr:uid="{00000000-0005-0000-0000-000056170000}"/>
    <cellStyle name="Comma 2 4 6 5 4 2 2 2" xfId="36691" xr:uid="{C2F7C659-65BC-475A-A09A-64893B39037D}"/>
    <cellStyle name="Comma 2 4 6 5 4 2 3" xfId="27084" xr:uid="{BF793A60-866E-417F-86EA-AE66B6C79B23}"/>
    <cellStyle name="Comma 2 4 6 5 4 3" xfId="12674" xr:uid="{00000000-0005-0000-0000-000057170000}"/>
    <cellStyle name="Comma 2 4 6 5 4 3 2" xfId="31888" xr:uid="{B1563B67-BF56-43B3-9A9A-EDFCF42808AD}"/>
    <cellStyle name="Comma 2 4 6 5 4 4" xfId="22281" xr:uid="{29C4EC26-0BDE-4777-9EA7-36D3476EB94A}"/>
    <cellStyle name="Comma 2 4 6 5 5" xfId="5469" xr:uid="{00000000-0005-0000-0000-000058170000}"/>
    <cellStyle name="Comma 2 4 6 5 5 2" xfId="15076" xr:uid="{00000000-0005-0000-0000-000059170000}"/>
    <cellStyle name="Comma 2 4 6 5 5 2 2" xfId="34290" xr:uid="{DCE375BF-6C50-49D8-85EF-CCDDE3452C02}"/>
    <cellStyle name="Comma 2 4 6 5 5 3" xfId="24683" xr:uid="{1C724EE5-A9DF-4B42-98EC-9E617A0B8D14}"/>
    <cellStyle name="Comma 2 4 6 5 6" xfId="10272" xr:uid="{00000000-0005-0000-0000-00005A170000}"/>
    <cellStyle name="Comma 2 4 6 5 6 2" xfId="29486" xr:uid="{615390FD-2EFF-4E0A-8CF3-79802B0E821F}"/>
    <cellStyle name="Comma 2 4 6 5 7" xfId="19879" xr:uid="{8EC5390C-7011-4765-9E57-E3F5EAD0643F}"/>
    <cellStyle name="Comma 2 4 6 6" xfId="862" xr:uid="{00000000-0005-0000-0000-00005B170000}"/>
    <cellStyle name="Comma 2 4 6 6 2" xfId="3267" xr:uid="{00000000-0005-0000-0000-00005C170000}"/>
    <cellStyle name="Comma 2 4 6 6 2 2" xfId="8070" xr:uid="{00000000-0005-0000-0000-00005D170000}"/>
    <cellStyle name="Comma 2 4 6 6 2 2 2" xfId="17677" xr:uid="{00000000-0005-0000-0000-00005E170000}"/>
    <cellStyle name="Comma 2 4 6 6 2 2 2 2" xfId="36891" xr:uid="{46585DF9-8A00-42AF-A9B1-D0AF80D52BAA}"/>
    <cellStyle name="Comma 2 4 6 6 2 2 3" xfId="27284" xr:uid="{53C41927-74E4-4C89-B8EF-A813DA9BA295}"/>
    <cellStyle name="Comma 2 4 6 6 2 3" xfId="12874" xr:uid="{00000000-0005-0000-0000-00005F170000}"/>
    <cellStyle name="Comma 2 4 6 6 2 3 2" xfId="32088" xr:uid="{935873DC-B116-4973-83CE-6C0A6E49FA88}"/>
    <cellStyle name="Comma 2 4 6 6 2 4" xfId="22481" xr:uid="{D3DA8A6D-9589-4692-9041-CCEA4F9D5F56}"/>
    <cellStyle name="Comma 2 4 6 6 3" xfId="5669" xr:uid="{00000000-0005-0000-0000-000060170000}"/>
    <cellStyle name="Comma 2 4 6 6 3 2" xfId="15276" xr:uid="{00000000-0005-0000-0000-000061170000}"/>
    <cellStyle name="Comma 2 4 6 6 3 2 2" xfId="34490" xr:uid="{FB5DD486-CD33-46F2-9394-196AE3D4596F}"/>
    <cellStyle name="Comma 2 4 6 6 3 3" xfId="24883" xr:uid="{31BB3024-6A5C-48B8-8932-D6D184F58006}"/>
    <cellStyle name="Comma 2 4 6 6 4" xfId="10472" xr:uid="{00000000-0005-0000-0000-000062170000}"/>
    <cellStyle name="Comma 2 4 6 6 4 2" xfId="29686" xr:uid="{87FB6B13-6DF0-4C54-8D4B-FF95F9A8D51A}"/>
    <cellStyle name="Comma 2 4 6 6 5" xfId="20079" xr:uid="{52B525F9-E2C7-4726-9D0A-AD791D0A9DA5}"/>
    <cellStyle name="Comma 2 4 6 7" xfId="1662" xr:uid="{00000000-0005-0000-0000-000063170000}"/>
    <cellStyle name="Comma 2 4 6 7 2" xfId="4067" xr:uid="{00000000-0005-0000-0000-000064170000}"/>
    <cellStyle name="Comma 2 4 6 7 2 2" xfId="8870" xr:uid="{00000000-0005-0000-0000-000065170000}"/>
    <cellStyle name="Comma 2 4 6 7 2 2 2" xfId="18477" xr:uid="{00000000-0005-0000-0000-000066170000}"/>
    <cellStyle name="Comma 2 4 6 7 2 2 2 2" xfId="37691" xr:uid="{19B78F47-5EEE-47FE-B69E-478C4E86DBAB}"/>
    <cellStyle name="Comma 2 4 6 7 2 2 3" xfId="28084" xr:uid="{A345BD78-03E3-4A7E-BA36-CF36FC545AB4}"/>
    <cellStyle name="Comma 2 4 6 7 2 3" xfId="13674" xr:uid="{00000000-0005-0000-0000-000067170000}"/>
    <cellStyle name="Comma 2 4 6 7 2 3 2" xfId="32888" xr:uid="{AE746F29-7774-4F5C-A08D-9B30D54062D5}"/>
    <cellStyle name="Comma 2 4 6 7 2 4" xfId="23281" xr:uid="{CD66EB3E-CFF3-42D7-AD2F-5EB1AB316994}"/>
    <cellStyle name="Comma 2 4 6 7 3" xfId="6469" xr:uid="{00000000-0005-0000-0000-000068170000}"/>
    <cellStyle name="Comma 2 4 6 7 3 2" xfId="16076" xr:uid="{00000000-0005-0000-0000-000069170000}"/>
    <cellStyle name="Comma 2 4 6 7 3 2 2" xfId="35290" xr:uid="{94A95B19-C1B7-4E22-ACCD-51CC19E9A09E}"/>
    <cellStyle name="Comma 2 4 6 7 3 3" xfId="25683" xr:uid="{DC14B67D-6360-40BC-B324-5B495A29676C}"/>
    <cellStyle name="Comma 2 4 6 7 4" xfId="11272" xr:uid="{00000000-0005-0000-0000-00006A170000}"/>
    <cellStyle name="Comma 2 4 6 7 4 2" xfId="30486" xr:uid="{595C5E77-4BEA-4FAA-AEFC-79192C192DCB}"/>
    <cellStyle name="Comma 2 4 6 7 5" xfId="20879" xr:uid="{9DFC90B0-3386-4A4C-9009-F7FBD7CB6430}"/>
    <cellStyle name="Comma 2 4 6 8" xfId="2467" xr:uid="{00000000-0005-0000-0000-00006B170000}"/>
    <cellStyle name="Comma 2 4 6 8 2" xfId="7270" xr:uid="{00000000-0005-0000-0000-00006C170000}"/>
    <cellStyle name="Comma 2 4 6 8 2 2" xfId="16877" xr:uid="{00000000-0005-0000-0000-00006D170000}"/>
    <cellStyle name="Comma 2 4 6 8 2 2 2" xfId="36091" xr:uid="{DE2E7EEE-EB69-4191-83EF-D4BDEA69E4E4}"/>
    <cellStyle name="Comma 2 4 6 8 2 3" xfId="26484" xr:uid="{78C409D3-1086-42CA-99A8-539F1D39E3F2}"/>
    <cellStyle name="Comma 2 4 6 8 3" xfId="12074" xr:uid="{00000000-0005-0000-0000-00006E170000}"/>
    <cellStyle name="Comma 2 4 6 8 3 2" xfId="31288" xr:uid="{4FE70C15-9607-4BA5-869D-837CBB6D7B32}"/>
    <cellStyle name="Comma 2 4 6 8 4" xfId="21681" xr:uid="{3AB46478-FFC7-4580-A69D-975F58E99E5A}"/>
    <cellStyle name="Comma 2 4 6 9" xfId="4869" xr:uid="{00000000-0005-0000-0000-00006F170000}"/>
    <cellStyle name="Comma 2 4 6 9 2" xfId="14476" xr:uid="{00000000-0005-0000-0000-000070170000}"/>
    <cellStyle name="Comma 2 4 6 9 2 2" xfId="33690" xr:uid="{73C72944-5E80-4663-AFB2-24A69D62E9CB}"/>
    <cellStyle name="Comma 2 4 6 9 3" xfId="24083" xr:uid="{4BF27E44-3521-402B-8CB9-1B0D5A83E36E}"/>
    <cellStyle name="Comma 2 4 7" xfId="111" xr:uid="{00000000-0005-0000-0000-000071170000}"/>
    <cellStyle name="Comma 2 4 7 10" xfId="19329" xr:uid="{D847047D-E5FE-467D-8298-E3FF96F480F6}"/>
    <cellStyle name="Comma 2 4 7 2" xfId="311" xr:uid="{00000000-0005-0000-0000-000072170000}"/>
    <cellStyle name="Comma 2 4 7 2 2" xfId="1112" xr:uid="{00000000-0005-0000-0000-000073170000}"/>
    <cellStyle name="Comma 2 4 7 2 2 2" xfId="3517" xr:uid="{00000000-0005-0000-0000-000074170000}"/>
    <cellStyle name="Comma 2 4 7 2 2 2 2" xfId="8320" xr:uid="{00000000-0005-0000-0000-000075170000}"/>
    <cellStyle name="Comma 2 4 7 2 2 2 2 2" xfId="17927" xr:uid="{00000000-0005-0000-0000-000076170000}"/>
    <cellStyle name="Comma 2 4 7 2 2 2 2 2 2" xfId="37141" xr:uid="{3CD4516A-8D31-4544-A7F5-9EB5DECA181B}"/>
    <cellStyle name="Comma 2 4 7 2 2 2 2 3" xfId="27534" xr:uid="{04808868-29C1-4BAB-96E5-568679F2D7D1}"/>
    <cellStyle name="Comma 2 4 7 2 2 2 3" xfId="13124" xr:uid="{00000000-0005-0000-0000-000077170000}"/>
    <cellStyle name="Comma 2 4 7 2 2 2 3 2" xfId="32338" xr:uid="{680BEEA2-B41F-433C-894E-96081515EE01}"/>
    <cellStyle name="Comma 2 4 7 2 2 2 4" xfId="22731" xr:uid="{60CF97BB-59FC-4FD2-AE0E-695455DA6091}"/>
    <cellStyle name="Comma 2 4 7 2 2 3" xfId="5919" xr:uid="{00000000-0005-0000-0000-000078170000}"/>
    <cellStyle name="Comma 2 4 7 2 2 3 2" xfId="15526" xr:uid="{00000000-0005-0000-0000-000079170000}"/>
    <cellStyle name="Comma 2 4 7 2 2 3 2 2" xfId="34740" xr:uid="{145A6689-DBF6-49B0-94C6-1B43A0518A23}"/>
    <cellStyle name="Comma 2 4 7 2 2 3 3" xfId="25133" xr:uid="{43DB5DF7-1A27-4479-9154-9504FDFE8A96}"/>
    <cellStyle name="Comma 2 4 7 2 2 4" xfId="10722" xr:uid="{00000000-0005-0000-0000-00007A170000}"/>
    <cellStyle name="Comma 2 4 7 2 2 4 2" xfId="29936" xr:uid="{A43F066C-B26A-4F4E-A9A7-961E0F6D0336}"/>
    <cellStyle name="Comma 2 4 7 2 2 5" xfId="20329" xr:uid="{EF843098-CA5D-4094-8756-E5EB4263D4E3}"/>
    <cellStyle name="Comma 2 4 7 2 3" xfId="1912" xr:uid="{00000000-0005-0000-0000-00007B170000}"/>
    <cellStyle name="Comma 2 4 7 2 3 2" xfId="4317" xr:uid="{00000000-0005-0000-0000-00007C170000}"/>
    <cellStyle name="Comma 2 4 7 2 3 2 2" xfId="9120" xr:uid="{00000000-0005-0000-0000-00007D170000}"/>
    <cellStyle name="Comma 2 4 7 2 3 2 2 2" xfId="18727" xr:uid="{00000000-0005-0000-0000-00007E170000}"/>
    <cellStyle name="Comma 2 4 7 2 3 2 2 2 2" xfId="37941" xr:uid="{2AB4F6D1-4EAA-469C-8430-9A0334C1C2EB}"/>
    <cellStyle name="Comma 2 4 7 2 3 2 2 3" xfId="28334" xr:uid="{2CBBDD3A-E9FE-4A72-AD9A-5C1D0972D293}"/>
    <cellStyle name="Comma 2 4 7 2 3 2 3" xfId="13924" xr:uid="{00000000-0005-0000-0000-00007F170000}"/>
    <cellStyle name="Comma 2 4 7 2 3 2 3 2" xfId="33138" xr:uid="{DE262504-E65E-4B31-B944-5D06370310F5}"/>
    <cellStyle name="Comma 2 4 7 2 3 2 4" xfId="23531" xr:uid="{C33F6C44-9204-41EA-9DD5-267DB97AD7A1}"/>
    <cellStyle name="Comma 2 4 7 2 3 3" xfId="6719" xr:uid="{00000000-0005-0000-0000-000080170000}"/>
    <cellStyle name="Comma 2 4 7 2 3 3 2" xfId="16326" xr:uid="{00000000-0005-0000-0000-000081170000}"/>
    <cellStyle name="Comma 2 4 7 2 3 3 2 2" xfId="35540" xr:uid="{5ED5ACCF-C341-4F21-A562-D1C307190087}"/>
    <cellStyle name="Comma 2 4 7 2 3 3 3" xfId="25933" xr:uid="{BECA471A-7C9C-401E-9B0C-DD41CE86C3BE}"/>
    <cellStyle name="Comma 2 4 7 2 3 4" xfId="11522" xr:uid="{00000000-0005-0000-0000-000082170000}"/>
    <cellStyle name="Comma 2 4 7 2 3 4 2" xfId="30736" xr:uid="{4AA61E26-46C5-4E47-972A-BE8A2EF0655E}"/>
    <cellStyle name="Comma 2 4 7 2 3 5" xfId="21129" xr:uid="{351D0345-3DF2-444E-8601-74377838447F}"/>
    <cellStyle name="Comma 2 4 7 2 4" xfId="2717" xr:uid="{00000000-0005-0000-0000-000083170000}"/>
    <cellStyle name="Comma 2 4 7 2 4 2" xfId="7520" xr:uid="{00000000-0005-0000-0000-000084170000}"/>
    <cellStyle name="Comma 2 4 7 2 4 2 2" xfId="17127" xr:uid="{00000000-0005-0000-0000-000085170000}"/>
    <cellStyle name="Comma 2 4 7 2 4 2 2 2" xfId="36341" xr:uid="{2553230B-27F3-46DA-9E46-4D0534FB9B95}"/>
    <cellStyle name="Comma 2 4 7 2 4 2 3" xfId="26734" xr:uid="{E98EB837-1178-47A5-9466-61F8D7F319DA}"/>
    <cellStyle name="Comma 2 4 7 2 4 3" xfId="12324" xr:uid="{00000000-0005-0000-0000-000086170000}"/>
    <cellStyle name="Comma 2 4 7 2 4 3 2" xfId="31538" xr:uid="{107A7F65-7A99-432C-8A87-EB40BCAB9475}"/>
    <cellStyle name="Comma 2 4 7 2 4 4" xfId="21931" xr:uid="{7949B699-B44D-4B4D-98D4-39EAAD300290}"/>
    <cellStyle name="Comma 2 4 7 2 5" xfId="5119" xr:uid="{00000000-0005-0000-0000-000087170000}"/>
    <cellStyle name="Comma 2 4 7 2 5 2" xfId="14726" xr:uid="{00000000-0005-0000-0000-000088170000}"/>
    <cellStyle name="Comma 2 4 7 2 5 2 2" xfId="33940" xr:uid="{C31D6B77-2B3D-4238-AD4F-186D500EA2BD}"/>
    <cellStyle name="Comma 2 4 7 2 5 3" xfId="24333" xr:uid="{F3733235-3013-488D-A71B-2EA898AFA953}"/>
    <cellStyle name="Comma 2 4 7 2 6" xfId="9922" xr:uid="{00000000-0005-0000-0000-000089170000}"/>
    <cellStyle name="Comma 2 4 7 2 6 2" xfId="29136" xr:uid="{13FB7731-F77A-4AA4-83ED-2A3667859263}"/>
    <cellStyle name="Comma 2 4 7 2 7" xfId="19529" xr:uid="{2257F7C4-6A99-4802-B09F-38386A414917}"/>
    <cellStyle name="Comma 2 4 7 3" xfId="511" xr:uid="{00000000-0005-0000-0000-00008A170000}"/>
    <cellStyle name="Comma 2 4 7 3 2" xfId="1312" xr:uid="{00000000-0005-0000-0000-00008B170000}"/>
    <cellStyle name="Comma 2 4 7 3 2 2" xfId="3717" xr:uid="{00000000-0005-0000-0000-00008C170000}"/>
    <cellStyle name="Comma 2 4 7 3 2 2 2" xfId="8520" xr:uid="{00000000-0005-0000-0000-00008D170000}"/>
    <cellStyle name="Comma 2 4 7 3 2 2 2 2" xfId="18127" xr:uid="{00000000-0005-0000-0000-00008E170000}"/>
    <cellStyle name="Comma 2 4 7 3 2 2 2 2 2" xfId="37341" xr:uid="{6E3EA768-71B4-4011-885E-D29A0FD5ADB8}"/>
    <cellStyle name="Comma 2 4 7 3 2 2 2 3" xfId="27734" xr:uid="{6824F870-B111-4F69-B35A-DAEC22D40C6D}"/>
    <cellStyle name="Comma 2 4 7 3 2 2 3" xfId="13324" xr:uid="{00000000-0005-0000-0000-00008F170000}"/>
    <cellStyle name="Comma 2 4 7 3 2 2 3 2" xfId="32538" xr:uid="{241348E4-AC72-4117-BD10-F95600C8A77E}"/>
    <cellStyle name="Comma 2 4 7 3 2 2 4" xfId="22931" xr:uid="{2CAD7D05-D25C-4F72-843C-4D3297D7D2BF}"/>
    <cellStyle name="Comma 2 4 7 3 2 3" xfId="6119" xr:uid="{00000000-0005-0000-0000-000090170000}"/>
    <cellStyle name="Comma 2 4 7 3 2 3 2" xfId="15726" xr:uid="{00000000-0005-0000-0000-000091170000}"/>
    <cellStyle name="Comma 2 4 7 3 2 3 2 2" xfId="34940" xr:uid="{336DB559-3D07-45E1-B713-369B482A678D}"/>
    <cellStyle name="Comma 2 4 7 3 2 3 3" xfId="25333" xr:uid="{CE33ADF2-A371-4CD5-A09A-F6ED308C7076}"/>
    <cellStyle name="Comma 2 4 7 3 2 4" xfId="10922" xr:uid="{00000000-0005-0000-0000-000092170000}"/>
    <cellStyle name="Comma 2 4 7 3 2 4 2" xfId="30136" xr:uid="{752BDAF2-633C-4413-9649-22CEE861350C}"/>
    <cellStyle name="Comma 2 4 7 3 2 5" xfId="20529" xr:uid="{AE28BC77-8502-4036-91C0-0E515CB15F7C}"/>
    <cellStyle name="Comma 2 4 7 3 3" xfId="2112" xr:uid="{00000000-0005-0000-0000-000093170000}"/>
    <cellStyle name="Comma 2 4 7 3 3 2" xfId="4517" xr:uid="{00000000-0005-0000-0000-000094170000}"/>
    <cellStyle name="Comma 2 4 7 3 3 2 2" xfId="9320" xr:uid="{00000000-0005-0000-0000-000095170000}"/>
    <cellStyle name="Comma 2 4 7 3 3 2 2 2" xfId="18927" xr:uid="{00000000-0005-0000-0000-000096170000}"/>
    <cellStyle name="Comma 2 4 7 3 3 2 2 2 2" xfId="38141" xr:uid="{14BA8109-2F23-4D77-8B36-C9562E3C06EA}"/>
    <cellStyle name="Comma 2 4 7 3 3 2 2 3" xfId="28534" xr:uid="{D15CB9EF-D01C-4984-A382-4F30DBC314D0}"/>
    <cellStyle name="Comma 2 4 7 3 3 2 3" xfId="14124" xr:uid="{00000000-0005-0000-0000-000097170000}"/>
    <cellStyle name="Comma 2 4 7 3 3 2 3 2" xfId="33338" xr:uid="{1B420640-5BF4-46ED-AB16-F2EA7B707CDC}"/>
    <cellStyle name="Comma 2 4 7 3 3 2 4" xfId="23731" xr:uid="{512FD947-AC38-422B-BC81-18348037F48F}"/>
    <cellStyle name="Comma 2 4 7 3 3 3" xfId="6919" xr:uid="{00000000-0005-0000-0000-000098170000}"/>
    <cellStyle name="Comma 2 4 7 3 3 3 2" xfId="16526" xr:uid="{00000000-0005-0000-0000-000099170000}"/>
    <cellStyle name="Comma 2 4 7 3 3 3 2 2" xfId="35740" xr:uid="{36848C8E-910B-4756-BA76-5455852AE126}"/>
    <cellStyle name="Comma 2 4 7 3 3 3 3" xfId="26133" xr:uid="{DD3717FA-48EF-4737-9CF8-7B2D375D0C13}"/>
    <cellStyle name="Comma 2 4 7 3 3 4" xfId="11722" xr:uid="{00000000-0005-0000-0000-00009A170000}"/>
    <cellStyle name="Comma 2 4 7 3 3 4 2" xfId="30936" xr:uid="{921F8DD9-4259-4124-AA9D-FC656CE03E30}"/>
    <cellStyle name="Comma 2 4 7 3 3 5" xfId="21329" xr:uid="{015B31B8-28D2-4D82-9FBB-216A6C42D592}"/>
    <cellStyle name="Comma 2 4 7 3 4" xfId="2917" xr:uid="{00000000-0005-0000-0000-00009B170000}"/>
    <cellStyle name="Comma 2 4 7 3 4 2" xfId="7720" xr:uid="{00000000-0005-0000-0000-00009C170000}"/>
    <cellStyle name="Comma 2 4 7 3 4 2 2" xfId="17327" xr:uid="{00000000-0005-0000-0000-00009D170000}"/>
    <cellStyle name="Comma 2 4 7 3 4 2 2 2" xfId="36541" xr:uid="{F5C3B4D3-4B2D-4B11-A7DB-86CA67F63627}"/>
    <cellStyle name="Comma 2 4 7 3 4 2 3" xfId="26934" xr:uid="{913CDDEB-A840-4F4A-9BC8-70858F6D9E58}"/>
    <cellStyle name="Comma 2 4 7 3 4 3" xfId="12524" xr:uid="{00000000-0005-0000-0000-00009E170000}"/>
    <cellStyle name="Comma 2 4 7 3 4 3 2" xfId="31738" xr:uid="{4A155DFA-0D9D-485F-9DA0-CA91D82925CD}"/>
    <cellStyle name="Comma 2 4 7 3 4 4" xfId="22131" xr:uid="{B67D4433-1C1A-4105-B302-6F4742BC02F2}"/>
    <cellStyle name="Comma 2 4 7 3 5" xfId="5319" xr:uid="{00000000-0005-0000-0000-00009F170000}"/>
    <cellStyle name="Comma 2 4 7 3 5 2" xfId="14926" xr:uid="{00000000-0005-0000-0000-0000A0170000}"/>
    <cellStyle name="Comma 2 4 7 3 5 2 2" xfId="34140" xr:uid="{95A7CE99-4F3D-4AB2-9890-5936323662B6}"/>
    <cellStyle name="Comma 2 4 7 3 5 3" xfId="24533" xr:uid="{EBF90EAC-CE3F-44AA-9488-2542D038E754}"/>
    <cellStyle name="Comma 2 4 7 3 6" xfId="10122" xr:uid="{00000000-0005-0000-0000-0000A1170000}"/>
    <cellStyle name="Comma 2 4 7 3 6 2" xfId="29336" xr:uid="{78AB198E-B1A7-430C-A924-15E36C4EE3EE}"/>
    <cellStyle name="Comma 2 4 7 3 7" xfId="19729" xr:uid="{28539762-73EA-450A-84B0-C4FEED9F796B}"/>
    <cellStyle name="Comma 2 4 7 4" xfId="711" xr:uid="{00000000-0005-0000-0000-0000A2170000}"/>
    <cellStyle name="Comma 2 4 7 4 2" xfId="1512" xr:uid="{00000000-0005-0000-0000-0000A3170000}"/>
    <cellStyle name="Comma 2 4 7 4 2 2" xfId="3917" xr:uid="{00000000-0005-0000-0000-0000A4170000}"/>
    <cellStyle name="Comma 2 4 7 4 2 2 2" xfId="8720" xr:uid="{00000000-0005-0000-0000-0000A5170000}"/>
    <cellStyle name="Comma 2 4 7 4 2 2 2 2" xfId="18327" xr:uid="{00000000-0005-0000-0000-0000A6170000}"/>
    <cellStyle name="Comma 2 4 7 4 2 2 2 2 2" xfId="37541" xr:uid="{2C9106C8-0B37-4928-8C35-851FBFE7F15C}"/>
    <cellStyle name="Comma 2 4 7 4 2 2 2 3" xfId="27934" xr:uid="{8A15F7D5-AE3D-4C2E-B6F0-17AA7FD761EA}"/>
    <cellStyle name="Comma 2 4 7 4 2 2 3" xfId="13524" xr:uid="{00000000-0005-0000-0000-0000A7170000}"/>
    <cellStyle name="Comma 2 4 7 4 2 2 3 2" xfId="32738" xr:uid="{EAB9C78E-347D-408B-9EBF-ABEF5FD023EB}"/>
    <cellStyle name="Comma 2 4 7 4 2 2 4" xfId="23131" xr:uid="{B0061AF4-CE52-492C-88AA-23A6438DFA2A}"/>
    <cellStyle name="Comma 2 4 7 4 2 3" xfId="6319" xr:uid="{00000000-0005-0000-0000-0000A8170000}"/>
    <cellStyle name="Comma 2 4 7 4 2 3 2" xfId="15926" xr:uid="{00000000-0005-0000-0000-0000A9170000}"/>
    <cellStyle name="Comma 2 4 7 4 2 3 2 2" xfId="35140" xr:uid="{682E842A-4D27-4319-A162-D2849A64F2A6}"/>
    <cellStyle name="Comma 2 4 7 4 2 3 3" xfId="25533" xr:uid="{47F27671-D3BE-44E1-BE86-6EAD267E148A}"/>
    <cellStyle name="Comma 2 4 7 4 2 4" xfId="11122" xr:uid="{00000000-0005-0000-0000-0000AA170000}"/>
    <cellStyle name="Comma 2 4 7 4 2 4 2" xfId="30336" xr:uid="{5C1F1E62-CA5B-4C18-9F54-B55541B86214}"/>
    <cellStyle name="Comma 2 4 7 4 2 5" xfId="20729" xr:uid="{C9AED296-CED1-44ED-BF22-A3C2E6552099}"/>
    <cellStyle name="Comma 2 4 7 4 3" xfId="2312" xr:uid="{00000000-0005-0000-0000-0000AB170000}"/>
    <cellStyle name="Comma 2 4 7 4 3 2" xfId="4717" xr:uid="{00000000-0005-0000-0000-0000AC170000}"/>
    <cellStyle name="Comma 2 4 7 4 3 2 2" xfId="9520" xr:uid="{00000000-0005-0000-0000-0000AD170000}"/>
    <cellStyle name="Comma 2 4 7 4 3 2 2 2" xfId="19127" xr:uid="{00000000-0005-0000-0000-0000AE170000}"/>
    <cellStyle name="Comma 2 4 7 4 3 2 2 2 2" xfId="38341" xr:uid="{7E0529E7-2933-400B-86E3-D8FA4F14DDAB}"/>
    <cellStyle name="Comma 2 4 7 4 3 2 2 3" xfId="28734" xr:uid="{7679DB77-944D-48A8-8AB8-3EF70DC0FC8B}"/>
    <cellStyle name="Comma 2 4 7 4 3 2 3" xfId="14324" xr:uid="{00000000-0005-0000-0000-0000AF170000}"/>
    <cellStyle name="Comma 2 4 7 4 3 2 3 2" xfId="33538" xr:uid="{AA57F979-6B49-48D1-8226-F9792CD3721B}"/>
    <cellStyle name="Comma 2 4 7 4 3 2 4" xfId="23931" xr:uid="{968763BA-4C18-4C26-B6AB-E01D892B5645}"/>
    <cellStyle name="Comma 2 4 7 4 3 3" xfId="7119" xr:uid="{00000000-0005-0000-0000-0000B0170000}"/>
    <cellStyle name="Comma 2 4 7 4 3 3 2" xfId="16726" xr:uid="{00000000-0005-0000-0000-0000B1170000}"/>
    <cellStyle name="Comma 2 4 7 4 3 3 2 2" xfId="35940" xr:uid="{BE4A0B17-93E0-4BD1-80D1-58DF843464F6}"/>
    <cellStyle name="Comma 2 4 7 4 3 3 3" xfId="26333" xr:uid="{836872EF-720F-4385-A98A-B381C483CA73}"/>
    <cellStyle name="Comma 2 4 7 4 3 4" xfId="11922" xr:uid="{00000000-0005-0000-0000-0000B2170000}"/>
    <cellStyle name="Comma 2 4 7 4 3 4 2" xfId="31136" xr:uid="{E7158EE4-847D-42FB-8567-F22E60E02708}"/>
    <cellStyle name="Comma 2 4 7 4 3 5" xfId="21529" xr:uid="{D56D6FD1-EE61-4503-BD5D-173DE04A11D4}"/>
    <cellStyle name="Comma 2 4 7 4 4" xfId="3117" xr:uid="{00000000-0005-0000-0000-0000B3170000}"/>
    <cellStyle name="Comma 2 4 7 4 4 2" xfId="7920" xr:uid="{00000000-0005-0000-0000-0000B4170000}"/>
    <cellStyle name="Comma 2 4 7 4 4 2 2" xfId="17527" xr:uid="{00000000-0005-0000-0000-0000B5170000}"/>
    <cellStyle name="Comma 2 4 7 4 4 2 2 2" xfId="36741" xr:uid="{0796CBEC-0827-496A-A94B-1A79F7800C95}"/>
    <cellStyle name="Comma 2 4 7 4 4 2 3" xfId="27134" xr:uid="{337F0F0E-C70B-477C-91E0-01658E0E8B64}"/>
    <cellStyle name="Comma 2 4 7 4 4 3" xfId="12724" xr:uid="{00000000-0005-0000-0000-0000B6170000}"/>
    <cellStyle name="Comma 2 4 7 4 4 3 2" xfId="31938" xr:uid="{1B76F97B-4AB9-4480-9EBD-1EFC502C6EFA}"/>
    <cellStyle name="Comma 2 4 7 4 4 4" xfId="22331" xr:uid="{58CDB7E7-A920-480B-9E28-823A40098754}"/>
    <cellStyle name="Comma 2 4 7 4 5" xfId="5519" xr:uid="{00000000-0005-0000-0000-0000B7170000}"/>
    <cellStyle name="Comma 2 4 7 4 5 2" xfId="15126" xr:uid="{00000000-0005-0000-0000-0000B8170000}"/>
    <cellStyle name="Comma 2 4 7 4 5 2 2" xfId="34340" xr:uid="{7C6CC23C-4962-4D10-AA3D-8C05C12A6BFC}"/>
    <cellStyle name="Comma 2 4 7 4 5 3" xfId="24733" xr:uid="{555396BF-92BE-41FE-A3B9-F5342305DDD4}"/>
    <cellStyle name="Comma 2 4 7 4 6" xfId="10322" xr:uid="{00000000-0005-0000-0000-0000B9170000}"/>
    <cellStyle name="Comma 2 4 7 4 6 2" xfId="29536" xr:uid="{8ED1F8A2-3D39-4931-AED1-DC19B3C6B4F7}"/>
    <cellStyle name="Comma 2 4 7 4 7" xfId="19929" xr:uid="{DF4212DD-5FA7-47BB-BB01-8941DE3997F1}"/>
    <cellStyle name="Comma 2 4 7 5" xfId="912" xr:uid="{00000000-0005-0000-0000-0000BA170000}"/>
    <cellStyle name="Comma 2 4 7 5 2" xfId="3317" xr:uid="{00000000-0005-0000-0000-0000BB170000}"/>
    <cellStyle name="Comma 2 4 7 5 2 2" xfId="8120" xr:uid="{00000000-0005-0000-0000-0000BC170000}"/>
    <cellStyle name="Comma 2 4 7 5 2 2 2" xfId="17727" xr:uid="{00000000-0005-0000-0000-0000BD170000}"/>
    <cellStyle name="Comma 2 4 7 5 2 2 2 2" xfId="36941" xr:uid="{97EF74B3-D248-4164-A01F-58637AD3DE6B}"/>
    <cellStyle name="Comma 2 4 7 5 2 2 3" xfId="27334" xr:uid="{52803840-3998-4145-ADC4-9EDFEC1F6AC1}"/>
    <cellStyle name="Comma 2 4 7 5 2 3" xfId="12924" xr:uid="{00000000-0005-0000-0000-0000BE170000}"/>
    <cellStyle name="Comma 2 4 7 5 2 3 2" xfId="32138" xr:uid="{E4F94C7C-76EF-43BE-9BEB-A9BDA6881C9E}"/>
    <cellStyle name="Comma 2 4 7 5 2 4" xfId="22531" xr:uid="{8B9C9DB1-8C74-40C1-9D97-58DF82300AA1}"/>
    <cellStyle name="Comma 2 4 7 5 3" xfId="5719" xr:uid="{00000000-0005-0000-0000-0000BF170000}"/>
    <cellStyle name="Comma 2 4 7 5 3 2" xfId="15326" xr:uid="{00000000-0005-0000-0000-0000C0170000}"/>
    <cellStyle name="Comma 2 4 7 5 3 2 2" xfId="34540" xr:uid="{729F01F8-233E-4C23-BEC4-709C474B02E0}"/>
    <cellStyle name="Comma 2 4 7 5 3 3" xfId="24933" xr:uid="{790D85BB-8697-4C06-B416-49F2ECF33D26}"/>
    <cellStyle name="Comma 2 4 7 5 4" xfId="10522" xr:uid="{00000000-0005-0000-0000-0000C1170000}"/>
    <cellStyle name="Comma 2 4 7 5 4 2" xfId="29736" xr:uid="{FBAFABD7-5F4C-4CAD-BB85-122FDF1B5495}"/>
    <cellStyle name="Comma 2 4 7 5 5" xfId="20129" xr:uid="{602969F4-B298-41D5-B9EB-181A05768E0C}"/>
    <cellStyle name="Comma 2 4 7 6" xfId="1712" xr:uid="{00000000-0005-0000-0000-0000C2170000}"/>
    <cellStyle name="Comma 2 4 7 6 2" xfId="4117" xr:uid="{00000000-0005-0000-0000-0000C3170000}"/>
    <cellStyle name="Comma 2 4 7 6 2 2" xfId="8920" xr:uid="{00000000-0005-0000-0000-0000C4170000}"/>
    <cellStyle name="Comma 2 4 7 6 2 2 2" xfId="18527" xr:uid="{00000000-0005-0000-0000-0000C5170000}"/>
    <cellStyle name="Comma 2 4 7 6 2 2 2 2" xfId="37741" xr:uid="{0639EC37-BD87-4C63-9ECD-021A81AD4804}"/>
    <cellStyle name="Comma 2 4 7 6 2 2 3" xfId="28134" xr:uid="{FEBFF866-ECD2-42CA-91E4-C0C24A60ACD2}"/>
    <cellStyle name="Comma 2 4 7 6 2 3" xfId="13724" xr:uid="{00000000-0005-0000-0000-0000C6170000}"/>
    <cellStyle name="Comma 2 4 7 6 2 3 2" xfId="32938" xr:uid="{91FB9A6F-A993-4D25-81C6-908E271F1EED}"/>
    <cellStyle name="Comma 2 4 7 6 2 4" xfId="23331" xr:uid="{829DC3E8-779C-4925-8676-02BAD7B8289D}"/>
    <cellStyle name="Comma 2 4 7 6 3" xfId="6519" xr:uid="{00000000-0005-0000-0000-0000C7170000}"/>
    <cellStyle name="Comma 2 4 7 6 3 2" xfId="16126" xr:uid="{00000000-0005-0000-0000-0000C8170000}"/>
    <cellStyle name="Comma 2 4 7 6 3 2 2" xfId="35340" xr:uid="{42279C02-94A8-40EB-A831-671B75A86C9E}"/>
    <cellStyle name="Comma 2 4 7 6 3 3" xfId="25733" xr:uid="{6DBF6387-822A-471A-8D84-B7B8CB6CD1A8}"/>
    <cellStyle name="Comma 2 4 7 6 4" xfId="11322" xr:uid="{00000000-0005-0000-0000-0000C9170000}"/>
    <cellStyle name="Comma 2 4 7 6 4 2" xfId="30536" xr:uid="{1DCA0E7D-452B-4874-942A-8A7E7936EE86}"/>
    <cellStyle name="Comma 2 4 7 6 5" xfId="20929" xr:uid="{7BFE9D24-F2E6-4CD6-9360-A12CF1DCB54C}"/>
    <cellStyle name="Comma 2 4 7 7" xfId="2517" xr:uid="{00000000-0005-0000-0000-0000CA170000}"/>
    <cellStyle name="Comma 2 4 7 7 2" xfId="7320" xr:uid="{00000000-0005-0000-0000-0000CB170000}"/>
    <cellStyle name="Comma 2 4 7 7 2 2" xfId="16927" xr:uid="{00000000-0005-0000-0000-0000CC170000}"/>
    <cellStyle name="Comma 2 4 7 7 2 2 2" xfId="36141" xr:uid="{EAD75E19-F402-418B-9CFB-B0B716607F39}"/>
    <cellStyle name="Comma 2 4 7 7 2 3" xfId="26534" xr:uid="{B722DC01-B76E-4C35-9BFE-2F7D9FD26154}"/>
    <cellStyle name="Comma 2 4 7 7 3" xfId="12124" xr:uid="{00000000-0005-0000-0000-0000CD170000}"/>
    <cellStyle name="Comma 2 4 7 7 3 2" xfId="31338" xr:uid="{FDF1F6CC-FABA-47EA-A066-8150F2540BA3}"/>
    <cellStyle name="Comma 2 4 7 7 4" xfId="21731" xr:uid="{1F10A7BB-3507-4690-ACE9-5ED4858DE917}"/>
    <cellStyle name="Comma 2 4 7 8" xfId="4919" xr:uid="{00000000-0005-0000-0000-0000CE170000}"/>
    <cellStyle name="Comma 2 4 7 8 2" xfId="14526" xr:uid="{00000000-0005-0000-0000-0000CF170000}"/>
    <cellStyle name="Comma 2 4 7 8 2 2" xfId="33740" xr:uid="{A26EBF9C-6C94-4C04-A321-5E09B6E50FB1}"/>
    <cellStyle name="Comma 2 4 7 8 3" xfId="24133" xr:uid="{D0B6425A-B182-443C-9C81-22E8A045BE4E}"/>
    <cellStyle name="Comma 2 4 7 9" xfId="9722" xr:uid="{00000000-0005-0000-0000-0000D0170000}"/>
    <cellStyle name="Comma 2 4 7 9 2" xfId="28936" xr:uid="{D47E1091-892F-45C1-B729-1134792E85FF}"/>
    <cellStyle name="Comma 2 4 8" xfId="211" xr:uid="{00000000-0005-0000-0000-0000D1170000}"/>
    <cellStyle name="Comma 2 4 8 2" xfId="1012" xr:uid="{00000000-0005-0000-0000-0000D2170000}"/>
    <cellStyle name="Comma 2 4 8 2 2" xfId="3417" xr:uid="{00000000-0005-0000-0000-0000D3170000}"/>
    <cellStyle name="Comma 2 4 8 2 2 2" xfId="8220" xr:uid="{00000000-0005-0000-0000-0000D4170000}"/>
    <cellStyle name="Comma 2 4 8 2 2 2 2" xfId="17827" xr:uid="{00000000-0005-0000-0000-0000D5170000}"/>
    <cellStyle name="Comma 2 4 8 2 2 2 2 2" xfId="37041" xr:uid="{3EF847C0-43C1-4AB7-A4ED-B7ADEE44B5F9}"/>
    <cellStyle name="Comma 2 4 8 2 2 2 3" xfId="27434" xr:uid="{61596252-5784-4DBD-9C76-9A91BDE2B237}"/>
    <cellStyle name="Comma 2 4 8 2 2 3" xfId="13024" xr:uid="{00000000-0005-0000-0000-0000D6170000}"/>
    <cellStyle name="Comma 2 4 8 2 2 3 2" xfId="32238" xr:uid="{42B493A5-8C4C-4833-96D3-AEDA4B3246B0}"/>
    <cellStyle name="Comma 2 4 8 2 2 4" xfId="22631" xr:uid="{938E6206-B752-42D9-BB62-702E008EEB40}"/>
    <cellStyle name="Comma 2 4 8 2 3" xfId="5819" xr:uid="{00000000-0005-0000-0000-0000D7170000}"/>
    <cellStyle name="Comma 2 4 8 2 3 2" xfId="15426" xr:uid="{00000000-0005-0000-0000-0000D8170000}"/>
    <cellStyle name="Comma 2 4 8 2 3 2 2" xfId="34640" xr:uid="{ACBE0E15-FD81-4A3A-A58A-2688CD1D260A}"/>
    <cellStyle name="Comma 2 4 8 2 3 3" xfId="25033" xr:uid="{D22D8A0B-DAF2-440B-AE2F-A2869C600738}"/>
    <cellStyle name="Comma 2 4 8 2 4" xfId="10622" xr:uid="{00000000-0005-0000-0000-0000D9170000}"/>
    <cellStyle name="Comma 2 4 8 2 4 2" xfId="29836" xr:uid="{DB31B682-654A-4B67-90C1-0E355C5B5DEA}"/>
    <cellStyle name="Comma 2 4 8 2 5" xfId="20229" xr:uid="{585CB71B-D6C9-4577-A9D5-494E7799AF53}"/>
    <cellStyle name="Comma 2 4 8 3" xfId="1812" xr:uid="{00000000-0005-0000-0000-0000DA170000}"/>
    <cellStyle name="Comma 2 4 8 3 2" xfId="4217" xr:uid="{00000000-0005-0000-0000-0000DB170000}"/>
    <cellStyle name="Comma 2 4 8 3 2 2" xfId="9020" xr:uid="{00000000-0005-0000-0000-0000DC170000}"/>
    <cellStyle name="Comma 2 4 8 3 2 2 2" xfId="18627" xr:uid="{00000000-0005-0000-0000-0000DD170000}"/>
    <cellStyle name="Comma 2 4 8 3 2 2 2 2" xfId="37841" xr:uid="{9E9DAF66-B765-4070-84F2-B752D9864CA3}"/>
    <cellStyle name="Comma 2 4 8 3 2 2 3" xfId="28234" xr:uid="{AB026184-0DCD-4ACE-8CB5-1943D264A747}"/>
    <cellStyle name="Comma 2 4 8 3 2 3" xfId="13824" xr:uid="{00000000-0005-0000-0000-0000DE170000}"/>
    <cellStyle name="Comma 2 4 8 3 2 3 2" xfId="33038" xr:uid="{B6BFAD2D-DDDD-495E-8F90-A92BCF9B3EBA}"/>
    <cellStyle name="Comma 2 4 8 3 2 4" xfId="23431" xr:uid="{B5BB4934-0E57-49F9-B29A-41C74443C0DF}"/>
    <cellStyle name="Comma 2 4 8 3 3" xfId="6619" xr:uid="{00000000-0005-0000-0000-0000DF170000}"/>
    <cellStyle name="Comma 2 4 8 3 3 2" xfId="16226" xr:uid="{00000000-0005-0000-0000-0000E0170000}"/>
    <cellStyle name="Comma 2 4 8 3 3 2 2" xfId="35440" xr:uid="{F790413B-453E-4271-A2C5-D7B606C560DD}"/>
    <cellStyle name="Comma 2 4 8 3 3 3" xfId="25833" xr:uid="{6F33077A-E7C5-422E-B981-083B8158F5A0}"/>
    <cellStyle name="Comma 2 4 8 3 4" xfId="11422" xr:uid="{00000000-0005-0000-0000-0000E1170000}"/>
    <cellStyle name="Comma 2 4 8 3 4 2" xfId="30636" xr:uid="{49C87682-2730-492D-A56E-F066AE484B31}"/>
    <cellStyle name="Comma 2 4 8 3 5" xfId="21029" xr:uid="{82F65E35-0EEB-4E09-AE69-3DDBEF51B6CA}"/>
    <cellStyle name="Comma 2 4 8 4" xfId="2617" xr:uid="{00000000-0005-0000-0000-0000E2170000}"/>
    <cellStyle name="Comma 2 4 8 4 2" xfId="7420" xr:uid="{00000000-0005-0000-0000-0000E3170000}"/>
    <cellStyle name="Comma 2 4 8 4 2 2" xfId="17027" xr:uid="{00000000-0005-0000-0000-0000E4170000}"/>
    <cellStyle name="Comma 2 4 8 4 2 2 2" xfId="36241" xr:uid="{853D5C00-208C-497C-8462-2EA9DBF3495E}"/>
    <cellStyle name="Comma 2 4 8 4 2 3" xfId="26634" xr:uid="{FA8ACDA2-ABEB-4A20-9E07-EB5FEE428B1E}"/>
    <cellStyle name="Comma 2 4 8 4 3" xfId="12224" xr:uid="{00000000-0005-0000-0000-0000E5170000}"/>
    <cellStyle name="Comma 2 4 8 4 3 2" xfId="31438" xr:uid="{2CE891CA-09E5-4443-A24F-897ED0599FAE}"/>
    <cellStyle name="Comma 2 4 8 4 4" xfId="21831" xr:uid="{E7CBB5CC-382D-4ACA-BAF2-5F83FE38B661}"/>
    <cellStyle name="Comma 2 4 8 5" xfId="5019" xr:uid="{00000000-0005-0000-0000-0000E6170000}"/>
    <cellStyle name="Comma 2 4 8 5 2" xfId="14626" xr:uid="{00000000-0005-0000-0000-0000E7170000}"/>
    <cellStyle name="Comma 2 4 8 5 2 2" xfId="33840" xr:uid="{8D090949-E79B-42FE-8143-EF948CBDFEB7}"/>
    <cellStyle name="Comma 2 4 8 5 3" xfId="24233" xr:uid="{1B448A59-A732-4EE8-B534-5CC02B0013E5}"/>
    <cellStyle name="Comma 2 4 8 6" xfId="9822" xr:uid="{00000000-0005-0000-0000-0000E8170000}"/>
    <cellStyle name="Comma 2 4 8 6 2" xfId="29036" xr:uid="{3977DC00-F3EE-4C97-97A8-AC4795287ABD}"/>
    <cellStyle name="Comma 2 4 8 7" xfId="19429" xr:uid="{048CE43E-EAFA-42E0-834A-C7CEC4E0E753}"/>
    <cellStyle name="Comma 2 4 9" xfId="411" xr:uid="{00000000-0005-0000-0000-0000E9170000}"/>
    <cellStyle name="Comma 2 4 9 2" xfId="1212" xr:uid="{00000000-0005-0000-0000-0000EA170000}"/>
    <cellStyle name="Comma 2 4 9 2 2" xfId="3617" xr:uid="{00000000-0005-0000-0000-0000EB170000}"/>
    <cellStyle name="Comma 2 4 9 2 2 2" xfId="8420" xr:uid="{00000000-0005-0000-0000-0000EC170000}"/>
    <cellStyle name="Comma 2 4 9 2 2 2 2" xfId="18027" xr:uid="{00000000-0005-0000-0000-0000ED170000}"/>
    <cellStyle name="Comma 2 4 9 2 2 2 2 2" xfId="37241" xr:uid="{565E60D2-7CEC-44B5-BEDA-D2B6EF3515D8}"/>
    <cellStyle name="Comma 2 4 9 2 2 2 3" xfId="27634" xr:uid="{7772F60B-E93C-4C76-ADA8-CDDB5241E9D4}"/>
    <cellStyle name="Comma 2 4 9 2 2 3" xfId="13224" xr:uid="{00000000-0005-0000-0000-0000EE170000}"/>
    <cellStyle name="Comma 2 4 9 2 2 3 2" xfId="32438" xr:uid="{F7550A18-36BB-4A17-9A07-01D3046BE5C6}"/>
    <cellStyle name="Comma 2 4 9 2 2 4" xfId="22831" xr:uid="{76DA1207-2563-4075-A6D9-A37A68D65723}"/>
    <cellStyle name="Comma 2 4 9 2 3" xfId="6019" xr:uid="{00000000-0005-0000-0000-0000EF170000}"/>
    <cellStyle name="Comma 2 4 9 2 3 2" xfId="15626" xr:uid="{00000000-0005-0000-0000-0000F0170000}"/>
    <cellStyle name="Comma 2 4 9 2 3 2 2" xfId="34840" xr:uid="{389F1D48-735E-49D8-9FB1-916AFA0B4FB0}"/>
    <cellStyle name="Comma 2 4 9 2 3 3" xfId="25233" xr:uid="{81ADBB4A-70D3-40AF-8018-7D411CFBF681}"/>
    <cellStyle name="Comma 2 4 9 2 4" xfId="10822" xr:uid="{00000000-0005-0000-0000-0000F1170000}"/>
    <cellStyle name="Comma 2 4 9 2 4 2" xfId="30036" xr:uid="{A51D216F-D82F-4D37-819C-EB92506E3BCB}"/>
    <cellStyle name="Comma 2 4 9 2 5" xfId="20429" xr:uid="{6DBB9048-F2FD-4AB2-B244-45312CB0745A}"/>
    <cellStyle name="Comma 2 4 9 3" xfId="2012" xr:uid="{00000000-0005-0000-0000-0000F2170000}"/>
    <cellStyle name="Comma 2 4 9 3 2" xfId="4417" xr:uid="{00000000-0005-0000-0000-0000F3170000}"/>
    <cellStyle name="Comma 2 4 9 3 2 2" xfId="9220" xr:uid="{00000000-0005-0000-0000-0000F4170000}"/>
    <cellStyle name="Comma 2 4 9 3 2 2 2" xfId="18827" xr:uid="{00000000-0005-0000-0000-0000F5170000}"/>
    <cellStyle name="Comma 2 4 9 3 2 2 2 2" xfId="38041" xr:uid="{E01F17F7-9CAA-4131-914B-3A82226C1C17}"/>
    <cellStyle name="Comma 2 4 9 3 2 2 3" xfId="28434" xr:uid="{BE7EAC99-9A95-48C6-8CC8-950B49E431C7}"/>
    <cellStyle name="Comma 2 4 9 3 2 3" xfId="14024" xr:uid="{00000000-0005-0000-0000-0000F6170000}"/>
    <cellStyle name="Comma 2 4 9 3 2 3 2" xfId="33238" xr:uid="{581D114F-8D97-433C-92BC-48625D4222F8}"/>
    <cellStyle name="Comma 2 4 9 3 2 4" xfId="23631" xr:uid="{7DFDEC99-034E-431E-93C0-CB9EB4F6B4B9}"/>
    <cellStyle name="Comma 2 4 9 3 3" xfId="6819" xr:uid="{00000000-0005-0000-0000-0000F7170000}"/>
    <cellStyle name="Comma 2 4 9 3 3 2" xfId="16426" xr:uid="{00000000-0005-0000-0000-0000F8170000}"/>
    <cellStyle name="Comma 2 4 9 3 3 2 2" xfId="35640" xr:uid="{0B09FF19-7977-4DD1-9884-3DD2FAFED02D}"/>
    <cellStyle name="Comma 2 4 9 3 3 3" xfId="26033" xr:uid="{E49242DA-9EB0-47F8-93A8-959B7CAB7D69}"/>
    <cellStyle name="Comma 2 4 9 3 4" xfId="11622" xr:uid="{00000000-0005-0000-0000-0000F9170000}"/>
    <cellStyle name="Comma 2 4 9 3 4 2" xfId="30836" xr:uid="{4DB9D696-18CE-41BC-9AF5-13700F162798}"/>
    <cellStyle name="Comma 2 4 9 3 5" xfId="21229" xr:uid="{79F7FDEA-41EF-4E92-B3F8-6B53797743F7}"/>
    <cellStyle name="Comma 2 4 9 4" xfId="2817" xr:uid="{00000000-0005-0000-0000-0000FA170000}"/>
    <cellStyle name="Comma 2 4 9 4 2" xfId="7620" xr:uid="{00000000-0005-0000-0000-0000FB170000}"/>
    <cellStyle name="Comma 2 4 9 4 2 2" xfId="17227" xr:uid="{00000000-0005-0000-0000-0000FC170000}"/>
    <cellStyle name="Comma 2 4 9 4 2 2 2" xfId="36441" xr:uid="{69E34158-B48E-4C2C-A637-EC5ADF892343}"/>
    <cellStyle name="Comma 2 4 9 4 2 3" xfId="26834" xr:uid="{A80098BA-70B3-41DF-86C7-62992A882EFC}"/>
    <cellStyle name="Comma 2 4 9 4 3" xfId="12424" xr:uid="{00000000-0005-0000-0000-0000FD170000}"/>
    <cellStyle name="Comma 2 4 9 4 3 2" xfId="31638" xr:uid="{6A2BA4A0-6749-4A91-9DB8-FE7CDB8D7BE9}"/>
    <cellStyle name="Comma 2 4 9 4 4" xfId="22031" xr:uid="{DF6A65DC-E988-487A-B42B-5D8DD3289E9E}"/>
    <cellStyle name="Comma 2 4 9 5" xfId="5219" xr:uid="{00000000-0005-0000-0000-0000FE170000}"/>
    <cellStyle name="Comma 2 4 9 5 2" xfId="14826" xr:uid="{00000000-0005-0000-0000-0000FF170000}"/>
    <cellStyle name="Comma 2 4 9 5 2 2" xfId="34040" xr:uid="{F95CBFE5-3C52-4280-A4A7-4265E403CDA8}"/>
    <cellStyle name="Comma 2 4 9 5 3" xfId="24433" xr:uid="{F0AEF317-56CE-4564-B45C-B20EEEF5652D}"/>
    <cellStyle name="Comma 2 4 9 6" xfId="10022" xr:uid="{00000000-0005-0000-0000-000000180000}"/>
    <cellStyle name="Comma 2 4 9 6 2" xfId="29236" xr:uid="{523EA803-37ED-4C7B-918F-BEFCA8B3FCE4}"/>
    <cellStyle name="Comma 2 4 9 7" xfId="19629" xr:uid="{81FE2756-ADCA-4CC2-B94B-189D5EE912AB}"/>
    <cellStyle name="Comma 2 5" xfId="13" xr:uid="{00000000-0005-0000-0000-000001180000}"/>
    <cellStyle name="Comma 2 5 10" xfId="613" xr:uid="{00000000-0005-0000-0000-000002180000}"/>
    <cellStyle name="Comma 2 5 10 2" xfId="1414" xr:uid="{00000000-0005-0000-0000-000003180000}"/>
    <cellStyle name="Comma 2 5 10 2 2" xfId="3819" xr:uid="{00000000-0005-0000-0000-000004180000}"/>
    <cellStyle name="Comma 2 5 10 2 2 2" xfId="8622" xr:uid="{00000000-0005-0000-0000-000005180000}"/>
    <cellStyle name="Comma 2 5 10 2 2 2 2" xfId="18229" xr:uid="{00000000-0005-0000-0000-000006180000}"/>
    <cellStyle name="Comma 2 5 10 2 2 2 2 2" xfId="37443" xr:uid="{FE50B016-33C1-4887-9992-80B937A1875B}"/>
    <cellStyle name="Comma 2 5 10 2 2 2 3" xfId="27836" xr:uid="{6A6FA964-2411-4A27-9262-ABF97924F318}"/>
    <cellStyle name="Comma 2 5 10 2 2 3" xfId="13426" xr:uid="{00000000-0005-0000-0000-000007180000}"/>
    <cellStyle name="Comma 2 5 10 2 2 3 2" xfId="32640" xr:uid="{564BD2F7-1429-4B57-9D44-360DF5E786DE}"/>
    <cellStyle name="Comma 2 5 10 2 2 4" xfId="23033" xr:uid="{1D89D159-5D41-4A7B-82F0-F98C2C3B33AD}"/>
    <cellStyle name="Comma 2 5 10 2 3" xfId="6221" xr:uid="{00000000-0005-0000-0000-000008180000}"/>
    <cellStyle name="Comma 2 5 10 2 3 2" xfId="15828" xr:uid="{00000000-0005-0000-0000-000009180000}"/>
    <cellStyle name="Comma 2 5 10 2 3 2 2" xfId="35042" xr:uid="{AD94891C-D4D0-492A-9FE2-2F2CFEE6CAA6}"/>
    <cellStyle name="Comma 2 5 10 2 3 3" xfId="25435" xr:uid="{79943532-17B4-462B-AF91-1BD76C3C2A69}"/>
    <cellStyle name="Comma 2 5 10 2 4" xfId="11024" xr:uid="{00000000-0005-0000-0000-00000A180000}"/>
    <cellStyle name="Comma 2 5 10 2 4 2" xfId="30238" xr:uid="{D4E5213B-3A78-4442-A15C-24D51879E578}"/>
    <cellStyle name="Comma 2 5 10 2 5" xfId="20631" xr:uid="{74CC81D6-6303-4F68-B4FA-3F5510C9B651}"/>
    <cellStyle name="Comma 2 5 10 3" xfId="2214" xr:uid="{00000000-0005-0000-0000-00000B180000}"/>
    <cellStyle name="Comma 2 5 10 3 2" xfId="4619" xr:uid="{00000000-0005-0000-0000-00000C180000}"/>
    <cellStyle name="Comma 2 5 10 3 2 2" xfId="9422" xr:uid="{00000000-0005-0000-0000-00000D180000}"/>
    <cellStyle name="Comma 2 5 10 3 2 2 2" xfId="19029" xr:uid="{00000000-0005-0000-0000-00000E180000}"/>
    <cellStyle name="Comma 2 5 10 3 2 2 2 2" xfId="38243" xr:uid="{8303626B-0DC1-4300-A76A-2A8771A54FC2}"/>
    <cellStyle name="Comma 2 5 10 3 2 2 3" xfId="28636" xr:uid="{49C0CB88-D892-4EF3-B057-B40830751529}"/>
    <cellStyle name="Comma 2 5 10 3 2 3" xfId="14226" xr:uid="{00000000-0005-0000-0000-00000F180000}"/>
    <cellStyle name="Comma 2 5 10 3 2 3 2" xfId="33440" xr:uid="{F0977CE3-AE25-404B-9EB5-ADB39CA6DF93}"/>
    <cellStyle name="Comma 2 5 10 3 2 4" xfId="23833" xr:uid="{522609F0-E570-4898-987D-6E7B1551489E}"/>
    <cellStyle name="Comma 2 5 10 3 3" xfId="7021" xr:uid="{00000000-0005-0000-0000-000010180000}"/>
    <cellStyle name="Comma 2 5 10 3 3 2" xfId="16628" xr:uid="{00000000-0005-0000-0000-000011180000}"/>
    <cellStyle name="Comma 2 5 10 3 3 2 2" xfId="35842" xr:uid="{57D76179-2FB3-4CD0-B91A-6F517A5A6FC6}"/>
    <cellStyle name="Comma 2 5 10 3 3 3" xfId="26235" xr:uid="{290E6FDE-24C9-4161-86B3-6A2D2938750D}"/>
    <cellStyle name="Comma 2 5 10 3 4" xfId="11824" xr:uid="{00000000-0005-0000-0000-000012180000}"/>
    <cellStyle name="Comma 2 5 10 3 4 2" xfId="31038" xr:uid="{F9F70DEA-ECF0-499C-97C6-FD26908CC3EC}"/>
    <cellStyle name="Comma 2 5 10 3 5" xfId="21431" xr:uid="{25A9DC5E-3828-4A8E-BA20-04F150D5D4BB}"/>
    <cellStyle name="Comma 2 5 10 4" xfId="3019" xr:uid="{00000000-0005-0000-0000-000013180000}"/>
    <cellStyle name="Comma 2 5 10 4 2" xfId="7822" xr:uid="{00000000-0005-0000-0000-000014180000}"/>
    <cellStyle name="Comma 2 5 10 4 2 2" xfId="17429" xr:uid="{00000000-0005-0000-0000-000015180000}"/>
    <cellStyle name="Comma 2 5 10 4 2 2 2" xfId="36643" xr:uid="{93D85D3F-FC49-4AD0-9A92-7557D89F27C4}"/>
    <cellStyle name="Comma 2 5 10 4 2 3" xfId="27036" xr:uid="{66F5493F-7326-4CD5-B64C-CAC75983B4F4}"/>
    <cellStyle name="Comma 2 5 10 4 3" xfId="12626" xr:uid="{00000000-0005-0000-0000-000016180000}"/>
    <cellStyle name="Comma 2 5 10 4 3 2" xfId="31840" xr:uid="{DF96F61B-734D-411D-9C6A-F9088827002A}"/>
    <cellStyle name="Comma 2 5 10 4 4" xfId="22233" xr:uid="{65363F8D-2F7F-4BA2-81D1-EC91DAB6A02F}"/>
    <cellStyle name="Comma 2 5 10 5" xfId="5421" xr:uid="{00000000-0005-0000-0000-000017180000}"/>
    <cellStyle name="Comma 2 5 10 5 2" xfId="15028" xr:uid="{00000000-0005-0000-0000-000018180000}"/>
    <cellStyle name="Comma 2 5 10 5 2 2" xfId="34242" xr:uid="{7BF42F09-EFF8-44F2-A6D2-99885ECAF446}"/>
    <cellStyle name="Comma 2 5 10 5 3" xfId="24635" xr:uid="{FAB77CF2-7A58-4390-84AD-5B2D50B2377E}"/>
    <cellStyle name="Comma 2 5 10 6" xfId="10224" xr:uid="{00000000-0005-0000-0000-000019180000}"/>
    <cellStyle name="Comma 2 5 10 6 2" xfId="29438" xr:uid="{695E8C02-F742-4312-888B-04F62F66E840}"/>
    <cellStyle name="Comma 2 5 10 7" xfId="19831" xr:uid="{5D2D88C4-EDB7-4F50-9C3A-FCE5A91C9429}"/>
    <cellStyle name="Comma 2 5 11" xfId="814" xr:uid="{00000000-0005-0000-0000-00001A180000}"/>
    <cellStyle name="Comma 2 5 11 2" xfId="3219" xr:uid="{00000000-0005-0000-0000-00001B180000}"/>
    <cellStyle name="Comma 2 5 11 2 2" xfId="8022" xr:uid="{00000000-0005-0000-0000-00001C180000}"/>
    <cellStyle name="Comma 2 5 11 2 2 2" xfId="17629" xr:uid="{00000000-0005-0000-0000-00001D180000}"/>
    <cellStyle name="Comma 2 5 11 2 2 2 2" xfId="36843" xr:uid="{84E44FBC-2A99-4CB7-9D94-CA09CF16B3B2}"/>
    <cellStyle name="Comma 2 5 11 2 2 3" xfId="27236" xr:uid="{4F3DD426-D0CF-412B-8C68-951ED9C22BDF}"/>
    <cellStyle name="Comma 2 5 11 2 3" xfId="12826" xr:uid="{00000000-0005-0000-0000-00001E180000}"/>
    <cellStyle name="Comma 2 5 11 2 3 2" xfId="32040" xr:uid="{D104AC8F-D34C-40DC-9F7E-6DA2EF0958A3}"/>
    <cellStyle name="Comma 2 5 11 2 4" xfId="22433" xr:uid="{206DE297-392C-4301-9691-0F1C1F2FE181}"/>
    <cellStyle name="Comma 2 5 11 3" xfId="5621" xr:uid="{00000000-0005-0000-0000-00001F180000}"/>
    <cellStyle name="Comma 2 5 11 3 2" xfId="15228" xr:uid="{00000000-0005-0000-0000-000020180000}"/>
    <cellStyle name="Comma 2 5 11 3 2 2" xfId="34442" xr:uid="{D97411EA-FB37-4C78-A977-035860D3C59E}"/>
    <cellStyle name="Comma 2 5 11 3 3" xfId="24835" xr:uid="{3080A868-A8B1-47BA-8891-FCD2CA41F8F1}"/>
    <cellStyle name="Comma 2 5 11 4" xfId="10424" xr:uid="{00000000-0005-0000-0000-000021180000}"/>
    <cellStyle name="Comma 2 5 11 4 2" xfId="29638" xr:uid="{7D1B272C-2953-4A40-8B90-01C8EC218F9E}"/>
    <cellStyle name="Comma 2 5 11 5" xfId="20031" xr:uid="{27CC392F-D471-4EB0-9FCA-9045A9395B66}"/>
    <cellStyle name="Comma 2 5 12" xfId="1614" xr:uid="{00000000-0005-0000-0000-000022180000}"/>
    <cellStyle name="Comma 2 5 12 2" xfId="4019" xr:uid="{00000000-0005-0000-0000-000023180000}"/>
    <cellStyle name="Comma 2 5 12 2 2" xfId="8822" xr:uid="{00000000-0005-0000-0000-000024180000}"/>
    <cellStyle name="Comma 2 5 12 2 2 2" xfId="18429" xr:uid="{00000000-0005-0000-0000-000025180000}"/>
    <cellStyle name="Comma 2 5 12 2 2 2 2" xfId="37643" xr:uid="{BAB7A98E-E2DA-499E-B6BD-0DB9AA107068}"/>
    <cellStyle name="Comma 2 5 12 2 2 3" xfId="28036" xr:uid="{1E7DAF3C-F829-4050-B782-4F157AFF4706}"/>
    <cellStyle name="Comma 2 5 12 2 3" xfId="13626" xr:uid="{00000000-0005-0000-0000-000026180000}"/>
    <cellStyle name="Comma 2 5 12 2 3 2" xfId="32840" xr:uid="{E53138FC-2704-4316-B18E-0C073D897F5F}"/>
    <cellStyle name="Comma 2 5 12 2 4" xfId="23233" xr:uid="{B9E267FA-ED10-4641-98EB-A1963D192C01}"/>
    <cellStyle name="Comma 2 5 12 3" xfId="6421" xr:uid="{00000000-0005-0000-0000-000027180000}"/>
    <cellStyle name="Comma 2 5 12 3 2" xfId="16028" xr:uid="{00000000-0005-0000-0000-000028180000}"/>
    <cellStyle name="Comma 2 5 12 3 2 2" xfId="35242" xr:uid="{E8F45323-EAA0-4FF1-A638-2637F5E3CA18}"/>
    <cellStyle name="Comma 2 5 12 3 3" xfId="25635" xr:uid="{69B012C5-D67E-4E84-B811-46CE7FFC5917}"/>
    <cellStyle name="Comma 2 5 12 4" xfId="11224" xr:uid="{00000000-0005-0000-0000-000029180000}"/>
    <cellStyle name="Comma 2 5 12 4 2" xfId="30438" xr:uid="{D6725E0D-5B2B-450B-ABAE-3ED0E6543BDC}"/>
    <cellStyle name="Comma 2 5 12 5" xfId="20831" xr:uid="{2319DAD2-D5B7-4F7D-826C-512D8B3BD258}"/>
    <cellStyle name="Comma 2 5 13" xfId="2419" xr:uid="{00000000-0005-0000-0000-00002A180000}"/>
    <cellStyle name="Comma 2 5 13 2" xfId="7222" xr:uid="{00000000-0005-0000-0000-00002B180000}"/>
    <cellStyle name="Comma 2 5 13 2 2" xfId="16829" xr:uid="{00000000-0005-0000-0000-00002C180000}"/>
    <cellStyle name="Comma 2 5 13 2 2 2" xfId="36043" xr:uid="{ED5F9A00-A027-4368-8384-D929E2A6389D}"/>
    <cellStyle name="Comma 2 5 13 2 3" xfId="26436" xr:uid="{3BA1EF39-C0D3-4994-B169-71D1556A6EBB}"/>
    <cellStyle name="Comma 2 5 13 3" xfId="12026" xr:uid="{00000000-0005-0000-0000-00002D180000}"/>
    <cellStyle name="Comma 2 5 13 3 2" xfId="31240" xr:uid="{C8E76720-73A1-4406-9C8D-9000536DD9CD}"/>
    <cellStyle name="Comma 2 5 13 4" xfId="21633" xr:uid="{52B07E36-0D4F-4406-99E9-EEB2BB7B7795}"/>
    <cellStyle name="Comma 2 5 14" xfId="4821" xr:uid="{00000000-0005-0000-0000-00002E180000}"/>
    <cellStyle name="Comma 2 5 14 2" xfId="14428" xr:uid="{00000000-0005-0000-0000-00002F180000}"/>
    <cellStyle name="Comma 2 5 14 2 2" xfId="33642" xr:uid="{CA8C76EE-EF4F-4140-841D-3E850F53A67F}"/>
    <cellStyle name="Comma 2 5 14 3" xfId="24035" xr:uid="{CE623955-5C29-4196-AE1A-E18113CF6F12}"/>
    <cellStyle name="Comma 2 5 15" xfId="9624" xr:uid="{00000000-0005-0000-0000-000030180000}"/>
    <cellStyle name="Comma 2 5 15 2" xfId="28838" xr:uid="{A25C7215-4C0D-413A-97C8-2815547CF1E8}"/>
    <cellStyle name="Comma 2 5 16" xfId="19231" xr:uid="{3AA47259-BAA9-443C-B5D9-E9F5A16E4A5E}"/>
    <cellStyle name="Comma 2 5 2" xfId="23" xr:uid="{00000000-0005-0000-0000-000031180000}"/>
    <cellStyle name="Comma 2 5 2 10" xfId="4831" xr:uid="{00000000-0005-0000-0000-000032180000}"/>
    <cellStyle name="Comma 2 5 2 10 2" xfId="14438" xr:uid="{00000000-0005-0000-0000-000033180000}"/>
    <cellStyle name="Comma 2 5 2 10 2 2" xfId="33652" xr:uid="{304205ED-747F-42E4-B416-ADF9B3F278E4}"/>
    <cellStyle name="Comma 2 5 2 10 3" xfId="24045" xr:uid="{395AD9DF-11D5-4901-A972-46EACA931488}"/>
    <cellStyle name="Comma 2 5 2 11" xfId="9634" xr:uid="{00000000-0005-0000-0000-000034180000}"/>
    <cellStyle name="Comma 2 5 2 11 2" xfId="28848" xr:uid="{F0C462C1-1D35-4101-89AE-28C287356EC3}"/>
    <cellStyle name="Comma 2 5 2 12" xfId="19241" xr:uid="{A4A0E124-1EB0-46AF-8B01-E0F7F0DF32EF}"/>
    <cellStyle name="Comma 2 5 2 2" xfId="73" xr:uid="{00000000-0005-0000-0000-000035180000}"/>
    <cellStyle name="Comma 2 5 2 2 10" xfId="9684" xr:uid="{00000000-0005-0000-0000-000036180000}"/>
    <cellStyle name="Comma 2 5 2 2 10 2" xfId="28898" xr:uid="{F8C2C148-FD5E-45D1-AD8B-042BAA601C23}"/>
    <cellStyle name="Comma 2 5 2 2 11" xfId="19291" xr:uid="{E3131765-9525-42CC-A277-3D0B675139EC}"/>
    <cellStyle name="Comma 2 5 2 2 2" xfId="173" xr:uid="{00000000-0005-0000-0000-000037180000}"/>
    <cellStyle name="Comma 2 5 2 2 2 10" xfId="19391" xr:uid="{5192DC67-C065-4360-97BE-D00C17D57E7D}"/>
    <cellStyle name="Comma 2 5 2 2 2 2" xfId="373" xr:uid="{00000000-0005-0000-0000-000038180000}"/>
    <cellStyle name="Comma 2 5 2 2 2 2 2" xfId="1174" xr:uid="{00000000-0005-0000-0000-000039180000}"/>
    <cellStyle name="Comma 2 5 2 2 2 2 2 2" xfId="3579" xr:uid="{00000000-0005-0000-0000-00003A180000}"/>
    <cellStyle name="Comma 2 5 2 2 2 2 2 2 2" xfId="8382" xr:uid="{00000000-0005-0000-0000-00003B180000}"/>
    <cellStyle name="Comma 2 5 2 2 2 2 2 2 2 2" xfId="17989" xr:uid="{00000000-0005-0000-0000-00003C180000}"/>
    <cellStyle name="Comma 2 5 2 2 2 2 2 2 2 2 2" xfId="37203" xr:uid="{F03D16B7-E2D7-44AB-A4CA-FC2454FD8422}"/>
    <cellStyle name="Comma 2 5 2 2 2 2 2 2 2 3" xfId="27596" xr:uid="{9F266FA1-0AB8-48C4-92F9-D848BCCAE48E}"/>
    <cellStyle name="Comma 2 5 2 2 2 2 2 2 3" xfId="13186" xr:uid="{00000000-0005-0000-0000-00003D180000}"/>
    <cellStyle name="Comma 2 5 2 2 2 2 2 2 3 2" xfId="32400" xr:uid="{FA7FE716-8E7D-46FA-BDA4-03CC5415C828}"/>
    <cellStyle name="Comma 2 5 2 2 2 2 2 2 4" xfId="22793" xr:uid="{2B9CFA30-3484-4218-B2ED-29A9C3DF7FFD}"/>
    <cellStyle name="Comma 2 5 2 2 2 2 2 3" xfId="5981" xr:uid="{00000000-0005-0000-0000-00003E180000}"/>
    <cellStyle name="Comma 2 5 2 2 2 2 2 3 2" xfId="15588" xr:uid="{00000000-0005-0000-0000-00003F180000}"/>
    <cellStyle name="Comma 2 5 2 2 2 2 2 3 2 2" xfId="34802" xr:uid="{179C20FF-59B6-41B9-98B8-F7DE401FDE53}"/>
    <cellStyle name="Comma 2 5 2 2 2 2 2 3 3" xfId="25195" xr:uid="{8ADBC353-E209-45D1-A870-681AABEB5B79}"/>
    <cellStyle name="Comma 2 5 2 2 2 2 2 4" xfId="10784" xr:uid="{00000000-0005-0000-0000-000040180000}"/>
    <cellStyle name="Comma 2 5 2 2 2 2 2 4 2" xfId="29998" xr:uid="{067F32AC-C5D4-4BE3-9C33-8820D7351973}"/>
    <cellStyle name="Comma 2 5 2 2 2 2 2 5" xfId="20391" xr:uid="{02CF90B3-7579-4B7A-9566-67848AE83116}"/>
    <cellStyle name="Comma 2 5 2 2 2 2 3" xfId="1974" xr:uid="{00000000-0005-0000-0000-000041180000}"/>
    <cellStyle name="Comma 2 5 2 2 2 2 3 2" xfId="4379" xr:uid="{00000000-0005-0000-0000-000042180000}"/>
    <cellStyle name="Comma 2 5 2 2 2 2 3 2 2" xfId="9182" xr:uid="{00000000-0005-0000-0000-000043180000}"/>
    <cellStyle name="Comma 2 5 2 2 2 2 3 2 2 2" xfId="18789" xr:uid="{00000000-0005-0000-0000-000044180000}"/>
    <cellStyle name="Comma 2 5 2 2 2 2 3 2 2 2 2" xfId="38003" xr:uid="{E9E00BD8-8882-4565-8B49-BEB3588DC949}"/>
    <cellStyle name="Comma 2 5 2 2 2 2 3 2 2 3" xfId="28396" xr:uid="{BDE6E05F-6A46-4190-9813-B04D0181543C}"/>
    <cellStyle name="Comma 2 5 2 2 2 2 3 2 3" xfId="13986" xr:uid="{00000000-0005-0000-0000-000045180000}"/>
    <cellStyle name="Comma 2 5 2 2 2 2 3 2 3 2" xfId="33200" xr:uid="{626AA204-6039-41F7-B6F2-3F243A8F3BB1}"/>
    <cellStyle name="Comma 2 5 2 2 2 2 3 2 4" xfId="23593" xr:uid="{0CE6395E-0AD9-40B3-96F1-FED98253ADAF}"/>
    <cellStyle name="Comma 2 5 2 2 2 2 3 3" xfId="6781" xr:uid="{00000000-0005-0000-0000-000046180000}"/>
    <cellStyle name="Comma 2 5 2 2 2 2 3 3 2" xfId="16388" xr:uid="{00000000-0005-0000-0000-000047180000}"/>
    <cellStyle name="Comma 2 5 2 2 2 2 3 3 2 2" xfId="35602" xr:uid="{B7BF43D3-2CB9-4BEC-9704-D4B000F42D1C}"/>
    <cellStyle name="Comma 2 5 2 2 2 2 3 3 3" xfId="25995" xr:uid="{0C7F4D15-643D-4859-9D44-FA02FDB5BEE2}"/>
    <cellStyle name="Comma 2 5 2 2 2 2 3 4" xfId="11584" xr:uid="{00000000-0005-0000-0000-000048180000}"/>
    <cellStyle name="Comma 2 5 2 2 2 2 3 4 2" xfId="30798" xr:uid="{27A3087B-78F1-4729-AEEF-329116AA0D28}"/>
    <cellStyle name="Comma 2 5 2 2 2 2 3 5" xfId="21191" xr:uid="{E0CE181E-C27D-460A-962A-BA2CDAAE0ABB}"/>
    <cellStyle name="Comma 2 5 2 2 2 2 4" xfId="2779" xr:uid="{00000000-0005-0000-0000-000049180000}"/>
    <cellStyle name="Comma 2 5 2 2 2 2 4 2" xfId="7582" xr:uid="{00000000-0005-0000-0000-00004A180000}"/>
    <cellStyle name="Comma 2 5 2 2 2 2 4 2 2" xfId="17189" xr:uid="{00000000-0005-0000-0000-00004B180000}"/>
    <cellStyle name="Comma 2 5 2 2 2 2 4 2 2 2" xfId="36403" xr:uid="{070CCA70-E37B-4331-A2C9-82E8186F7DBD}"/>
    <cellStyle name="Comma 2 5 2 2 2 2 4 2 3" xfId="26796" xr:uid="{8A41A754-C97B-4B6C-BA05-D7A011365A0A}"/>
    <cellStyle name="Comma 2 5 2 2 2 2 4 3" xfId="12386" xr:uid="{00000000-0005-0000-0000-00004C180000}"/>
    <cellStyle name="Comma 2 5 2 2 2 2 4 3 2" xfId="31600" xr:uid="{767B5054-67FC-4F21-B51D-57AF76EF84F4}"/>
    <cellStyle name="Comma 2 5 2 2 2 2 4 4" xfId="21993" xr:uid="{945BA01B-B654-478F-91FB-802F124C75BA}"/>
    <cellStyle name="Comma 2 5 2 2 2 2 5" xfId="5181" xr:uid="{00000000-0005-0000-0000-00004D180000}"/>
    <cellStyle name="Comma 2 5 2 2 2 2 5 2" xfId="14788" xr:uid="{00000000-0005-0000-0000-00004E180000}"/>
    <cellStyle name="Comma 2 5 2 2 2 2 5 2 2" xfId="34002" xr:uid="{F086267A-4CCE-4F3C-919C-133A85FA2015}"/>
    <cellStyle name="Comma 2 5 2 2 2 2 5 3" xfId="24395" xr:uid="{185E6B1F-7FCA-4E64-A61B-DAB5B5F1924A}"/>
    <cellStyle name="Comma 2 5 2 2 2 2 6" xfId="9984" xr:uid="{00000000-0005-0000-0000-00004F180000}"/>
    <cellStyle name="Comma 2 5 2 2 2 2 6 2" xfId="29198" xr:uid="{5FFD54B0-C666-4C10-AF9E-B40C497B2B8A}"/>
    <cellStyle name="Comma 2 5 2 2 2 2 7" xfId="19591" xr:uid="{61676343-B294-46E6-B3E5-294653FEC6BF}"/>
    <cellStyle name="Comma 2 5 2 2 2 3" xfId="573" xr:uid="{00000000-0005-0000-0000-000050180000}"/>
    <cellStyle name="Comma 2 5 2 2 2 3 2" xfId="1374" xr:uid="{00000000-0005-0000-0000-000051180000}"/>
    <cellStyle name="Comma 2 5 2 2 2 3 2 2" xfId="3779" xr:uid="{00000000-0005-0000-0000-000052180000}"/>
    <cellStyle name="Comma 2 5 2 2 2 3 2 2 2" xfId="8582" xr:uid="{00000000-0005-0000-0000-000053180000}"/>
    <cellStyle name="Comma 2 5 2 2 2 3 2 2 2 2" xfId="18189" xr:uid="{00000000-0005-0000-0000-000054180000}"/>
    <cellStyle name="Comma 2 5 2 2 2 3 2 2 2 2 2" xfId="37403" xr:uid="{19610639-34F0-4974-A090-12E10CD08282}"/>
    <cellStyle name="Comma 2 5 2 2 2 3 2 2 2 3" xfId="27796" xr:uid="{D651FACC-DB6F-4657-8A5D-8A9C01C269D8}"/>
    <cellStyle name="Comma 2 5 2 2 2 3 2 2 3" xfId="13386" xr:uid="{00000000-0005-0000-0000-000055180000}"/>
    <cellStyle name="Comma 2 5 2 2 2 3 2 2 3 2" xfId="32600" xr:uid="{ADC70152-3949-4FAC-BB6E-0BE25F0F9E84}"/>
    <cellStyle name="Comma 2 5 2 2 2 3 2 2 4" xfId="22993" xr:uid="{41DC2B31-0D5A-45F4-AD25-3EF1E5F20BBC}"/>
    <cellStyle name="Comma 2 5 2 2 2 3 2 3" xfId="6181" xr:uid="{00000000-0005-0000-0000-000056180000}"/>
    <cellStyle name="Comma 2 5 2 2 2 3 2 3 2" xfId="15788" xr:uid="{00000000-0005-0000-0000-000057180000}"/>
    <cellStyle name="Comma 2 5 2 2 2 3 2 3 2 2" xfId="35002" xr:uid="{DAD890CF-8580-4B7C-A44C-FA6E09751B96}"/>
    <cellStyle name="Comma 2 5 2 2 2 3 2 3 3" xfId="25395" xr:uid="{227834EB-5B98-4B88-8D11-1990E950F51E}"/>
    <cellStyle name="Comma 2 5 2 2 2 3 2 4" xfId="10984" xr:uid="{00000000-0005-0000-0000-000058180000}"/>
    <cellStyle name="Comma 2 5 2 2 2 3 2 4 2" xfId="30198" xr:uid="{C3FD95E6-0DC3-4785-9CB0-48C09AB372F5}"/>
    <cellStyle name="Comma 2 5 2 2 2 3 2 5" xfId="20591" xr:uid="{61DAF0E3-1BF6-4885-A4CD-F514B4E9D5FB}"/>
    <cellStyle name="Comma 2 5 2 2 2 3 3" xfId="2174" xr:uid="{00000000-0005-0000-0000-000059180000}"/>
    <cellStyle name="Comma 2 5 2 2 2 3 3 2" xfId="4579" xr:uid="{00000000-0005-0000-0000-00005A180000}"/>
    <cellStyle name="Comma 2 5 2 2 2 3 3 2 2" xfId="9382" xr:uid="{00000000-0005-0000-0000-00005B180000}"/>
    <cellStyle name="Comma 2 5 2 2 2 3 3 2 2 2" xfId="18989" xr:uid="{00000000-0005-0000-0000-00005C180000}"/>
    <cellStyle name="Comma 2 5 2 2 2 3 3 2 2 2 2" xfId="38203" xr:uid="{1048EB09-D08E-4B3C-A48D-539373269E4E}"/>
    <cellStyle name="Comma 2 5 2 2 2 3 3 2 2 3" xfId="28596" xr:uid="{E5198085-DA52-4E7A-8718-4782DD70B5F2}"/>
    <cellStyle name="Comma 2 5 2 2 2 3 3 2 3" xfId="14186" xr:uid="{00000000-0005-0000-0000-00005D180000}"/>
    <cellStyle name="Comma 2 5 2 2 2 3 3 2 3 2" xfId="33400" xr:uid="{1672D1DF-2268-4693-9059-8BD800CCA6D9}"/>
    <cellStyle name="Comma 2 5 2 2 2 3 3 2 4" xfId="23793" xr:uid="{730315FD-BF41-4E06-8DED-AA16F9C2C7EE}"/>
    <cellStyle name="Comma 2 5 2 2 2 3 3 3" xfId="6981" xr:uid="{00000000-0005-0000-0000-00005E180000}"/>
    <cellStyle name="Comma 2 5 2 2 2 3 3 3 2" xfId="16588" xr:uid="{00000000-0005-0000-0000-00005F180000}"/>
    <cellStyle name="Comma 2 5 2 2 2 3 3 3 2 2" xfId="35802" xr:uid="{A4FDAF57-B58E-4853-B41B-799402EEFE41}"/>
    <cellStyle name="Comma 2 5 2 2 2 3 3 3 3" xfId="26195" xr:uid="{D584CD91-5672-427C-AF67-CBA183E9613F}"/>
    <cellStyle name="Comma 2 5 2 2 2 3 3 4" xfId="11784" xr:uid="{00000000-0005-0000-0000-000060180000}"/>
    <cellStyle name="Comma 2 5 2 2 2 3 3 4 2" xfId="30998" xr:uid="{D9F78EBC-67E8-4D3E-84F8-C91DE74E21E3}"/>
    <cellStyle name="Comma 2 5 2 2 2 3 3 5" xfId="21391" xr:uid="{E2E0CC12-F778-4629-8D4E-EAED2E9FA763}"/>
    <cellStyle name="Comma 2 5 2 2 2 3 4" xfId="2979" xr:uid="{00000000-0005-0000-0000-000061180000}"/>
    <cellStyle name="Comma 2 5 2 2 2 3 4 2" xfId="7782" xr:uid="{00000000-0005-0000-0000-000062180000}"/>
    <cellStyle name="Comma 2 5 2 2 2 3 4 2 2" xfId="17389" xr:uid="{00000000-0005-0000-0000-000063180000}"/>
    <cellStyle name="Comma 2 5 2 2 2 3 4 2 2 2" xfId="36603" xr:uid="{973F5CE6-1CD9-429A-BFC1-51F3BA52737B}"/>
    <cellStyle name="Comma 2 5 2 2 2 3 4 2 3" xfId="26996" xr:uid="{B7F8801C-503F-49B0-8AD0-105F0F40802B}"/>
    <cellStyle name="Comma 2 5 2 2 2 3 4 3" xfId="12586" xr:uid="{00000000-0005-0000-0000-000064180000}"/>
    <cellStyle name="Comma 2 5 2 2 2 3 4 3 2" xfId="31800" xr:uid="{DF9893D6-5B08-43AD-AA02-CB08012F983D}"/>
    <cellStyle name="Comma 2 5 2 2 2 3 4 4" xfId="22193" xr:uid="{AD8D6AD1-DC2E-4BC4-BD06-94B1A0541D80}"/>
    <cellStyle name="Comma 2 5 2 2 2 3 5" xfId="5381" xr:uid="{00000000-0005-0000-0000-000065180000}"/>
    <cellStyle name="Comma 2 5 2 2 2 3 5 2" xfId="14988" xr:uid="{00000000-0005-0000-0000-000066180000}"/>
    <cellStyle name="Comma 2 5 2 2 2 3 5 2 2" xfId="34202" xr:uid="{87EE6E34-AE83-4DD5-AA20-BB49D57FC95B}"/>
    <cellStyle name="Comma 2 5 2 2 2 3 5 3" xfId="24595" xr:uid="{441D4C32-C736-4DAE-AC71-DC542A329B4C}"/>
    <cellStyle name="Comma 2 5 2 2 2 3 6" xfId="10184" xr:uid="{00000000-0005-0000-0000-000067180000}"/>
    <cellStyle name="Comma 2 5 2 2 2 3 6 2" xfId="29398" xr:uid="{3BCCA0BB-3E33-481F-A0C9-E06CF5563D84}"/>
    <cellStyle name="Comma 2 5 2 2 2 3 7" xfId="19791" xr:uid="{F089BC99-2D20-458E-BB72-16E776426059}"/>
    <cellStyle name="Comma 2 5 2 2 2 4" xfId="773" xr:uid="{00000000-0005-0000-0000-000068180000}"/>
    <cellStyle name="Comma 2 5 2 2 2 4 2" xfId="1574" xr:uid="{00000000-0005-0000-0000-000069180000}"/>
    <cellStyle name="Comma 2 5 2 2 2 4 2 2" xfId="3979" xr:uid="{00000000-0005-0000-0000-00006A180000}"/>
    <cellStyle name="Comma 2 5 2 2 2 4 2 2 2" xfId="8782" xr:uid="{00000000-0005-0000-0000-00006B180000}"/>
    <cellStyle name="Comma 2 5 2 2 2 4 2 2 2 2" xfId="18389" xr:uid="{00000000-0005-0000-0000-00006C180000}"/>
    <cellStyle name="Comma 2 5 2 2 2 4 2 2 2 2 2" xfId="37603" xr:uid="{43DCE2D5-840A-45CB-9E10-AD6A01848FAB}"/>
    <cellStyle name="Comma 2 5 2 2 2 4 2 2 2 3" xfId="27996" xr:uid="{35E6B9F3-77D7-4124-ACEB-D521134B5585}"/>
    <cellStyle name="Comma 2 5 2 2 2 4 2 2 3" xfId="13586" xr:uid="{00000000-0005-0000-0000-00006D180000}"/>
    <cellStyle name="Comma 2 5 2 2 2 4 2 2 3 2" xfId="32800" xr:uid="{87D0F801-9675-4548-868B-963B65EAF450}"/>
    <cellStyle name="Comma 2 5 2 2 2 4 2 2 4" xfId="23193" xr:uid="{1FAF3E7C-5574-400E-AA2F-888B3CF7AF0E}"/>
    <cellStyle name="Comma 2 5 2 2 2 4 2 3" xfId="6381" xr:uid="{00000000-0005-0000-0000-00006E180000}"/>
    <cellStyle name="Comma 2 5 2 2 2 4 2 3 2" xfId="15988" xr:uid="{00000000-0005-0000-0000-00006F180000}"/>
    <cellStyle name="Comma 2 5 2 2 2 4 2 3 2 2" xfId="35202" xr:uid="{B6565B18-F83D-4ADA-8467-1E3004EF683D}"/>
    <cellStyle name="Comma 2 5 2 2 2 4 2 3 3" xfId="25595" xr:uid="{58B6EF22-01B0-4805-9759-49E6EA2CE09D}"/>
    <cellStyle name="Comma 2 5 2 2 2 4 2 4" xfId="11184" xr:uid="{00000000-0005-0000-0000-000070180000}"/>
    <cellStyle name="Comma 2 5 2 2 2 4 2 4 2" xfId="30398" xr:uid="{CD03FD08-F948-4139-84E4-177C84EC47EE}"/>
    <cellStyle name="Comma 2 5 2 2 2 4 2 5" xfId="20791" xr:uid="{29773DB2-E102-4322-8480-7CFE559F1166}"/>
    <cellStyle name="Comma 2 5 2 2 2 4 3" xfId="2374" xr:uid="{00000000-0005-0000-0000-000071180000}"/>
    <cellStyle name="Comma 2 5 2 2 2 4 3 2" xfId="4779" xr:uid="{00000000-0005-0000-0000-000072180000}"/>
    <cellStyle name="Comma 2 5 2 2 2 4 3 2 2" xfId="9582" xr:uid="{00000000-0005-0000-0000-000073180000}"/>
    <cellStyle name="Comma 2 5 2 2 2 4 3 2 2 2" xfId="19189" xr:uid="{00000000-0005-0000-0000-000074180000}"/>
    <cellStyle name="Comma 2 5 2 2 2 4 3 2 2 2 2" xfId="38403" xr:uid="{D591333A-F1B4-4E48-A534-A5AEDB0B1158}"/>
    <cellStyle name="Comma 2 5 2 2 2 4 3 2 2 3" xfId="28796" xr:uid="{AC3A3126-F24C-4A17-BD39-835BA0B94533}"/>
    <cellStyle name="Comma 2 5 2 2 2 4 3 2 3" xfId="14386" xr:uid="{00000000-0005-0000-0000-000075180000}"/>
    <cellStyle name="Comma 2 5 2 2 2 4 3 2 3 2" xfId="33600" xr:uid="{7BFF0152-A2E9-409A-8B7E-82038D1514C2}"/>
    <cellStyle name="Comma 2 5 2 2 2 4 3 2 4" xfId="23993" xr:uid="{6DD8F5C5-C86F-4CE5-B0CF-48C8BF24C2FD}"/>
    <cellStyle name="Comma 2 5 2 2 2 4 3 3" xfId="7181" xr:uid="{00000000-0005-0000-0000-000076180000}"/>
    <cellStyle name="Comma 2 5 2 2 2 4 3 3 2" xfId="16788" xr:uid="{00000000-0005-0000-0000-000077180000}"/>
    <cellStyle name="Comma 2 5 2 2 2 4 3 3 2 2" xfId="36002" xr:uid="{464A7266-BBD9-4333-93EC-9AFF3A2E9322}"/>
    <cellStyle name="Comma 2 5 2 2 2 4 3 3 3" xfId="26395" xr:uid="{CA5B10EB-3631-4A5B-9EC7-45E2F41CA60F}"/>
    <cellStyle name="Comma 2 5 2 2 2 4 3 4" xfId="11984" xr:uid="{00000000-0005-0000-0000-000078180000}"/>
    <cellStyle name="Comma 2 5 2 2 2 4 3 4 2" xfId="31198" xr:uid="{A81EA3EC-5DA8-4A7B-8551-05E01D003C64}"/>
    <cellStyle name="Comma 2 5 2 2 2 4 3 5" xfId="21591" xr:uid="{FAB8CA6D-AB5B-4DF1-AE96-628DA730D46D}"/>
    <cellStyle name="Comma 2 5 2 2 2 4 4" xfId="3179" xr:uid="{00000000-0005-0000-0000-000079180000}"/>
    <cellStyle name="Comma 2 5 2 2 2 4 4 2" xfId="7982" xr:uid="{00000000-0005-0000-0000-00007A180000}"/>
    <cellStyle name="Comma 2 5 2 2 2 4 4 2 2" xfId="17589" xr:uid="{00000000-0005-0000-0000-00007B180000}"/>
    <cellStyle name="Comma 2 5 2 2 2 4 4 2 2 2" xfId="36803" xr:uid="{8E5F39CA-28B2-4078-B3A3-E15116DAE3DB}"/>
    <cellStyle name="Comma 2 5 2 2 2 4 4 2 3" xfId="27196" xr:uid="{0C27010A-D558-4319-8BB2-13BFF3499917}"/>
    <cellStyle name="Comma 2 5 2 2 2 4 4 3" xfId="12786" xr:uid="{00000000-0005-0000-0000-00007C180000}"/>
    <cellStyle name="Comma 2 5 2 2 2 4 4 3 2" xfId="32000" xr:uid="{5DAC8DAC-4707-4A32-BD63-E82830E3D311}"/>
    <cellStyle name="Comma 2 5 2 2 2 4 4 4" xfId="22393" xr:uid="{B39858C4-D082-430B-BA68-7ADD639C9E79}"/>
    <cellStyle name="Comma 2 5 2 2 2 4 5" xfId="5581" xr:uid="{00000000-0005-0000-0000-00007D180000}"/>
    <cellStyle name="Comma 2 5 2 2 2 4 5 2" xfId="15188" xr:uid="{00000000-0005-0000-0000-00007E180000}"/>
    <cellStyle name="Comma 2 5 2 2 2 4 5 2 2" xfId="34402" xr:uid="{7B65367B-C1E5-405A-A882-5978877B2A40}"/>
    <cellStyle name="Comma 2 5 2 2 2 4 5 3" xfId="24795" xr:uid="{A32361A1-E2BD-45D5-A1BA-DA78B9F21087}"/>
    <cellStyle name="Comma 2 5 2 2 2 4 6" xfId="10384" xr:uid="{00000000-0005-0000-0000-00007F180000}"/>
    <cellStyle name="Comma 2 5 2 2 2 4 6 2" xfId="29598" xr:uid="{883F9151-3BEA-423A-A39C-670A82C92E09}"/>
    <cellStyle name="Comma 2 5 2 2 2 4 7" xfId="19991" xr:uid="{81105D66-52F3-48EA-BEDD-237148D23BC4}"/>
    <cellStyle name="Comma 2 5 2 2 2 5" xfId="974" xr:uid="{00000000-0005-0000-0000-000080180000}"/>
    <cellStyle name="Comma 2 5 2 2 2 5 2" xfId="3379" xr:uid="{00000000-0005-0000-0000-000081180000}"/>
    <cellStyle name="Comma 2 5 2 2 2 5 2 2" xfId="8182" xr:uid="{00000000-0005-0000-0000-000082180000}"/>
    <cellStyle name="Comma 2 5 2 2 2 5 2 2 2" xfId="17789" xr:uid="{00000000-0005-0000-0000-000083180000}"/>
    <cellStyle name="Comma 2 5 2 2 2 5 2 2 2 2" xfId="37003" xr:uid="{2293F05C-E15C-49E5-A613-D589DE9B9618}"/>
    <cellStyle name="Comma 2 5 2 2 2 5 2 2 3" xfId="27396" xr:uid="{06C5602C-CC42-4187-B5B1-87892225DA90}"/>
    <cellStyle name="Comma 2 5 2 2 2 5 2 3" xfId="12986" xr:uid="{00000000-0005-0000-0000-000084180000}"/>
    <cellStyle name="Comma 2 5 2 2 2 5 2 3 2" xfId="32200" xr:uid="{E60DF824-B757-4522-BF8B-0A0CCFDD1FA6}"/>
    <cellStyle name="Comma 2 5 2 2 2 5 2 4" xfId="22593" xr:uid="{E685E9E8-DE85-45B3-9863-B941888302B1}"/>
    <cellStyle name="Comma 2 5 2 2 2 5 3" xfId="5781" xr:uid="{00000000-0005-0000-0000-000085180000}"/>
    <cellStyle name="Comma 2 5 2 2 2 5 3 2" xfId="15388" xr:uid="{00000000-0005-0000-0000-000086180000}"/>
    <cellStyle name="Comma 2 5 2 2 2 5 3 2 2" xfId="34602" xr:uid="{72278DC4-84F3-42EA-8FD2-3BC535174F94}"/>
    <cellStyle name="Comma 2 5 2 2 2 5 3 3" xfId="24995" xr:uid="{A3F22746-7013-49D8-B619-ED54EE10F0CA}"/>
    <cellStyle name="Comma 2 5 2 2 2 5 4" xfId="10584" xr:uid="{00000000-0005-0000-0000-000087180000}"/>
    <cellStyle name="Comma 2 5 2 2 2 5 4 2" xfId="29798" xr:uid="{E66448BD-E05B-482F-BF4D-C8FEF340B6A4}"/>
    <cellStyle name="Comma 2 5 2 2 2 5 5" xfId="20191" xr:uid="{6F14F2FB-46F7-4754-8E4B-6C1F45B296B6}"/>
    <cellStyle name="Comma 2 5 2 2 2 6" xfId="1774" xr:uid="{00000000-0005-0000-0000-000088180000}"/>
    <cellStyle name="Comma 2 5 2 2 2 6 2" xfId="4179" xr:uid="{00000000-0005-0000-0000-000089180000}"/>
    <cellStyle name="Comma 2 5 2 2 2 6 2 2" xfId="8982" xr:uid="{00000000-0005-0000-0000-00008A180000}"/>
    <cellStyle name="Comma 2 5 2 2 2 6 2 2 2" xfId="18589" xr:uid="{00000000-0005-0000-0000-00008B180000}"/>
    <cellStyle name="Comma 2 5 2 2 2 6 2 2 2 2" xfId="37803" xr:uid="{FDE4BCC2-1DA6-4B1D-8F64-0E7AAFAB310D}"/>
    <cellStyle name="Comma 2 5 2 2 2 6 2 2 3" xfId="28196" xr:uid="{0CB1A651-4D55-489E-9E5F-83E90E54E8F6}"/>
    <cellStyle name="Comma 2 5 2 2 2 6 2 3" xfId="13786" xr:uid="{00000000-0005-0000-0000-00008C180000}"/>
    <cellStyle name="Comma 2 5 2 2 2 6 2 3 2" xfId="33000" xr:uid="{EEE32426-69F5-4D01-BF31-E956E5BAF1D9}"/>
    <cellStyle name="Comma 2 5 2 2 2 6 2 4" xfId="23393" xr:uid="{6463708F-CC41-4AC3-A5B4-26367C0372D0}"/>
    <cellStyle name="Comma 2 5 2 2 2 6 3" xfId="6581" xr:uid="{00000000-0005-0000-0000-00008D180000}"/>
    <cellStyle name="Comma 2 5 2 2 2 6 3 2" xfId="16188" xr:uid="{00000000-0005-0000-0000-00008E180000}"/>
    <cellStyle name="Comma 2 5 2 2 2 6 3 2 2" xfId="35402" xr:uid="{97EB6B0A-426D-40AA-9948-C6595090E86C}"/>
    <cellStyle name="Comma 2 5 2 2 2 6 3 3" xfId="25795" xr:uid="{D72F840D-8933-469D-8047-E726A457359E}"/>
    <cellStyle name="Comma 2 5 2 2 2 6 4" xfId="11384" xr:uid="{00000000-0005-0000-0000-00008F180000}"/>
    <cellStyle name="Comma 2 5 2 2 2 6 4 2" xfId="30598" xr:uid="{6DBEAF69-EE47-45FB-AD5C-2602DBAB9883}"/>
    <cellStyle name="Comma 2 5 2 2 2 6 5" xfId="20991" xr:uid="{5B668D1F-D66D-4A75-AB22-75C487F76B1C}"/>
    <cellStyle name="Comma 2 5 2 2 2 7" xfId="2579" xr:uid="{00000000-0005-0000-0000-000090180000}"/>
    <cellStyle name="Comma 2 5 2 2 2 7 2" xfId="7382" xr:uid="{00000000-0005-0000-0000-000091180000}"/>
    <cellStyle name="Comma 2 5 2 2 2 7 2 2" xfId="16989" xr:uid="{00000000-0005-0000-0000-000092180000}"/>
    <cellStyle name="Comma 2 5 2 2 2 7 2 2 2" xfId="36203" xr:uid="{E08812BD-AF37-444D-87C0-FE6AB9B4A767}"/>
    <cellStyle name="Comma 2 5 2 2 2 7 2 3" xfId="26596" xr:uid="{6769A436-BF28-42FC-A8D3-F6B765BD95A8}"/>
    <cellStyle name="Comma 2 5 2 2 2 7 3" xfId="12186" xr:uid="{00000000-0005-0000-0000-000093180000}"/>
    <cellStyle name="Comma 2 5 2 2 2 7 3 2" xfId="31400" xr:uid="{108052FE-6806-4BE3-A86F-9728767503C1}"/>
    <cellStyle name="Comma 2 5 2 2 2 7 4" xfId="21793" xr:uid="{B77461EA-31EB-4A43-9C69-3460622D3C6F}"/>
    <cellStyle name="Comma 2 5 2 2 2 8" xfId="4981" xr:uid="{00000000-0005-0000-0000-000094180000}"/>
    <cellStyle name="Comma 2 5 2 2 2 8 2" xfId="14588" xr:uid="{00000000-0005-0000-0000-000095180000}"/>
    <cellStyle name="Comma 2 5 2 2 2 8 2 2" xfId="33802" xr:uid="{8A464D2C-6973-456C-90B6-F37E0E7BDEBC}"/>
    <cellStyle name="Comma 2 5 2 2 2 8 3" xfId="24195" xr:uid="{2385B524-7E31-4EA2-A4BD-F2553AA1F537}"/>
    <cellStyle name="Comma 2 5 2 2 2 9" xfId="9784" xr:uid="{00000000-0005-0000-0000-000096180000}"/>
    <cellStyle name="Comma 2 5 2 2 2 9 2" xfId="28998" xr:uid="{F1070D8D-27F5-4252-87E7-2DDEF4F1C7C2}"/>
    <cellStyle name="Comma 2 5 2 2 3" xfId="273" xr:uid="{00000000-0005-0000-0000-000097180000}"/>
    <cellStyle name="Comma 2 5 2 2 3 2" xfId="1074" xr:uid="{00000000-0005-0000-0000-000098180000}"/>
    <cellStyle name="Comma 2 5 2 2 3 2 2" xfId="3479" xr:uid="{00000000-0005-0000-0000-000099180000}"/>
    <cellStyle name="Comma 2 5 2 2 3 2 2 2" xfId="8282" xr:uid="{00000000-0005-0000-0000-00009A180000}"/>
    <cellStyle name="Comma 2 5 2 2 3 2 2 2 2" xfId="17889" xr:uid="{00000000-0005-0000-0000-00009B180000}"/>
    <cellStyle name="Comma 2 5 2 2 3 2 2 2 2 2" xfId="37103" xr:uid="{B5756DE8-373E-4C46-8401-88643578B043}"/>
    <cellStyle name="Comma 2 5 2 2 3 2 2 2 3" xfId="27496" xr:uid="{F84D1E9A-7AA3-4157-B30E-FEDC5E692B39}"/>
    <cellStyle name="Comma 2 5 2 2 3 2 2 3" xfId="13086" xr:uid="{00000000-0005-0000-0000-00009C180000}"/>
    <cellStyle name="Comma 2 5 2 2 3 2 2 3 2" xfId="32300" xr:uid="{108ABBE7-AD9C-4ACE-9A61-6983349E927D}"/>
    <cellStyle name="Comma 2 5 2 2 3 2 2 4" xfId="22693" xr:uid="{D426192B-70BA-446A-BE6A-70EC5DF71B67}"/>
    <cellStyle name="Comma 2 5 2 2 3 2 3" xfId="5881" xr:uid="{00000000-0005-0000-0000-00009D180000}"/>
    <cellStyle name="Comma 2 5 2 2 3 2 3 2" xfId="15488" xr:uid="{00000000-0005-0000-0000-00009E180000}"/>
    <cellStyle name="Comma 2 5 2 2 3 2 3 2 2" xfId="34702" xr:uid="{3AA1BE8B-D717-4CD1-8C47-E6D4991C2933}"/>
    <cellStyle name="Comma 2 5 2 2 3 2 3 3" xfId="25095" xr:uid="{86CE5C5E-693F-40EE-AB30-67555D49FB55}"/>
    <cellStyle name="Comma 2 5 2 2 3 2 4" xfId="10684" xr:uid="{00000000-0005-0000-0000-00009F180000}"/>
    <cellStyle name="Comma 2 5 2 2 3 2 4 2" xfId="29898" xr:uid="{8FF026BC-02C3-4DE8-BE6B-65DA4DB78476}"/>
    <cellStyle name="Comma 2 5 2 2 3 2 5" xfId="20291" xr:uid="{07178317-3930-489B-B8E3-491AA4DA9306}"/>
    <cellStyle name="Comma 2 5 2 2 3 3" xfId="1874" xr:uid="{00000000-0005-0000-0000-0000A0180000}"/>
    <cellStyle name="Comma 2 5 2 2 3 3 2" xfId="4279" xr:uid="{00000000-0005-0000-0000-0000A1180000}"/>
    <cellStyle name="Comma 2 5 2 2 3 3 2 2" xfId="9082" xr:uid="{00000000-0005-0000-0000-0000A2180000}"/>
    <cellStyle name="Comma 2 5 2 2 3 3 2 2 2" xfId="18689" xr:uid="{00000000-0005-0000-0000-0000A3180000}"/>
    <cellStyle name="Comma 2 5 2 2 3 3 2 2 2 2" xfId="37903" xr:uid="{7C0B2AB0-C698-41DF-8686-96C31C909864}"/>
    <cellStyle name="Comma 2 5 2 2 3 3 2 2 3" xfId="28296" xr:uid="{26620ED2-53DD-4970-A487-B1F646072DF7}"/>
    <cellStyle name="Comma 2 5 2 2 3 3 2 3" xfId="13886" xr:uid="{00000000-0005-0000-0000-0000A4180000}"/>
    <cellStyle name="Comma 2 5 2 2 3 3 2 3 2" xfId="33100" xr:uid="{31EAC34F-D1EE-4D6F-9404-16251E7BBBA7}"/>
    <cellStyle name="Comma 2 5 2 2 3 3 2 4" xfId="23493" xr:uid="{4F8BCC89-A725-42A2-AC5C-3522DDE5248A}"/>
    <cellStyle name="Comma 2 5 2 2 3 3 3" xfId="6681" xr:uid="{00000000-0005-0000-0000-0000A5180000}"/>
    <cellStyle name="Comma 2 5 2 2 3 3 3 2" xfId="16288" xr:uid="{00000000-0005-0000-0000-0000A6180000}"/>
    <cellStyle name="Comma 2 5 2 2 3 3 3 2 2" xfId="35502" xr:uid="{AAD0E519-E7FC-47C1-BFDE-A46DD84D4024}"/>
    <cellStyle name="Comma 2 5 2 2 3 3 3 3" xfId="25895" xr:uid="{9371DEB0-91B8-4DF2-A30B-E8FD7819F9EE}"/>
    <cellStyle name="Comma 2 5 2 2 3 3 4" xfId="11484" xr:uid="{00000000-0005-0000-0000-0000A7180000}"/>
    <cellStyle name="Comma 2 5 2 2 3 3 4 2" xfId="30698" xr:uid="{4DA10F49-E43C-45B6-96C9-9E92DDCD4EB4}"/>
    <cellStyle name="Comma 2 5 2 2 3 3 5" xfId="21091" xr:uid="{A48004CB-A6EC-4462-AE9E-2C5FABF87722}"/>
    <cellStyle name="Comma 2 5 2 2 3 4" xfId="2679" xr:uid="{00000000-0005-0000-0000-0000A8180000}"/>
    <cellStyle name="Comma 2 5 2 2 3 4 2" xfId="7482" xr:uid="{00000000-0005-0000-0000-0000A9180000}"/>
    <cellStyle name="Comma 2 5 2 2 3 4 2 2" xfId="17089" xr:uid="{00000000-0005-0000-0000-0000AA180000}"/>
    <cellStyle name="Comma 2 5 2 2 3 4 2 2 2" xfId="36303" xr:uid="{F43F16F9-3BED-4482-A2B9-6BAA84B5D35A}"/>
    <cellStyle name="Comma 2 5 2 2 3 4 2 3" xfId="26696" xr:uid="{95E73273-1942-4A07-B70B-77953E365C36}"/>
    <cellStyle name="Comma 2 5 2 2 3 4 3" xfId="12286" xr:uid="{00000000-0005-0000-0000-0000AB180000}"/>
    <cellStyle name="Comma 2 5 2 2 3 4 3 2" xfId="31500" xr:uid="{A04E96D9-1EDB-49CB-9662-CDF8C54B24A4}"/>
    <cellStyle name="Comma 2 5 2 2 3 4 4" xfId="21893" xr:uid="{FBCFF070-0E1F-4FA8-9711-3995CAD23D8A}"/>
    <cellStyle name="Comma 2 5 2 2 3 5" xfId="5081" xr:uid="{00000000-0005-0000-0000-0000AC180000}"/>
    <cellStyle name="Comma 2 5 2 2 3 5 2" xfId="14688" xr:uid="{00000000-0005-0000-0000-0000AD180000}"/>
    <cellStyle name="Comma 2 5 2 2 3 5 2 2" xfId="33902" xr:uid="{EC0BBCBA-CDA4-4F17-B3BD-3C917D779D65}"/>
    <cellStyle name="Comma 2 5 2 2 3 5 3" xfId="24295" xr:uid="{38BF9AE6-5645-4B31-959F-F2DE27C541A5}"/>
    <cellStyle name="Comma 2 5 2 2 3 6" xfId="9884" xr:uid="{00000000-0005-0000-0000-0000AE180000}"/>
    <cellStyle name="Comma 2 5 2 2 3 6 2" xfId="29098" xr:uid="{CA30B9A5-74A1-4EA0-B09F-AC001655BA68}"/>
    <cellStyle name="Comma 2 5 2 2 3 7" xfId="19491" xr:uid="{7E8FEF57-728C-4CBC-821D-478B6A389A57}"/>
    <cellStyle name="Comma 2 5 2 2 4" xfId="473" xr:uid="{00000000-0005-0000-0000-0000AF180000}"/>
    <cellStyle name="Comma 2 5 2 2 4 2" xfId="1274" xr:uid="{00000000-0005-0000-0000-0000B0180000}"/>
    <cellStyle name="Comma 2 5 2 2 4 2 2" xfId="3679" xr:uid="{00000000-0005-0000-0000-0000B1180000}"/>
    <cellStyle name="Comma 2 5 2 2 4 2 2 2" xfId="8482" xr:uid="{00000000-0005-0000-0000-0000B2180000}"/>
    <cellStyle name="Comma 2 5 2 2 4 2 2 2 2" xfId="18089" xr:uid="{00000000-0005-0000-0000-0000B3180000}"/>
    <cellStyle name="Comma 2 5 2 2 4 2 2 2 2 2" xfId="37303" xr:uid="{01B397DD-17BB-450B-B265-8CCED0B7B44C}"/>
    <cellStyle name="Comma 2 5 2 2 4 2 2 2 3" xfId="27696" xr:uid="{8127BAE1-40C5-47B0-9B56-5BFD0702D534}"/>
    <cellStyle name="Comma 2 5 2 2 4 2 2 3" xfId="13286" xr:uid="{00000000-0005-0000-0000-0000B4180000}"/>
    <cellStyle name="Comma 2 5 2 2 4 2 2 3 2" xfId="32500" xr:uid="{C9839DA8-6A0A-428A-86B9-64616152BDC4}"/>
    <cellStyle name="Comma 2 5 2 2 4 2 2 4" xfId="22893" xr:uid="{A745464F-CA5C-4A7F-BF06-5B3176A4F96E}"/>
    <cellStyle name="Comma 2 5 2 2 4 2 3" xfId="6081" xr:uid="{00000000-0005-0000-0000-0000B5180000}"/>
    <cellStyle name="Comma 2 5 2 2 4 2 3 2" xfId="15688" xr:uid="{00000000-0005-0000-0000-0000B6180000}"/>
    <cellStyle name="Comma 2 5 2 2 4 2 3 2 2" xfId="34902" xr:uid="{CC6EF355-8C76-4397-B38A-0F9F294FCB4B}"/>
    <cellStyle name="Comma 2 5 2 2 4 2 3 3" xfId="25295" xr:uid="{20E63C30-286C-48E1-BF9B-132165EC68AA}"/>
    <cellStyle name="Comma 2 5 2 2 4 2 4" xfId="10884" xr:uid="{00000000-0005-0000-0000-0000B7180000}"/>
    <cellStyle name="Comma 2 5 2 2 4 2 4 2" xfId="30098" xr:uid="{7BD85095-0820-484A-B8BE-A161B7605C81}"/>
    <cellStyle name="Comma 2 5 2 2 4 2 5" xfId="20491" xr:uid="{30DD1F4B-07AD-4FAF-A2B5-1DA6D6198A29}"/>
    <cellStyle name="Comma 2 5 2 2 4 3" xfId="2074" xr:uid="{00000000-0005-0000-0000-0000B8180000}"/>
    <cellStyle name="Comma 2 5 2 2 4 3 2" xfId="4479" xr:uid="{00000000-0005-0000-0000-0000B9180000}"/>
    <cellStyle name="Comma 2 5 2 2 4 3 2 2" xfId="9282" xr:uid="{00000000-0005-0000-0000-0000BA180000}"/>
    <cellStyle name="Comma 2 5 2 2 4 3 2 2 2" xfId="18889" xr:uid="{00000000-0005-0000-0000-0000BB180000}"/>
    <cellStyle name="Comma 2 5 2 2 4 3 2 2 2 2" xfId="38103" xr:uid="{D771A152-45BA-4F9E-8DA2-09CD064E8082}"/>
    <cellStyle name="Comma 2 5 2 2 4 3 2 2 3" xfId="28496" xr:uid="{F15173DE-6D41-47FE-8421-AC78E0E94B40}"/>
    <cellStyle name="Comma 2 5 2 2 4 3 2 3" xfId="14086" xr:uid="{00000000-0005-0000-0000-0000BC180000}"/>
    <cellStyle name="Comma 2 5 2 2 4 3 2 3 2" xfId="33300" xr:uid="{C3A6F3F1-1CE7-4841-ADD3-6A7E20E01215}"/>
    <cellStyle name="Comma 2 5 2 2 4 3 2 4" xfId="23693" xr:uid="{1580B1F4-391D-4C31-B21D-E29A4A4BFFC8}"/>
    <cellStyle name="Comma 2 5 2 2 4 3 3" xfId="6881" xr:uid="{00000000-0005-0000-0000-0000BD180000}"/>
    <cellStyle name="Comma 2 5 2 2 4 3 3 2" xfId="16488" xr:uid="{00000000-0005-0000-0000-0000BE180000}"/>
    <cellStyle name="Comma 2 5 2 2 4 3 3 2 2" xfId="35702" xr:uid="{25D9472B-319D-4DF2-9AAF-6C65DDA02D81}"/>
    <cellStyle name="Comma 2 5 2 2 4 3 3 3" xfId="26095" xr:uid="{E2563F94-97C2-48B0-A9D0-1DC09700D7DA}"/>
    <cellStyle name="Comma 2 5 2 2 4 3 4" xfId="11684" xr:uid="{00000000-0005-0000-0000-0000BF180000}"/>
    <cellStyle name="Comma 2 5 2 2 4 3 4 2" xfId="30898" xr:uid="{D6F61152-C0B7-4938-A7AE-BBE442C3F6DE}"/>
    <cellStyle name="Comma 2 5 2 2 4 3 5" xfId="21291" xr:uid="{446B7A63-2146-45D0-99B7-33D3E8308F39}"/>
    <cellStyle name="Comma 2 5 2 2 4 4" xfId="2879" xr:uid="{00000000-0005-0000-0000-0000C0180000}"/>
    <cellStyle name="Comma 2 5 2 2 4 4 2" xfId="7682" xr:uid="{00000000-0005-0000-0000-0000C1180000}"/>
    <cellStyle name="Comma 2 5 2 2 4 4 2 2" xfId="17289" xr:uid="{00000000-0005-0000-0000-0000C2180000}"/>
    <cellStyle name="Comma 2 5 2 2 4 4 2 2 2" xfId="36503" xr:uid="{5F8BEA8F-0B82-4A95-A8E7-006FA95C3C96}"/>
    <cellStyle name="Comma 2 5 2 2 4 4 2 3" xfId="26896" xr:uid="{07D2D7B4-4690-4844-8718-5A1DDCB89E65}"/>
    <cellStyle name="Comma 2 5 2 2 4 4 3" xfId="12486" xr:uid="{00000000-0005-0000-0000-0000C3180000}"/>
    <cellStyle name="Comma 2 5 2 2 4 4 3 2" xfId="31700" xr:uid="{CD8E072E-14DA-4D61-B0B6-14873912D9D5}"/>
    <cellStyle name="Comma 2 5 2 2 4 4 4" xfId="22093" xr:uid="{22A46A29-D169-4828-821C-D52A0E117E2E}"/>
    <cellStyle name="Comma 2 5 2 2 4 5" xfId="5281" xr:uid="{00000000-0005-0000-0000-0000C4180000}"/>
    <cellStyle name="Comma 2 5 2 2 4 5 2" xfId="14888" xr:uid="{00000000-0005-0000-0000-0000C5180000}"/>
    <cellStyle name="Comma 2 5 2 2 4 5 2 2" xfId="34102" xr:uid="{F7A5CAE9-E16E-41C2-90CA-0C6634251FAA}"/>
    <cellStyle name="Comma 2 5 2 2 4 5 3" xfId="24495" xr:uid="{37F106B0-0B20-4E32-823A-1538D18D0F22}"/>
    <cellStyle name="Comma 2 5 2 2 4 6" xfId="10084" xr:uid="{00000000-0005-0000-0000-0000C6180000}"/>
    <cellStyle name="Comma 2 5 2 2 4 6 2" xfId="29298" xr:uid="{9A835C5B-6435-4CBF-B298-1E2474ECA482}"/>
    <cellStyle name="Comma 2 5 2 2 4 7" xfId="19691" xr:uid="{EC9F90E3-4AD4-44BA-9B4D-AAFD39CBBB75}"/>
    <cellStyle name="Comma 2 5 2 2 5" xfId="673" xr:uid="{00000000-0005-0000-0000-0000C7180000}"/>
    <cellStyle name="Comma 2 5 2 2 5 2" xfId="1474" xr:uid="{00000000-0005-0000-0000-0000C8180000}"/>
    <cellStyle name="Comma 2 5 2 2 5 2 2" xfId="3879" xr:uid="{00000000-0005-0000-0000-0000C9180000}"/>
    <cellStyle name="Comma 2 5 2 2 5 2 2 2" xfId="8682" xr:uid="{00000000-0005-0000-0000-0000CA180000}"/>
    <cellStyle name="Comma 2 5 2 2 5 2 2 2 2" xfId="18289" xr:uid="{00000000-0005-0000-0000-0000CB180000}"/>
    <cellStyle name="Comma 2 5 2 2 5 2 2 2 2 2" xfId="37503" xr:uid="{0CA8BEC4-4B52-483A-9DBF-95C7D5C59492}"/>
    <cellStyle name="Comma 2 5 2 2 5 2 2 2 3" xfId="27896" xr:uid="{E236C95C-9FB9-4F4A-BE79-5E5D844B0FF4}"/>
    <cellStyle name="Comma 2 5 2 2 5 2 2 3" xfId="13486" xr:uid="{00000000-0005-0000-0000-0000CC180000}"/>
    <cellStyle name="Comma 2 5 2 2 5 2 2 3 2" xfId="32700" xr:uid="{2C93172D-AC47-4CC6-9406-CDE748321937}"/>
    <cellStyle name="Comma 2 5 2 2 5 2 2 4" xfId="23093" xr:uid="{3291D11A-5A0B-494B-8F77-185DBE8BB9CA}"/>
    <cellStyle name="Comma 2 5 2 2 5 2 3" xfId="6281" xr:uid="{00000000-0005-0000-0000-0000CD180000}"/>
    <cellStyle name="Comma 2 5 2 2 5 2 3 2" xfId="15888" xr:uid="{00000000-0005-0000-0000-0000CE180000}"/>
    <cellStyle name="Comma 2 5 2 2 5 2 3 2 2" xfId="35102" xr:uid="{87E9CC21-8019-41DE-8F26-4C50443877CC}"/>
    <cellStyle name="Comma 2 5 2 2 5 2 3 3" xfId="25495" xr:uid="{563133AF-7CB2-4C82-A872-7C60CE4393D1}"/>
    <cellStyle name="Comma 2 5 2 2 5 2 4" xfId="11084" xr:uid="{00000000-0005-0000-0000-0000CF180000}"/>
    <cellStyle name="Comma 2 5 2 2 5 2 4 2" xfId="30298" xr:uid="{1D5EFBC7-076D-4DEF-9F49-CFA81A6F8CF8}"/>
    <cellStyle name="Comma 2 5 2 2 5 2 5" xfId="20691" xr:uid="{4A9854FE-718E-4FE5-AD23-EC86422DC15C}"/>
    <cellStyle name="Comma 2 5 2 2 5 3" xfId="2274" xr:uid="{00000000-0005-0000-0000-0000D0180000}"/>
    <cellStyle name="Comma 2 5 2 2 5 3 2" xfId="4679" xr:uid="{00000000-0005-0000-0000-0000D1180000}"/>
    <cellStyle name="Comma 2 5 2 2 5 3 2 2" xfId="9482" xr:uid="{00000000-0005-0000-0000-0000D2180000}"/>
    <cellStyle name="Comma 2 5 2 2 5 3 2 2 2" xfId="19089" xr:uid="{00000000-0005-0000-0000-0000D3180000}"/>
    <cellStyle name="Comma 2 5 2 2 5 3 2 2 2 2" xfId="38303" xr:uid="{6A7B7791-ACCC-45B2-8209-CAED6D91761A}"/>
    <cellStyle name="Comma 2 5 2 2 5 3 2 2 3" xfId="28696" xr:uid="{CAA72B0B-8D9B-4B45-AA84-F76DA2215FE3}"/>
    <cellStyle name="Comma 2 5 2 2 5 3 2 3" xfId="14286" xr:uid="{00000000-0005-0000-0000-0000D4180000}"/>
    <cellStyle name="Comma 2 5 2 2 5 3 2 3 2" xfId="33500" xr:uid="{F74ABB88-E50F-4FC5-8FBD-B5B6BA5BAAE7}"/>
    <cellStyle name="Comma 2 5 2 2 5 3 2 4" xfId="23893" xr:uid="{7C590292-7E9D-42F8-8CB9-C46FEFF43355}"/>
    <cellStyle name="Comma 2 5 2 2 5 3 3" xfId="7081" xr:uid="{00000000-0005-0000-0000-0000D5180000}"/>
    <cellStyle name="Comma 2 5 2 2 5 3 3 2" xfId="16688" xr:uid="{00000000-0005-0000-0000-0000D6180000}"/>
    <cellStyle name="Comma 2 5 2 2 5 3 3 2 2" xfId="35902" xr:uid="{1F62CCA7-7E8C-4FFE-9997-4E35178E45E7}"/>
    <cellStyle name="Comma 2 5 2 2 5 3 3 3" xfId="26295" xr:uid="{C5BA9268-2490-48CA-8B65-B8B6049ADE9D}"/>
    <cellStyle name="Comma 2 5 2 2 5 3 4" xfId="11884" xr:uid="{00000000-0005-0000-0000-0000D7180000}"/>
    <cellStyle name="Comma 2 5 2 2 5 3 4 2" xfId="31098" xr:uid="{DB6871CD-1967-4735-846C-0C56AA3EC872}"/>
    <cellStyle name="Comma 2 5 2 2 5 3 5" xfId="21491" xr:uid="{4565E7F0-E5AC-4DEF-AE6A-D3366F1E4ACC}"/>
    <cellStyle name="Comma 2 5 2 2 5 4" xfId="3079" xr:uid="{00000000-0005-0000-0000-0000D8180000}"/>
    <cellStyle name="Comma 2 5 2 2 5 4 2" xfId="7882" xr:uid="{00000000-0005-0000-0000-0000D9180000}"/>
    <cellStyle name="Comma 2 5 2 2 5 4 2 2" xfId="17489" xr:uid="{00000000-0005-0000-0000-0000DA180000}"/>
    <cellStyle name="Comma 2 5 2 2 5 4 2 2 2" xfId="36703" xr:uid="{C2B3E217-6F71-45FF-A991-73D1EAD6E68E}"/>
    <cellStyle name="Comma 2 5 2 2 5 4 2 3" xfId="27096" xr:uid="{69DFC4DA-2F0B-4FEF-B6A9-12949D60A6AA}"/>
    <cellStyle name="Comma 2 5 2 2 5 4 3" xfId="12686" xr:uid="{00000000-0005-0000-0000-0000DB180000}"/>
    <cellStyle name="Comma 2 5 2 2 5 4 3 2" xfId="31900" xr:uid="{6FB0F32C-B5A5-44A3-A546-1712B9C27699}"/>
    <cellStyle name="Comma 2 5 2 2 5 4 4" xfId="22293" xr:uid="{42ABB56B-1B8D-447B-AE2B-8ACEE845CE1F}"/>
    <cellStyle name="Comma 2 5 2 2 5 5" xfId="5481" xr:uid="{00000000-0005-0000-0000-0000DC180000}"/>
    <cellStyle name="Comma 2 5 2 2 5 5 2" xfId="15088" xr:uid="{00000000-0005-0000-0000-0000DD180000}"/>
    <cellStyle name="Comma 2 5 2 2 5 5 2 2" xfId="34302" xr:uid="{016FE2BF-DA50-4930-9474-8C23BE3A5D2D}"/>
    <cellStyle name="Comma 2 5 2 2 5 5 3" xfId="24695" xr:uid="{3C69BD16-D300-4851-BA4D-E3C931BB284B}"/>
    <cellStyle name="Comma 2 5 2 2 5 6" xfId="10284" xr:uid="{00000000-0005-0000-0000-0000DE180000}"/>
    <cellStyle name="Comma 2 5 2 2 5 6 2" xfId="29498" xr:uid="{FB485987-96C0-4E59-9B02-FCE0A5ACA4A0}"/>
    <cellStyle name="Comma 2 5 2 2 5 7" xfId="19891" xr:uid="{E2E5B5CF-161D-4300-B960-C3C72FE62BCA}"/>
    <cellStyle name="Comma 2 5 2 2 6" xfId="874" xr:uid="{00000000-0005-0000-0000-0000DF180000}"/>
    <cellStyle name="Comma 2 5 2 2 6 2" xfId="3279" xr:uid="{00000000-0005-0000-0000-0000E0180000}"/>
    <cellStyle name="Comma 2 5 2 2 6 2 2" xfId="8082" xr:uid="{00000000-0005-0000-0000-0000E1180000}"/>
    <cellStyle name="Comma 2 5 2 2 6 2 2 2" xfId="17689" xr:uid="{00000000-0005-0000-0000-0000E2180000}"/>
    <cellStyle name="Comma 2 5 2 2 6 2 2 2 2" xfId="36903" xr:uid="{09B0CA75-5DCC-40C2-A95C-4F5D315B2730}"/>
    <cellStyle name="Comma 2 5 2 2 6 2 2 3" xfId="27296" xr:uid="{6E3496EE-1A04-4FDB-94F3-2D732C4B100D}"/>
    <cellStyle name="Comma 2 5 2 2 6 2 3" xfId="12886" xr:uid="{00000000-0005-0000-0000-0000E3180000}"/>
    <cellStyle name="Comma 2 5 2 2 6 2 3 2" xfId="32100" xr:uid="{3F651BFF-4812-4D59-B337-477BFB31374D}"/>
    <cellStyle name="Comma 2 5 2 2 6 2 4" xfId="22493" xr:uid="{742752D0-9F58-44E3-ADED-FE66CD25DBBE}"/>
    <cellStyle name="Comma 2 5 2 2 6 3" xfId="5681" xr:uid="{00000000-0005-0000-0000-0000E4180000}"/>
    <cellStyle name="Comma 2 5 2 2 6 3 2" xfId="15288" xr:uid="{00000000-0005-0000-0000-0000E5180000}"/>
    <cellStyle name="Comma 2 5 2 2 6 3 2 2" xfId="34502" xr:uid="{A90EF562-4F6C-4D28-877C-EAA8C4BA422C}"/>
    <cellStyle name="Comma 2 5 2 2 6 3 3" xfId="24895" xr:uid="{B149C70A-2147-4FC2-9592-059F4C1C6F4E}"/>
    <cellStyle name="Comma 2 5 2 2 6 4" xfId="10484" xr:uid="{00000000-0005-0000-0000-0000E6180000}"/>
    <cellStyle name="Comma 2 5 2 2 6 4 2" xfId="29698" xr:uid="{0284191C-E628-4CDD-9575-F9BF4441AC09}"/>
    <cellStyle name="Comma 2 5 2 2 6 5" xfId="20091" xr:uid="{826BBD93-CA5F-43A6-AC72-35885035ABB4}"/>
    <cellStyle name="Comma 2 5 2 2 7" xfId="1674" xr:uid="{00000000-0005-0000-0000-0000E7180000}"/>
    <cellStyle name="Comma 2 5 2 2 7 2" xfId="4079" xr:uid="{00000000-0005-0000-0000-0000E8180000}"/>
    <cellStyle name="Comma 2 5 2 2 7 2 2" xfId="8882" xr:uid="{00000000-0005-0000-0000-0000E9180000}"/>
    <cellStyle name="Comma 2 5 2 2 7 2 2 2" xfId="18489" xr:uid="{00000000-0005-0000-0000-0000EA180000}"/>
    <cellStyle name="Comma 2 5 2 2 7 2 2 2 2" xfId="37703" xr:uid="{A05CCD04-2CC6-4209-8A8E-353A9769E38B}"/>
    <cellStyle name="Comma 2 5 2 2 7 2 2 3" xfId="28096" xr:uid="{F22E0540-DBB4-4BA0-BB95-28966FB965D7}"/>
    <cellStyle name="Comma 2 5 2 2 7 2 3" xfId="13686" xr:uid="{00000000-0005-0000-0000-0000EB180000}"/>
    <cellStyle name="Comma 2 5 2 2 7 2 3 2" xfId="32900" xr:uid="{06F3BBDB-FE13-474B-9053-2A1C7F76DD4E}"/>
    <cellStyle name="Comma 2 5 2 2 7 2 4" xfId="23293" xr:uid="{BE102E59-A6B7-4EAF-BA06-64F6D94DC4E7}"/>
    <cellStyle name="Comma 2 5 2 2 7 3" xfId="6481" xr:uid="{00000000-0005-0000-0000-0000EC180000}"/>
    <cellStyle name="Comma 2 5 2 2 7 3 2" xfId="16088" xr:uid="{00000000-0005-0000-0000-0000ED180000}"/>
    <cellStyle name="Comma 2 5 2 2 7 3 2 2" xfId="35302" xr:uid="{12A78D14-E253-40C5-B8C4-74ABA1B1DC46}"/>
    <cellStyle name="Comma 2 5 2 2 7 3 3" xfId="25695" xr:uid="{798624A1-AF10-48E3-B7F2-5D254796545B}"/>
    <cellStyle name="Comma 2 5 2 2 7 4" xfId="11284" xr:uid="{00000000-0005-0000-0000-0000EE180000}"/>
    <cellStyle name="Comma 2 5 2 2 7 4 2" xfId="30498" xr:uid="{0342E0BA-4721-45E8-AE02-BB6E37976B4B}"/>
    <cellStyle name="Comma 2 5 2 2 7 5" xfId="20891" xr:uid="{EB123320-0A5A-43F2-B9D5-28DE2C47B008}"/>
    <cellStyle name="Comma 2 5 2 2 8" xfId="2479" xr:uid="{00000000-0005-0000-0000-0000EF180000}"/>
    <cellStyle name="Comma 2 5 2 2 8 2" xfId="7282" xr:uid="{00000000-0005-0000-0000-0000F0180000}"/>
    <cellStyle name="Comma 2 5 2 2 8 2 2" xfId="16889" xr:uid="{00000000-0005-0000-0000-0000F1180000}"/>
    <cellStyle name="Comma 2 5 2 2 8 2 2 2" xfId="36103" xr:uid="{3B4895DC-9C3B-4202-8BD8-4322BCE1BF62}"/>
    <cellStyle name="Comma 2 5 2 2 8 2 3" xfId="26496" xr:uid="{C7D89C64-00CB-43B7-A145-55EA78C33D7F}"/>
    <cellStyle name="Comma 2 5 2 2 8 3" xfId="12086" xr:uid="{00000000-0005-0000-0000-0000F2180000}"/>
    <cellStyle name="Comma 2 5 2 2 8 3 2" xfId="31300" xr:uid="{BB8EB837-CC25-4C2C-9F70-9E85D8224431}"/>
    <cellStyle name="Comma 2 5 2 2 8 4" xfId="21693" xr:uid="{195FE84F-196A-4B67-834E-3BDF235E6E0B}"/>
    <cellStyle name="Comma 2 5 2 2 9" xfId="4881" xr:uid="{00000000-0005-0000-0000-0000F3180000}"/>
    <cellStyle name="Comma 2 5 2 2 9 2" xfId="14488" xr:uid="{00000000-0005-0000-0000-0000F4180000}"/>
    <cellStyle name="Comma 2 5 2 2 9 2 2" xfId="33702" xr:uid="{DEF20EFC-90D3-4D5B-AC92-D257E8CF54B3}"/>
    <cellStyle name="Comma 2 5 2 2 9 3" xfId="24095" xr:uid="{D2313798-427A-4B22-A817-6C1B9050C277}"/>
    <cellStyle name="Comma 2 5 2 3" xfId="123" xr:uid="{00000000-0005-0000-0000-0000F5180000}"/>
    <cellStyle name="Comma 2 5 2 3 10" xfId="19341" xr:uid="{C7968C66-76C2-45FF-81C8-919255346A90}"/>
    <cellStyle name="Comma 2 5 2 3 2" xfId="323" xr:uid="{00000000-0005-0000-0000-0000F6180000}"/>
    <cellStyle name="Comma 2 5 2 3 2 2" xfId="1124" xr:uid="{00000000-0005-0000-0000-0000F7180000}"/>
    <cellStyle name="Comma 2 5 2 3 2 2 2" xfId="3529" xr:uid="{00000000-0005-0000-0000-0000F8180000}"/>
    <cellStyle name="Comma 2 5 2 3 2 2 2 2" xfId="8332" xr:uid="{00000000-0005-0000-0000-0000F9180000}"/>
    <cellStyle name="Comma 2 5 2 3 2 2 2 2 2" xfId="17939" xr:uid="{00000000-0005-0000-0000-0000FA180000}"/>
    <cellStyle name="Comma 2 5 2 3 2 2 2 2 2 2" xfId="37153" xr:uid="{CE22C6A8-5783-4B84-8D1F-22324C31C99D}"/>
    <cellStyle name="Comma 2 5 2 3 2 2 2 2 3" xfId="27546" xr:uid="{4C91848F-6490-4142-8B2F-72589668FA2E}"/>
    <cellStyle name="Comma 2 5 2 3 2 2 2 3" xfId="13136" xr:uid="{00000000-0005-0000-0000-0000FB180000}"/>
    <cellStyle name="Comma 2 5 2 3 2 2 2 3 2" xfId="32350" xr:uid="{FC4D7F46-0E12-4AC2-B444-CEE4F5C42EA6}"/>
    <cellStyle name="Comma 2 5 2 3 2 2 2 4" xfId="22743" xr:uid="{302134DB-6531-4083-A1F7-BDAC12D290AF}"/>
    <cellStyle name="Comma 2 5 2 3 2 2 3" xfId="5931" xr:uid="{00000000-0005-0000-0000-0000FC180000}"/>
    <cellStyle name="Comma 2 5 2 3 2 2 3 2" xfId="15538" xr:uid="{00000000-0005-0000-0000-0000FD180000}"/>
    <cellStyle name="Comma 2 5 2 3 2 2 3 2 2" xfId="34752" xr:uid="{BA613652-7DE2-4003-85BE-D19FC7D5F6E2}"/>
    <cellStyle name="Comma 2 5 2 3 2 2 3 3" xfId="25145" xr:uid="{9FC65796-2180-4683-BA69-612D362E43C8}"/>
    <cellStyle name="Comma 2 5 2 3 2 2 4" xfId="10734" xr:uid="{00000000-0005-0000-0000-0000FE180000}"/>
    <cellStyle name="Comma 2 5 2 3 2 2 4 2" xfId="29948" xr:uid="{456E49DC-3132-4A57-B845-7B8D7280AED3}"/>
    <cellStyle name="Comma 2 5 2 3 2 2 5" xfId="20341" xr:uid="{1784ED99-FA47-412B-B03F-B03504DBAA9D}"/>
    <cellStyle name="Comma 2 5 2 3 2 3" xfId="1924" xr:uid="{00000000-0005-0000-0000-0000FF180000}"/>
    <cellStyle name="Comma 2 5 2 3 2 3 2" xfId="4329" xr:uid="{00000000-0005-0000-0000-000000190000}"/>
    <cellStyle name="Comma 2 5 2 3 2 3 2 2" xfId="9132" xr:uid="{00000000-0005-0000-0000-000001190000}"/>
    <cellStyle name="Comma 2 5 2 3 2 3 2 2 2" xfId="18739" xr:uid="{00000000-0005-0000-0000-000002190000}"/>
    <cellStyle name="Comma 2 5 2 3 2 3 2 2 2 2" xfId="37953" xr:uid="{A560AE7D-83C3-4B88-91EE-1FC10ECADCE9}"/>
    <cellStyle name="Comma 2 5 2 3 2 3 2 2 3" xfId="28346" xr:uid="{B4D63DB3-9B81-4EB0-B4AD-3367652C0CA8}"/>
    <cellStyle name="Comma 2 5 2 3 2 3 2 3" xfId="13936" xr:uid="{00000000-0005-0000-0000-000003190000}"/>
    <cellStyle name="Comma 2 5 2 3 2 3 2 3 2" xfId="33150" xr:uid="{C99F8B0D-1A89-4DD1-B142-2EF050E21551}"/>
    <cellStyle name="Comma 2 5 2 3 2 3 2 4" xfId="23543" xr:uid="{54B62194-03DF-494B-91AE-B9AA58BA9204}"/>
    <cellStyle name="Comma 2 5 2 3 2 3 3" xfId="6731" xr:uid="{00000000-0005-0000-0000-000004190000}"/>
    <cellStyle name="Comma 2 5 2 3 2 3 3 2" xfId="16338" xr:uid="{00000000-0005-0000-0000-000005190000}"/>
    <cellStyle name="Comma 2 5 2 3 2 3 3 2 2" xfId="35552" xr:uid="{A0D9B599-D12D-4959-8C27-E038ACE68C06}"/>
    <cellStyle name="Comma 2 5 2 3 2 3 3 3" xfId="25945" xr:uid="{2351B6C3-B48A-4DBD-9F8F-40A543253FEA}"/>
    <cellStyle name="Comma 2 5 2 3 2 3 4" xfId="11534" xr:uid="{00000000-0005-0000-0000-000006190000}"/>
    <cellStyle name="Comma 2 5 2 3 2 3 4 2" xfId="30748" xr:uid="{31A82292-0CE4-490E-AA7E-039FF48AE92B}"/>
    <cellStyle name="Comma 2 5 2 3 2 3 5" xfId="21141" xr:uid="{53F63858-2C3B-465C-AA35-5EE7619DDA2D}"/>
    <cellStyle name="Comma 2 5 2 3 2 4" xfId="2729" xr:uid="{00000000-0005-0000-0000-000007190000}"/>
    <cellStyle name="Comma 2 5 2 3 2 4 2" xfId="7532" xr:uid="{00000000-0005-0000-0000-000008190000}"/>
    <cellStyle name="Comma 2 5 2 3 2 4 2 2" xfId="17139" xr:uid="{00000000-0005-0000-0000-000009190000}"/>
    <cellStyle name="Comma 2 5 2 3 2 4 2 2 2" xfId="36353" xr:uid="{CE270ABC-A9B0-4887-9D06-A13804589112}"/>
    <cellStyle name="Comma 2 5 2 3 2 4 2 3" xfId="26746" xr:uid="{7ECE632B-0F44-483C-8818-7620A9F78B25}"/>
    <cellStyle name="Comma 2 5 2 3 2 4 3" xfId="12336" xr:uid="{00000000-0005-0000-0000-00000A190000}"/>
    <cellStyle name="Comma 2 5 2 3 2 4 3 2" xfId="31550" xr:uid="{3DCA051C-D977-4F71-A89F-BA5C7E1760EE}"/>
    <cellStyle name="Comma 2 5 2 3 2 4 4" xfId="21943" xr:uid="{8ED04BC0-31D1-4021-B783-0467D9C02760}"/>
    <cellStyle name="Comma 2 5 2 3 2 5" xfId="5131" xr:uid="{00000000-0005-0000-0000-00000B190000}"/>
    <cellStyle name="Comma 2 5 2 3 2 5 2" xfId="14738" xr:uid="{00000000-0005-0000-0000-00000C190000}"/>
    <cellStyle name="Comma 2 5 2 3 2 5 2 2" xfId="33952" xr:uid="{297BC561-36A1-4BE1-84EA-278798373BF9}"/>
    <cellStyle name="Comma 2 5 2 3 2 5 3" xfId="24345" xr:uid="{09CEFC34-CD95-45CE-B381-80EB8EB0429C}"/>
    <cellStyle name="Comma 2 5 2 3 2 6" xfId="9934" xr:uid="{00000000-0005-0000-0000-00000D190000}"/>
    <cellStyle name="Comma 2 5 2 3 2 6 2" xfId="29148" xr:uid="{FA008E17-3B45-442F-A4CA-11E3016082BC}"/>
    <cellStyle name="Comma 2 5 2 3 2 7" xfId="19541" xr:uid="{05F0A0CF-5503-46A7-A146-432004D1D1B9}"/>
    <cellStyle name="Comma 2 5 2 3 3" xfId="523" xr:uid="{00000000-0005-0000-0000-00000E190000}"/>
    <cellStyle name="Comma 2 5 2 3 3 2" xfId="1324" xr:uid="{00000000-0005-0000-0000-00000F190000}"/>
    <cellStyle name="Comma 2 5 2 3 3 2 2" xfId="3729" xr:uid="{00000000-0005-0000-0000-000010190000}"/>
    <cellStyle name="Comma 2 5 2 3 3 2 2 2" xfId="8532" xr:uid="{00000000-0005-0000-0000-000011190000}"/>
    <cellStyle name="Comma 2 5 2 3 3 2 2 2 2" xfId="18139" xr:uid="{00000000-0005-0000-0000-000012190000}"/>
    <cellStyle name="Comma 2 5 2 3 3 2 2 2 2 2" xfId="37353" xr:uid="{00FDAD59-C29D-4A82-A838-A1040BA92B38}"/>
    <cellStyle name="Comma 2 5 2 3 3 2 2 2 3" xfId="27746" xr:uid="{F4575C12-B5FC-47D9-8BF2-3CEFDDF150E0}"/>
    <cellStyle name="Comma 2 5 2 3 3 2 2 3" xfId="13336" xr:uid="{00000000-0005-0000-0000-000013190000}"/>
    <cellStyle name="Comma 2 5 2 3 3 2 2 3 2" xfId="32550" xr:uid="{170B5DE8-403E-48F3-9223-C09ED9FFF509}"/>
    <cellStyle name="Comma 2 5 2 3 3 2 2 4" xfId="22943" xr:uid="{6EFA529D-B82E-451A-9FDC-553E6E6DCC75}"/>
    <cellStyle name="Comma 2 5 2 3 3 2 3" xfId="6131" xr:uid="{00000000-0005-0000-0000-000014190000}"/>
    <cellStyle name="Comma 2 5 2 3 3 2 3 2" xfId="15738" xr:uid="{00000000-0005-0000-0000-000015190000}"/>
    <cellStyle name="Comma 2 5 2 3 3 2 3 2 2" xfId="34952" xr:uid="{4B45C644-2795-4C7D-A4C7-7B014B712C0C}"/>
    <cellStyle name="Comma 2 5 2 3 3 2 3 3" xfId="25345" xr:uid="{78E2DE42-AAC0-4F12-9FD2-0F5C80F109E2}"/>
    <cellStyle name="Comma 2 5 2 3 3 2 4" xfId="10934" xr:uid="{00000000-0005-0000-0000-000016190000}"/>
    <cellStyle name="Comma 2 5 2 3 3 2 4 2" xfId="30148" xr:uid="{FE8B7BFB-B5DB-4092-BFF6-6C66F69A3FCD}"/>
    <cellStyle name="Comma 2 5 2 3 3 2 5" xfId="20541" xr:uid="{59273528-1B03-49DC-AFCA-8EB7C9776F7C}"/>
    <cellStyle name="Comma 2 5 2 3 3 3" xfId="2124" xr:uid="{00000000-0005-0000-0000-000017190000}"/>
    <cellStyle name="Comma 2 5 2 3 3 3 2" xfId="4529" xr:uid="{00000000-0005-0000-0000-000018190000}"/>
    <cellStyle name="Comma 2 5 2 3 3 3 2 2" xfId="9332" xr:uid="{00000000-0005-0000-0000-000019190000}"/>
    <cellStyle name="Comma 2 5 2 3 3 3 2 2 2" xfId="18939" xr:uid="{00000000-0005-0000-0000-00001A190000}"/>
    <cellStyle name="Comma 2 5 2 3 3 3 2 2 2 2" xfId="38153" xr:uid="{C626CC73-EFB9-4075-9483-82F5A751CA9C}"/>
    <cellStyle name="Comma 2 5 2 3 3 3 2 2 3" xfId="28546" xr:uid="{15165F80-EBA8-478C-8E79-3E195FF38D59}"/>
    <cellStyle name="Comma 2 5 2 3 3 3 2 3" xfId="14136" xr:uid="{00000000-0005-0000-0000-00001B190000}"/>
    <cellStyle name="Comma 2 5 2 3 3 3 2 3 2" xfId="33350" xr:uid="{6F265910-2920-4297-8B7B-8A46E4C30562}"/>
    <cellStyle name="Comma 2 5 2 3 3 3 2 4" xfId="23743" xr:uid="{E3EE86A3-C1EB-4EB5-8BE3-9C68D5751A21}"/>
    <cellStyle name="Comma 2 5 2 3 3 3 3" xfId="6931" xr:uid="{00000000-0005-0000-0000-00001C190000}"/>
    <cellStyle name="Comma 2 5 2 3 3 3 3 2" xfId="16538" xr:uid="{00000000-0005-0000-0000-00001D190000}"/>
    <cellStyle name="Comma 2 5 2 3 3 3 3 2 2" xfId="35752" xr:uid="{DA0D52F3-F3B9-4D9A-89D9-BB7D1966FFC3}"/>
    <cellStyle name="Comma 2 5 2 3 3 3 3 3" xfId="26145" xr:uid="{348DD90E-F658-4689-A1A7-A19215101BD2}"/>
    <cellStyle name="Comma 2 5 2 3 3 3 4" xfId="11734" xr:uid="{00000000-0005-0000-0000-00001E190000}"/>
    <cellStyle name="Comma 2 5 2 3 3 3 4 2" xfId="30948" xr:uid="{83A0673C-583B-44FA-9F50-0F15B58126AD}"/>
    <cellStyle name="Comma 2 5 2 3 3 3 5" xfId="21341" xr:uid="{C18E2E9E-AF0E-4440-965D-2531FAAF629B}"/>
    <cellStyle name="Comma 2 5 2 3 3 4" xfId="2929" xr:uid="{00000000-0005-0000-0000-00001F190000}"/>
    <cellStyle name="Comma 2 5 2 3 3 4 2" xfId="7732" xr:uid="{00000000-0005-0000-0000-000020190000}"/>
    <cellStyle name="Comma 2 5 2 3 3 4 2 2" xfId="17339" xr:uid="{00000000-0005-0000-0000-000021190000}"/>
    <cellStyle name="Comma 2 5 2 3 3 4 2 2 2" xfId="36553" xr:uid="{BEC07379-DF24-40FB-921D-7109C51E65A2}"/>
    <cellStyle name="Comma 2 5 2 3 3 4 2 3" xfId="26946" xr:uid="{63210F27-53CC-41B9-97F4-54806ACAA9FC}"/>
    <cellStyle name="Comma 2 5 2 3 3 4 3" xfId="12536" xr:uid="{00000000-0005-0000-0000-000022190000}"/>
    <cellStyle name="Comma 2 5 2 3 3 4 3 2" xfId="31750" xr:uid="{29D51C9F-C669-42E6-A689-FF78368C3DA2}"/>
    <cellStyle name="Comma 2 5 2 3 3 4 4" xfId="22143" xr:uid="{97173304-46DF-4518-8FD5-0FB89CE3385B}"/>
    <cellStyle name="Comma 2 5 2 3 3 5" xfId="5331" xr:uid="{00000000-0005-0000-0000-000023190000}"/>
    <cellStyle name="Comma 2 5 2 3 3 5 2" xfId="14938" xr:uid="{00000000-0005-0000-0000-000024190000}"/>
    <cellStyle name="Comma 2 5 2 3 3 5 2 2" xfId="34152" xr:uid="{9A5AD76C-106B-4144-8B3A-82C25EAB9AB1}"/>
    <cellStyle name="Comma 2 5 2 3 3 5 3" xfId="24545" xr:uid="{E1B35338-E80A-4EEC-926F-2467368C3046}"/>
    <cellStyle name="Comma 2 5 2 3 3 6" xfId="10134" xr:uid="{00000000-0005-0000-0000-000025190000}"/>
    <cellStyle name="Comma 2 5 2 3 3 6 2" xfId="29348" xr:uid="{CDC8FD9D-8B7D-4CEC-A57F-55F85FD30431}"/>
    <cellStyle name="Comma 2 5 2 3 3 7" xfId="19741" xr:uid="{097AD9CC-5E0E-49B6-B1D9-3E7AABE4929B}"/>
    <cellStyle name="Comma 2 5 2 3 4" xfId="723" xr:uid="{00000000-0005-0000-0000-000026190000}"/>
    <cellStyle name="Comma 2 5 2 3 4 2" xfId="1524" xr:uid="{00000000-0005-0000-0000-000027190000}"/>
    <cellStyle name="Comma 2 5 2 3 4 2 2" xfId="3929" xr:uid="{00000000-0005-0000-0000-000028190000}"/>
    <cellStyle name="Comma 2 5 2 3 4 2 2 2" xfId="8732" xr:uid="{00000000-0005-0000-0000-000029190000}"/>
    <cellStyle name="Comma 2 5 2 3 4 2 2 2 2" xfId="18339" xr:uid="{00000000-0005-0000-0000-00002A190000}"/>
    <cellStyle name="Comma 2 5 2 3 4 2 2 2 2 2" xfId="37553" xr:uid="{CEACE52C-76E3-475F-A01A-8190D4AD20E8}"/>
    <cellStyle name="Comma 2 5 2 3 4 2 2 2 3" xfId="27946" xr:uid="{FE0D6E36-1E35-4783-843D-9A028DB06798}"/>
    <cellStyle name="Comma 2 5 2 3 4 2 2 3" xfId="13536" xr:uid="{00000000-0005-0000-0000-00002B190000}"/>
    <cellStyle name="Comma 2 5 2 3 4 2 2 3 2" xfId="32750" xr:uid="{EF64B467-4F16-4B65-A7D6-B833527D7C86}"/>
    <cellStyle name="Comma 2 5 2 3 4 2 2 4" xfId="23143" xr:uid="{9F689B56-02C4-446C-BD0A-8473B2407779}"/>
    <cellStyle name="Comma 2 5 2 3 4 2 3" xfId="6331" xr:uid="{00000000-0005-0000-0000-00002C190000}"/>
    <cellStyle name="Comma 2 5 2 3 4 2 3 2" xfId="15938" xr:uid="{00000000-0005-0000-0000-00002D190000}"/>
    <cellStyle name="Comma 2 5 2 3 4 2 3 2 2" xfId="35152" xr:uid="{055D930B-0CA9-4CC9-AB9B-7398B7DD3C94}"/>
    <cellStyle name="Comma 2 5 2 3 4 2 3 3" xfId="25545" xr:uid="{04DB933C-99E7-4CCB-AE1D-D42F04312C87}"/>
    <cellStyle name="Comma 2 5 2 3 4 2 4" xfId="11134" xr:uid="{00000000-0005-0000-0000-00002E190000}"/>
    <cellStyle name="Comma 2 5 2 3 4 2 4 2" xfId="30348" xr:uid="{451CCB5A-B907-49F2-98DD-A4D24CA62577}"/>
    <cellStyle name="Comma 2 5 2 3 4 2 5" xfId="20741" xr:uid="{97D84DB0-68FF-45F1-90BD-C815536CCF4A}"/>
    <cellStyle name="Comma 2 5 2 3 4 3" xfId="2324" xr:uid="{00000000-0005-0000-0000-00002F190000}"/>
    <cellStyle name="Comma 2 5 2 3 4 3 2" xfId="4729" xr:uid="{00000000-0005-0000-0000-000030190000}"/>
    <cellStyle name="Comma 2 5 2 3 4 3 2 2" xfId="9532" xr:uid="{00000000-0005-0000-0000-000031190000}"/>
    <cellStyle name="Comma 2 5 2 3 4 3 2 2 2" xfId="19139" xr:uid="{00000000-0005-0000-0000-000032190000}"/>
    <cellStyle name="Comma 2 5 2 3 4 3 2 2 2 2" xfId="38353" xr:uid="{06D318A1-A84E-4E2F-932A-3A2855E8E4C8}"/>
    <cellStyle name="Comma 2 5 2 3 4 3 2 2 3" xfId="28746" xr:uid="{0BCEF3C3-2D54-43A1-AC79-2E557B77D7B7}"/>
    <cellStyle name="Comma 2 5 2 3 4 3 2 3" xfId="14336" xr:uid="{00000000-0005-0000-0000-000033190000}"/>
    <cellStyle name="Comma 2 5 2 3 4 3 2 3 2" xfId="33550" xr:uid="{AB6F01C9-08D2-428C-902B-F9AA7198CCBE}"/>
    <cellStyle name="Comma 2 5 2 3 4 3 2 4" xfId="23943" xr:uid="{BF9DF1AA-6211-462F-AE23-67DB0EEE3F60}"/>
    <cellStyle name="Comma 2 5 2 3 4 3 3" xfId="7131" xr:uid="{00000000-0005-0000-0000-000034190000}"/>
    <cellStyle name="Comma 2 5 2 3 4 3 3 2" xfId="16738" xr:uid="{00000000-0005-0000-0000-000035190000}"/>
    <cellStyle name="Comma 2 5 2 3 4 3 3 2 2" xfId="35952" xr:uid="{3885CB55-6BC8-438C-AFB4-F3A8C97DF8FE}"/>
    <cellStyle name="Comma 2 5 2 3 4 3 3 3" xfId="26345" xr:uid="{C24AE1D7-A638-4437-B1C2-B65B53058344}"/>
    <cellStyle name="Comma 2 5 2 3 4 3 4" xfId="11934" xr:uid="{00000000-0005-0000-0000-000036190000}"/>
    <cellStyle name="Comma 2 5 2 3 4 3 4 2" xfId="31148" xr:uid="{62A17309-69FE-461B-A88E-AB8A91A884B5}"/>
    <cellStyle name="Comma 2 5 2 3 4 3 5" xfId="21541" xr:uid="{D241BEF5-32D6-48A1-9B6E-803EAEE245AA}"/>
    <cellStyle name="Comma 2 5 2 3 4 4" xfId="3129" xr:uid="{00000000-0005-0000-0000-000037190000}"/>
    <cellStyle name="Comma 2 5 2 3 4 4 2" xfId="7932" xr:uid="{00000000-0005-0000-0000-000038190000}"/>
    <cellStyle name="Comma 2 5 2 3 4 4 2 2" xfId="17539" xr:uid="{00000000-0005-0000-0000-000039190000}"/>
    <cellStyle name="Comma 2 5 2 3 4 4 2 2 2" xfId="36753" xr:uid="{E94AE5D6-FD5A-40E4-8D43-B906E0367349}"/>
    <cellStyle name="Comma 2 5 2 3 4 4 2 3" xfId="27146" xr:uid="{66530FEB-0A94-458B-A14C-F13AFFC946D3}"/>
    <cellStyle name="Comma 2 5 2 3 4 4 3" xfId="12736" xr:uid="{00000000-0005-0000-0000-00003A190000}"/>
    <cellStyle name="Comma 2 5 2 3 4 4 3 2" xfId="31950" xr:uid="{5ED3C886-5D7B-4A1E-805A-7D2828E8DFDB}"/>
    <cellStyle name="Comma 2 5 2 3 4 4 4" xfId="22343" xr:uid="{658DC310-EC8D-42C5-B78F-69A7FFB4294B}"/>
    <cellStyle name="Comma 2 5 2 3 4 5" xfId="5531" xr:uid="{00000000-0005-0000-0000-00003B190000}"/>
    <cellStyle name="Comma 2 5 2 3 4 5 2" xfId="15138" xr:uid="{00000000-0005-0000-0000-00003C190000}"/>
    <cellStyle name="Comma 2 5 2 3 4 5 2 2" xfId="34352" xr:uid="{0E3231C3-5770-435A-BDB8-9B7355C062EB}"/>
    <cellStyle name="Comma 2 5 2 3 4 5 3" xfId="24745" xr:uid="{01F7219B-1AB5-4ABC-A606-2CC77D8B8335}"/>
    <cellStyle name="Comma 2 5 2 3 4 6" xfId="10334" xr:uid="{00000000-0005-0000-0000-00003D190000}"/>
    <cellStyle name="Comma 2 5 2 3 4 6 2" xfId="29548" xr:uid="{B9AAAB61-D69E-4131-8BD5-25DE6442115E}"/>
    <cellStyle name="Comma 2 5 2 3 4 7" xfId="19941" xr:uid="{4249FFB1-7036-43EB-B9CA-92E449D6E9B9}"/>
    <cellStyle name="Comma 2 5 2 3 5" xfId="924" xr:uid="{00000000-0005-0000-0000-00003E190000}"/>
    <cellStyle name="Comma 2 5 2 3 5 2" xfId="3329" xr:uid="{00000000-0005-0000-0000-00003F190000}"/>
    <cellStyle name="Comma 2 5 2 3 5 2 2" xfId="8132" xr:uid="{00000000-0005-0000-0000-000040190000}"/>
    <cellStyle name="Comma 2 5 2 3 5 2 2 2" xfId="17739" xr:uid="{00000000-0005-0000-0000-000041190000}"/>
    <cellStyle name="Comma 2 5 2 3 5 2 2 2 2" xfId="36953" xr:uid="{BDD84A2A-9B2B-4D5A-852F-B658A9D9BE01}"/>
    <cellStyle name="Comma 2 5 2 3 5 2 2 3" xfId="27346" xr:uid="{0A945455-A0D6-4EEA-BF00-DF4684D6EE05}"/>
    <cellStyle name="Comma 2 5 2 3 5 2 3" xfId="12936" xr:uid="{00000000-0005-0000-0000-000042190000}"/>
    <cellStyle name="Comma 2 5 2 3 5 2 3 2" xfId="32150" xr:uid="{72EFFA7F-30D6-4DDA-81B6-158079F50D31}"/>
    <cellStyle name="Comma 2 5 2 3 5 2 4" xfId="22543" xr:uid="{7FCAAFF2-8C8F-4A25-A18F-CE500A90284D}"/>
    <cellStyle name="Comma 2 5 2 3 5 3" xfId="5731" xr:uid="{00000000-0005-0000-0000-000043190000}"/>
    <cellStyle name="Comma 2 5 2 3 5 3 2" xfId="15338" xr:uid="{00000000-0005-0000-0000-000044190000}"/>
    <cellStyle name="Comma 2 5 2 3 5 3 2 2" xfId="34552" xr:uid="{0F0CB9F0-7AC7-47C9-A4F8-F901114E2271}"/>
    <cellStyle name="Comma 2 5 2 3 5 3 3" xfId="24945" xr:uid="{4887E846-B7B8-45E8-BEEB-91D0B0097C24}"/>
    <cellStyle name="Comma 2 5 2 3 5 4" xfId="10534" xr:uid="{00000000-0005-0000-0000-000045190000}"/>
    <cellStyle name="Comma 2 5 2 3 5 4 2" xfId="29748" xr:uid="{072B32CD-1593-4048-AE86-9F992AEE30A9}"/>
    <cellStyle name="Comma 2 5 2 3 5 5" xfId="20141" xr:uid="{5BFA6649-0C93-41AF-AD53-BC8446E4652E}"/>
    <cellStyle name="Comma 2 5 2 3 6" xfId="1724" xr:uid="{00000000-0005-0000-0000-000046190000}"/>
    <cellStyle name="Comma 2 5 2 3 6 2" xfId="4129" xr:uid="{00000000-0005-0000-0000-000047190000}"/>
    <cellStyle name="Comma 2 5 2 3 6 2 2" xfId="8932" xr:uid="{00000000-0005-0000-0000-000048190000}"/>
    <cellStyle name="Comma 2 5 2 3 6 2 2 2" xfId="18539" xr:uid="{00000000-0005-0000-0000-000049190000}"/>
    <cellStyle name="Comma 2 5 2 3 6 2 2 2 2" xfId="37753" xr:uid="{915B6659-931E-4FDD-B796-8407FA398CC5}"/>
    <cellStyle name="Comma 2 5 2 3 6 2 2 3" xfId="28146" xr:uid="{FAB6686C-39F8-49D8-A7BA-5A9091347379}"/>
    <cellStyle name="Comma 2 5 2 3 6 2 3" xfId="13736" xr:uid="{00000000-0005-0000-0000-00004A190000}"/>
    <cellStyle name="Comma 2 5 2 3 6 2 3 2" xfId="32950" xr:uid="{1E817733-8038-4AA0-9230-4652F7800C74}"/>
    <cellStyle name="Comma 2 5 2 3 6 2 4" xfId="23343" xr:uid="{07EB821F-91AE-4B93-BF51-29A3A35EE5C7}"/>
    <cellStyle name="Comma 2 5 2 3 6 3" xfId="6531" xr:uid="{00000000-0005-0000-0000-00004B190000}"/>
    <cellStyle name="Comma 2 5 2 3 6 3 2" xfId="16138" xr:uid="{00000000-0005-0000-0000-00004C190000}"/>
    <cellStyle name="Comma 2 5 2 3 6 3 2 2" xfId="35352" xr:uid="{40CCA938-DDA3-4DE3-BF4F-420BEA866D00}"/>
    <cellStyle name="Comma 2 5 2 3 6 3 3" xfId="25745" xr:uid="{1D85DB81-4DDB-4EAE-AC96-44D152AB1988}"/>
    <cellStyle name="Comma 2 5 2 3 6 4" xfId="11334" xr:uid="{00000000-0005-0000-0000-00004D190000}"/>
    <cellStyle name="Comma 2 5 2 3 6 4 2" xfId="30548" xr:uid="{DA331F16-7E1B-4F41-8338-CB6B7202AA04}"/>
    <cellStyle name="Comma 2 5 2 3 6 5" xfId="20941" xr:uid="{368183E1-384F-4103-8C72-77E13BCB5B0F}"/>
    <cellStyle name="Comma 2 5 2 3 7" xfId="2529" xr:uid="{00000000-0005-0000-0000-00004E190000}"/>
    <cellStyle name="Comma 2 5 2 3 7 2" xfId="7332" xr:uid="{00000000-0005-0000-0000-00004F190000}"/>
    <cellStyle name="Comma 2 5 2 3 7 2 2" xfId="16939" xr:uid="{00000000-0005-0000-0000-000050190000}"/>
    <cellStyle name="Comma 2 5 2 3 7 2 2 2" xfId="36153" xr:uid="{59DB730C-6A35-455C-9191-04CADE98DB41}"/>
    <cellStyle name="Comma 2 5 2 3 7 2 3" xfId="26546" xr:uid="{7E6480F1-F731-4ABB-8034-ADD82AA24571}"/>
    <cellStyle name="Comma 2 5 2 3 7 3" xfId="12136" xr:uid="{00000000-0005-0000-0000-000051190000}"/>
    <cellStyle name="Comma 2 5 2 3 7 3 2" xfId="31350" xr:uid="{F4AAE152-C57B-4517-A9F9-835036EF4E3B}"/>
    <cellStyle name="Comma 2 5 2 3 7 4" xfId="21743" xr:uid="{35C8F5B3-4847-4BA4-BFBC-D4EBEF64DF6E}"/>
    <cellStyle name="Comma 2 5 2 3 8" xfId="4931" xr:uid="{00000000-0005-0000-0000-000052190000}"/>
    <cellStyle name="Comma 2 5 2 3 8 2" xfId="14538" xr:uid="{00000000-0005-0000-0000-000053190000}"/>
    <cellStyle name="Comma 2 5 2 3 8 2 2" xfId="33752" xr:uid="{4277A0B9-BE1B-4FD0-8DCD-ECD62BC182EF}"/>
    <cellStyle name="Comma 2 5 2 3 8 3" xfId="24145" xr:uid="{8C249CBD-086C-4D14-B487-F31CF4CF022A}"/>
    <cellStyle name="Comma 2 5 2 3 9" xfId="9734" xr:uid="{00000000-0005-0000-0000-000054190000}"/>
    <cellStyle name="Comma 2 5 2 3 9 2" xfId="28948" xr:uid="{F9C189C2-C5D0-4757-99E7-A96DA918D1AC}"/>
    <cellStyle name="Comma 2 5 2 4" xfId="223" xr:uid="{00000000-0005-0000-0000-000055190000}"/>
    <cellStyle name="Comma 2 5 2 4 2" xfId="1024" xr:uid="{00000000-0005-0000-0000-000056190000}"/>
    <cellStyle name="Comma 2 5 2 4 2 2" xfId="3429" xr:uid="{00000000-0005-0000-0000-000057190000}"/>
    <cellStyle name="Comma 2 5 2 4 2 2 2" xfId="8232" xr:uid="{00000000-0005-0000-0000-000058190000}"/>
    <cellStyle name="Comma 2 5 2 4 2 2 2 2" xfId="17839" xr:uid="{00000000-0005-0000-0000-000059190000}"/>
    <cellStyle name="Comma 2 5 2 4 2 2 2 2 2" xfId="37053" xr:uid="{11604781-AF27-40CB-A056-B6F5AD3A3BCF}"/>
    <cellStyle name="Comma 2 5 2 4 2 2 2 3" xfId="27446" xr:uid="{1F563CBA-A77F-441A-B1B1-24DEB7C1BBFB}"/>
    <cellStyle name="Comma 2 5 2 4 2 2 3" xfId="13036" xr:uid="{00000000-0005-0000-0000-00005A190000}"/>
    <cellStyle name="Comma 2 5 2 4 2 2 3 2" xfId="32250" xr:uid="{21F56215-DF80-43E8-9C46-5F2CE082C8DF}"/>
    <cellStyle name="Comma 2 5 2 4 2 2 4" xfId="22643" xr:uid="{CB0221F8-2789-4811-B25C-65D8E8345DF5}"/>
    <cellStyle name="Comma 2 5 2 4 2 3" xfId="5831" xr:uid="{00000000-0005-0000-0000-00005B190000}"/>
    <cellStyle name="Comma 2 5 2 4 2 3 2" xfId="15438" xr:uid="{00000000-0005-0000-0000-00005C190000}"/>
    <cellStyle name="Comma 2 5 2 4 2 3 2 2" xfId="34652" xr:uid="{B34CDFE0-111B-42DB-9CA7-17D2C8FAF47C}"/>
    <cellStyle name="Comma 2 5 2 4 2 3 3" xfId="25045" xr:uid="{FAF60EE7-5A15-4D5D-89F0-25AE9D1568E6}"/>
    <cellStyle name="Comma 2 5 2 4 2 4" xfId="10634" xr:uid="{00000000-0005-0000-0000-00005D190000}"/>
    <cellStyle name="Comma 2 5 2 4 2 4 2" xfId="29848" xr:uid="{91CDFB07-3B75-466F-A00A-8A73AD8FBDC9}"/>
    <cellStyle name="Comma 2 5 2 4 2 5" xfId="20241" xr:uid="{71677684-8301-4E96-A02D-3D7815A676F0}"/>
    <cellStyle name="Comma 2 5 2 4 3" xfId="1824" xr:uid="{00000000-0005-0000-0000-00005E190000}"/>
    <cellStyle name="Comma 2 5 2 4 3 2" xfId="4229" xr:uid="{00000000-0005-0000-0000-00005F190000}"/>
    <cellStyle name="Comma 2 5 2 4 3 2 2" xfId="9032" xr:uid="{00000000-0005-0000-0000-000060190000}"/>
    <cellStyle name="Comma 2 5 2 4 3 2 2 2" xfId="18639" xr:uid="{00000000-0005-0000-0000-000061190000}"/>
    <cellStyle name="Comma 2 5 2 4 3 2 2 2 2" xfId="37853" xr:uid="{22A60AA0-DCAA-4ABA-AFAE-BA00E3EE32FF}"/>
    <cellStyle name="Comma 2 5 2 4 3 2 2 3" xfId="28246" xr:uid="{BBD7F013-8402-49F3-937B-B7AECEE0B996}"/>
    <cellStyle name="Comma 2 5 2 4 3 2 3" xfId="13836" xr:uid="{00000000-0005-0000-0000-000062190000}"/>
    <cellStyle name="Comma 2 5 2 4 3 2 3 2" xfId="33050" xr:uid="{137E21C9-D772-4D60-BCEB-CCE1E388C8AF}"/>
    <cellStyle name="Comma 2 5 2 4 3 2 4" xfId="23443" xr:uid="{970A99BA-2D87-4CA6-890F-C91EEE12F015}"/>
    <cellStyle name="Comma 2 5 2 4 3 3" xfId="6631" xr:uid="{00000000-0005-0000-0000-000063190000}"/>
    <cellStyle name="Comma 2 5 2 4 3 3 2" xfId="16238" xr:uid="{00000000-0005-0000-0000-000064190000}"/>
    <cellStyle name="Comma 2 5 2 4 3 3 2 2" xfId="35452" xr:uid="{D66FA7C9-24CF-4D2D-AAE9-838C143F7DE1}"/>
    <cellStyle name="Comma 2 5 2 4 3 3 3" xfId="25845" xr:uid="{709FE5B2-4687-4096-9237-04A8F8D725F5}"/>
    <cellStyle name="Comma 2 5 2 4 3 4" xfId="11434" xr:uid="{00000000-0005-0000-0000-000065190000}"/>
    <cellStyle name="Comma 2 5 2 4 3 4 2" xfId="30648" xr:uid="{B9879706-EC9D-4806-A536-4E839DF8ABC8}"/>
    <cellStyle name="Comma 2 5 2 4 3 5" xfId="21041" xr:uid="{4817BD9E-3F3C-4342-8AF7-0F92C1FB1AFE}"/>
    <cellStyle name="Comma 2 5 2 4 4" xfId="2629" xr:uid="{00000000-0005-0000-0000-000066190000}"/>
    <cellStyle name="Comma 2 5 2 4 4 2" xfId="7432" xr:uid="{00000000-0005-0000-0000-000067190000}"/>
    <cellStyle name="Comma 2 5 2 4 4 2 2" xfId="17039" xr:uid="{00000000-0005-0000-0000-000068190000}"/>
    <cellStyle name="Comma 2 5 2 4 4 2 2 2" xfId="36253" xr:uid="{67B1DC6F-FC45-4AE9-A2A4-FC8FF6AFFD1C}"/>
    <cellStyle name="Comma 2 5 2 4 4 2 3" xfId="26646" xr:uid="{3898179A-A96C-4B35-93FB-7E8B4B242CB5}"/>
    <cellStyle name="Comma 2 5 2 4 4 3" xfId="12236" xr:uid="{00000000-0005-0000-0000-000069190000}"/>
    <cellStyle name="Comma 2 5 2 4 4 3 2" xfId="31450" xr:uid="{524D35AD-8177-49F4-915E-45EA6CC1044A}"/>
    <cellStyle name="Comma 2 5 2 4 4 4" xfId="21843" xr:uid="{4883BA7A-BF34-46E0-90B0-CD455EA18E43}"/>
    <cellStyle name="Comma 2 5 2 4 5" xfId="5031" xr:uid="{00000000-0005-0000-0000-00006A190000}"/>
    <cellStyle name="Comma 2 5 2 4 5 2" xfId="14638" xr:uid="{00000000-0005-0000-0000-00006B190000}"/>
    <cellStyle name="Comma 2 5 2 4 5 2 2" xfId="33852" xr:uid="{D4673A99-580E-45C6-A134-E0DDB1562109}"/>
    <cellStyle name="Comma 2 5 2 4 5 3" xfId="24245" xr:uid="{EB023BEE-E256-4B57-AF98-9398709727B7}"/>
    <cellStyle name="Comma 2 5 2 4 6" xfId="9834" xr:uid="{00000000-0005-0000-0000-00006C190000}"/>
    <cellStyle name="Comma 2 5 2 4 6 2" xfId="29048" xr:uid="{FFECD1C7-C6B6-415B-9B66-A37CAFD6F0BA}"/>
    <cellStyle name="Comma 2 5 2 4 7" xfId="19441" xr:uid="{88BAA1CD-8B22-4FD6-9637-61887E110CF6}"/>
    <cellStyle name="Comma 2 5 2 5" xfId="423" xr:uid="{00000000-0005-0000-0000-00006D190000}"/>
    <cellStyle name="Comma 2 5 2 5 2" xfId="1224" xr:uid="{00000000-0005-0000-0000-00006E190000}"/>
    <cellStyle name="Comma 2 5 2 5 2 2" xfId="3629" xr:uid="{00000000-0005-0000-0000-00006F190000}"/>
    <cellStyle name="Comma 2 5 2 5 2 2 2" xfId="8432" xr:uid="{00000000-0005-0000-0000-000070190000}"/>
    <cellStyle name="Comma 2 5 2 5 2 2 2 2" xfId="18039" xr:uid="{00000000-0005-0000-0000-000071190000}"/>
    <cellStyle name="Comma 2 5 2 5 2 2 2 2 2" xfId="37253" xr:uid="{B2D21E40-EF31-417B-A688-22A019B56F4C}"/>
    <cellStyle name="Comma 2 5 2 5 2 2 2 3" xfId="27646" xr:uid="{3E32B13F-143E-455C-9985-E65FF13C1C26}"/>
    <cellStyle name="Comma 2 5 2 5 2 2 3" xfId="13236" xr:uid="{00000000-0005-0000-0000-000072190000}"/>
    <cellStyle name="Comma 2 5 2 5 2 2 3 2" xfId="32450" xr:uid="{B016D3B5-4BD9-4219-A7D9-94FFD3C84138}"/>
    <cellStyle name="Comma 2 5 2 5 2 2 4" xfId="22843" xr:uid="{D40A4019-602F-4609-8F82-72DA113D1FCD}"/>
    <cellStyle name="Comma 2 5 2 5 2 3" xfId="6031" xr:uid="{00000000-0005-0000-0000-000073190000}"/>
    <cellStyle name="Comma 2 5 2 5 2 3 2" xfId="15638" xr:uid="{00000000-0005-0000-0000-000074190000}"/>
    <cellStyle name="Comma 2 5 2 5 2 3 2 2" xfId="34852" xr:uid="{5C5E5E61-2924-45B8-B917-336A34E909B9}"/>
    <cellStyle name="Comma 2 5 2 5 2 3 3" xfId="25245" xr:uid="{DD1A9DD9-5E3F-43A3-8FA3-941015871111}"/>
    <cellStyle name="Comma 2 5 2 5 2 4" xfId="10834" xr:uid="{00000000-0005-0000-0000-000075190000}"/>
    <cellStyle name="Comma 2 5 2 5 2 4 2" xfId="30048" xr:uid="{172C3E99-0006-48BF-B077-E461A27F0A55}"/>
    <cellStyle name="Comma 2 5 2 5 2 5" xfId="20441" xr:uid="{862C84BF-021B-4D4B-9BE3-6A64EE6447D1}"/>
    <cellStyle name="Comma 2 5 2 5 3" xfId="2024" xr:uid="{00000000-0005-0000-0000-000076190000}"/>
    <cellStyle name="Comma 2 5 2 5 3 2" xfId="4429" xr:uid="{00000000-0005-0000-0000-000077190000}"/>
    <cellStyle name="Comma 2 5 2 5 3 2 2" xfId="9232" xr:uid="{00000000-0005-0000-0000-000078190000}"/>
    <cellStyle name="Comma 2 5 2 5 3 2 2 2" xfId="18839" xr:uid="{00000000-0005-0000-0000-000079190000}"/>
    <cellStyle name="Comma 2 5 2 5 3 2 2 2 2" xfId="38053" xr:uid="{4D86FDEF-BAED-4F21-8F38-F04F307ABE99}"/>
    <cellStyle name="Comma 2 5 2 5 3 2 2 3" xfId="28446" xr:uid="{4DF8160B-88C4-41F0-BC15-C8BEDA4A10CF}"/>
    <cellStyle name="Comma 2 5 2 5 3 2 3" xfId="14036" xr:uid="{00000000-0005-0000-0000-00007A190000}"/>
    <cellStyle name="Comma 2 5 2 5 3 2 3 2" xfId="33250" xr:uid="{94D20471-E21B-4A65-B149-C885171AB92C}"/>
    <cellStyle name="Comma 2 5 2 5 3 2 4" xfId="23643" xr:uid="{54BB4743-5AD0-4801-A4D5-A7A59A164FB9}"/>
    <cellStyle name="Comma 2 5 2 5 3 3" xfId="6831" xr:uid="{00000000-0005-0000-0000-00007B190000}"/>
    <cellStyle name="Comma 2 5 2 5 3 3 2" xfId="16438" xr:uid="{00000000-0005-0000-0000-00007C190000}"/>
    <cellStyle name="Comma 2 5 2 5 3 3 2 2" xfId="35652" xr:uid="{7A04EE6F-5B11-4C5D-BC16-8B6189D9A9A7}"/>
    <cellStyle name="Comma 2 5 2 5 3 3 3" xfId="26045" xr:uid="{0816EC0E-5B2D-4EE2-A4D1-783E339CDDA3}"/>
    <cellStyle name="Comma 2 5 2 5 3 4" xfId="11634" xr:uid="{00000000-0005-0000-0000-00007D190000}"/>
    <cellStyle name="Comma 2 5 2 5 3 4 2" xfId="30848" xr:uid="{ADDB7745-F197-472B-9F1F-6EDB5E7DAD36}"/>
    <cellStyle name="Comma 2 5 2 5 3 5" xfId="21241" xr:uid="{4820F3D2-9163-4A0C-A5E6-134C0D2071AD}"/>
    <cellStyle name="Comma 2 5 2 5 4" xfId="2829" xr:uid="{00000000-0005-0000-0000-00007E190000}"/>
    <cellStyle name="Comma 2 5 2 5 4 2" xfId="7632" xr:uid="{00000000-0005-0000-0000-00007F190000}"/>
    <cellStyle name="Comma 2 5 2 5 4 2 2" xfId="17239" xr:uid="{00000000-0005-0000-0000-000080190000}"/>
    <cellStyle name="Comma 2 5 2 5 4 2 2 2" xfId="36453" xr:uid="{4228B5CB-C16E-4CE1-B168-19C5975E7DD5}"/>
    <cellStyle name="Comma 2 5 2 5 4 2 3" xfId="26846" xr:uid="{A8FCE95B-841B-42E5-85B6-6A6D81B3D356}"/>
    <cellStyle name="Comma 2 5 2 5 4 3" xfId="12436" xr:uid="{00000000-0005-0000-0000-000081190000}"/>
    <cellStyle name="Comma 2 5 2 5 4 3 2" xfId="31650" xr:uid="{A9F9B482-326E-4602-8E45-9DB896F15F57}"/>
    <cellStyle name="Comma 2 5 2 5 4 4" xfId="22043" xr:uid="{171557A1-7C94-48C8-AA50-2B160903B920}"/>
    <cellStyle name="Comma 2 5 2 5 5" xfId="5231" xr:uid="{00000000-0005-0000-0000-000082190000}"/>
    <cellStyle name="Comma 2 5 2 5 5 2" xfId="14838" xr:uid="{00000000-0005-0000-0000-000083190000}"/>
    <cellStyle name="Comma 2 5 2 5 5 2 2" xfId="34052" xr:uid="{AD05433A-E749-43ED-9C5E-ACEB7A7B1EF0}"/>
    <cellStyle name="Comma 2 5 2 5 5 3" xfId="24445" xr:uid="{EFEA0671-1ECB-4B5A-9176-576F1D536DC3}"/>
    <cellStyle name="Comma 2 5 2 5 6" xfId="10034" xr:uid="{00000000-0005-0000-0000-000084190000}"/>
    <cellStyle name="Comma 2 5 2 5 6 2" xfId="29248" xr:uid="{76C6356C-53AF-45D4-9998-E352B32D286F}"/>
    <cellStyle name="Comma 2 5 2 5 7" xfId="19641" xr:uid="{131EDF97-CFB1-42F3-81B9-F43CCA8272C4}"/>
    <cellStyle name="Comma 2 5 2 6" xfId="623" xr:uid="{00000000-0005-0000-0000-000085190000}"/>
    <cellStyle name="Comma 2 5 2 6 2" xfId="1424" xr:uid="{00000000-0005-0000-0000-000086190000}"/>
    <cellStyle name="Comma 2 5 2 6 2 2" xfId="3829" xr:uid="{00000000-0005-0000-0000-000087190000}"/>
    <cellStyle name="Comma 2 5 2 6 2 2 2" xfId="8632" xr:uid="{00000000-0005-0000-0000-000088190000}"/>
    <cellStyle name="Comma 2 5 2 6 2 2 2 2" xfId="18239" xr:uid="{00000000-0005-0000-0000-000089190000}"/>
    <cellStyle name="Comma 2 5 2 6 2 2 2 2 2" xfId="37453" xr:uid="{18E1D3EC-33A4-404A-8C1D-0530A5CCDC25}"/>
    <cellStyle name="Comma 2 5 2 6 2 2 2 3" xfId="27846" xr:uid="{F670D8C5-29CE-4B38-BF0B-5AABC2A01E11}"/>
    <cellStyle name="Comma 2 5 2 6 2 2 3" xfId="13436" xr:uid="{00000000-0005-0000-0000-00008A190000}"/>
    <cellStyle name="Comma 2 5 2 6 2 2 3 2" xfId="32650" xr:uid="{36F876F6-51D1-47A9-89DD-AD340CFAA917}"/>
    <cellStyle name="Comma 2 5 2 6 2 2 4" xfId="23043" xr:uid="{2EB8EA18-21C8-4CF2-8E0E-76E68E676CE9}"/>
    <cellStyle name="Comma 2 5 2 6 2 3" xfId="6231" xr:uid="{00000000-0005-0000-0000-00008B190000}"/>
    <cellStyle name="Comma 2 5 2 6 2 3 2" xfId="15838" xr:uid="{00000000-0005-0000-0000-00008C190000}"/>
    <cellStyle name="Comma 2 5 2 6 2 3 2 2" xfId="35052" xr:uid="{338C1C0F-7F74-4A00-9F2A-42B75865C7C3}"/>
    <cellStyle name="Comma 2 5 2 6 2 3 3" xfId="25445" xr:uid="{6354ACB6-61C0-4851-95BE-D4CF63099A49}"/>
    <cellStyle name="Comma 2 5 2 6 2 4" xfId="11034" xr:uid="{00000000-0005-0000-0000-00008D190000}"/>
    <cellStyle name="Comma 2 5 2 6 2 4 2" xfId="30248" xr:uid="{6C24BDA8-7E8C-4E3D-A8F4-A930C2F53F68}"/>
    <cellStyle name="Comma 2 5 2 6 2 5" xfId="20641" xr:uid="{244334DC-EA79-4991-AFFD-6CDB46D5F7B9}"/>
    <cellStyle name="Comma 2 5 2 6 3" xfId="2224" xr:uid="{00000000-0005-0000-0000-00008E190000}"/>
    <cellStyle name="Comma 2 5 2 6 3 2" xfId="4629" xr:uid="{00000000-0005-0000-0000-00008F190000}"/>
    <cellStyle name="Comma 2 5 2 6 3 2 2" xfId="9432" xr:uid="{00000000-0005-0000-0000-000090190000}"/>
    <cellStyle name="Comma 2 5 2 6 3 2 2 2" xfId="19039" xr:uid="{00000000-0005-0000-0000-000091190000}"/>
    <cellStyle name="Comma 2 5 2 6 3 2 2 2 2" xfId="38253" xr:uid="{ACBB748B-7B28-401A-AC83-04C5F1DBECC8}"/>
    <cellStyle name="Comma 2 5 2 6 3 2 2 3" xfId="28646" xr:uid="{F20D1E85-498A-4519-A68C-490997C89681}"/>
    <cellStyle name="Comma 2 5 2 6 3 2 3" xfId="14236" xr:uid="{00000000-0005-0000-0000-000092190000}"/>
    <cellStyle name="Comma 2 5 2 6 3 2 3 2" xfId="33450" xr:uid="{E6AEB5AE-F44C-44AC-9309-11042863D215}"/>
    <cellStyle name="Comma 2 5 2 6 3 2 4" xfId="23843" xr:uid="{185954B7-A8FC-4F35-B379-59AE26A6B43C}"/>
    <cellStyle name="Comma 2 5 2 6 3 3" xfId="7031" xr:uid="{00000000-0005-0000-0000-000093190000}"/>
    <cellStyle name="Comma 2 5 2 6 3 3 2" xfId="16638" xr:uid="{00000000-0005-0000-0000-000094190000}"/>
    <cellStyle name="Comma 2 5 2 6 3 3 2 2" xfId="35852" xr:uid="{85C76F95-CDE8-4169-9ADD-01FB876321B0}"/>
    <cellStyle name="Comma 2 5 2 6 3 3 3" xfId="26245" xr:uid="{B0C7E9E1-14FB-4CAB-8892-1AEDED9E95CB}"/>
    <cellStyle name="Comma 2 5 2 6 3 4" xfId="11834" xr:uid="{00000000-0005-0000-0000-000095190000}"/>
    <cellStyle name="Comma 2 5 2 6 3 4 2" xfId="31048" xr:uid="{B44DBA4A-B25A-4705-A86F-89DF09C16001}"/>
    <cellStyle name="Comma 2 5 2 6 3 5" xfId="21441" xr:uid="{87502591-9721-4D2E-9071-42A9416BA1D8}"/>
    <cellStyle name="Comma 2 5 2 6 4" xfId="3029" xr:uid="{00000000-0005-0000-0000-000096190000}"/>
    <cellStyle name="Comma 2 5 2 6 4 2" xfId="7832" xr:uid="{00000000-0005-0000-0000-000097190000}"/>
    <cellStyle name="Comma 2 5 2 6 4 2 2" xfId="17439" xr:uid="{00000000-0005-0000-0000-000098190000}"/>
    <cellStyle name="Comma 2 5 2 6 4 2 2 2" xfId="36653" xr:uid="{5E695A6D-EB45-43D2-92D2-620B028BAF12}"/>
    <cellStyle name="Comma 2 5 2 6 4 2 3" xfId="27046" xr:uid="{C7EFD451-3BEE-447B-9236-2F4BE67070BF}"/>
    <cellStyle name="Comma 2 5 2 6 4 3" xfId="12636" xr:uid="{00000000-0005-0000-0000-000099190000}"/>
    <cellStyle name="Comma 2 5 2 6 4 3 2" xfId="31850" xr:uid="{F23EA80D-F60E-476B-8856-BD3A5A3B77CD}"/>
    <cellStyle name="Comma 2 5 2 6 4 4" xfId="22243" xr:uid="{FFBA7D33-9DB3-4F28-BBAE-12BBAA2F9793}"/>
    <cellStyle name="Comma 2 5 2 6 5" xfId="5431" xr:uid="{00000000-0005-0000-0000-00009A190000}"/>
    <cellStyle name="Comma 2 5 2 6 5 2" xfId="15038" xr:uid="{00000000-0005-0000-0000-00009B190000}"/>
    <cellStyle name="Comma 2 5 2 6 5 2 2" xfId="34252" xr:uid="{0E60CA3F-D226-42F8-8B49-DDB812DDA120}"/>
    <cellStyle name="Comma 2 5 2 6 5 3" xfId="24645" xr:uid="{8BB95B3F-9E61-4879-A9D8-D199B06B16DC}"/>
    <cellStyle name="Comma 2 5 2 6 6" xfId="10234" xr:uid="{00000000-0005-0000-0000-00009C190000}"/>
    <cellStyle name="Comma 2 5 2 6 6 2" xfId="29448" xr:uid="{06A5107E-B557-4A59-B116-9C5D5EAF4CCC}"/>
    <cellStyle name="Comma 2 5 2 6 7" xfId="19841" xr:uid="{0323E257-4F85-4407-A5D5-1A02979FCF29}"/>
    <cellStyle name="Comma 2 5 2 7" xfId="824" xr:uid="{00000000-0005-0000-0000-00009D190000}"/>
    <cellStyle name="Comma 2 5 2 7 2" xfId="3229" xr:uid="{00000000-0005-0000-0000-00009E190000}"/>
    <cellStyle name="Comma 2 5 2 7 2 2" xfId="8032" xr:uid="{00000000-0005-0000-0000-00009F190000}"/>
    <cellStyle name="Comma 2 5 2 7 2 2 2" xfId="17639" xr:uid="{00000000-0005-0000-0000-0000A0190000}"/>
    <cellStyle name="Comma 2 5 2 7 2 2 2 2" xfId="36853" xr:uid="{7C830A2B-A3DD-429B-9F6E-6218AA5A1DFE}"/>
    <cellStyle name="Comma 2 5 2 7 2 2 3" xfId="27246" xr:uid="{E405936A-295E-456B-A4E3-DC1E6BF4BA79}"/>
    <cellStyle name="Comma 2 5 2 7 2 3" xfId="12836" xr:uid="{00000000-0005-0000-0000-0000A1190000}"/>
    <cellStyle name="Comma 2 5 2 7 2 3 2" xfId="32050" xr:uid="{7D53BC69-3A7F-461E-A175-2FD7BA9FA8F2}"/>
    <cellStyle name="Comma 2 5 2 7 2 4" xfId="22443" xr:uid="{1BEC6FFB-8A11-4472-A070-01D89ECACD70}"/>
    <cellStyle name="Comma 2 5 2 7 3" xfId="5631" xr:uid="{00000000-0005-0000-0000-0000A2190000}"/>
    <cellStyle name="Comma 2 5 2 7 3 2" xfId="15238" xr:uid="{00000000-0005-0000-0000-0000A3190000}"/>
    <cellStyle name="Comma 2 5 2 7 3 2 2" xfId="34452" xr:uid="{260042E8-E6A6-4F71-96F2-1E918320B6E0}"/>
    <cellStyle name="Comma 2 5 2 7 3 3" xfId="24845" xr:uid="{1D8D7D77-8197-4CC6-B3CA-89F0C63ABD1D}"/>
    <cellStyle name="Comma 2 5 2 7 4" xfId="10434" xr:uid="{00000000-0005-0000-0000-0000A4190000}"/>
    <cellStyle name="Comma 2 5 2 7 4 2" xfId="29648" xr:uid="{95E06506-569E-4007-9303-ABAA8EEFACCE}"/>
    <cellStyle name="Comma 2 5 2 7 5" xfId="20041" xr:uid="{C94AE549-776E-4D00-ABD8-DEC5DDF2F37A}"/>
    <cellStyle name="Comma 2 5 2 8" xfId="1624" xr:uid="{00000000-0005-0000-0000-0000A5190000}"/>
    <cellStyle name="Comma 2 5 2 8 2" xfId="4029" xr:uid="{00000000-0005-0000-0000-0000A6190000}"/>
    <cellStyle name="Comma 2 5 2 8 2 2" xfId="8832" xr:uid="{00000000-0005-0000-0000-0000A7190000}"/>
    <cellStyle name="Comma 2 5 2 8 2 2 2" xfId="18439" xr:uid="{00000000-0005-0000-0000-0000A8190000}"/>
    <cellStyle name="Comma 2 5 2 8 2 2 2 2" xfId="37653" xr:uid="{974F257A-0FD4-4787-BC6C-A7F9B0046C12}"/>
    <cellStyle name="Comma 2 5 2 8 2 2 3" xfId="28046" xr:uid="{9844B48B-5E89-4811-A4E9-24162C63449E}"/>
    <cellStyle name="Comma 2 5 2 8 2 3" xfId="13636" xr:uid="{00000000-0005-0000-0000-0000A9190000}"/>
    <cellStyle name="Comma 2 5 2 8 2 3 2" xfId="32850" xr:uid="{0D007AAD-33C6-4405-9A00-29EEE214C365}"/>
    <cellStyle name="Comma 2 5 2 8 2 4" xfId="23243" xr:uid="{70B94E45-C351-4313-9BE3-C36B2796D57A}"/>
    <cellStyle name="Comma 2 5 2 8 3" xfId="6431" xr:uid="{00000000-0005-0000-0000-0000AA190000}"/>
    <cellStyle name="Comma 2 5 2 8 3 2" xfId="16038" xr:uid="{00000000-0005-0000-0000-0000AB190000}"/>
    <cellStyle name="Comma 2 5 2 8 3 2 2" xfId="35252" xr:uid="{129FA35B-79E3-4387-AEB3-95ACCD51A62E}"/>
    <cellStyle name="Comma 2 5 2 8 3 3" xfId="25645" xr:uid="{19537668-CC3B-4819-BFDF-B7938A756C44}"/>
    <cellStyle name="Comma 2 5 2 8 4" xfId="11234" xr:uid="{00000000-0005-0000-0000-0000AC190000}"/>
    <cellStyle name="Comma 2 5 2 8 4 2" xfId="30448" xr:uid="{EF844023-E580-4243-90CE-332CDA654895}"/>
    <cellStyle name="Comma 2 5 2 8 5" xfId="20841" xr:uid="{D95624B6-D638-4BAC-BB8C-111A743AB53D}"/>
    <cellStyle name="Comma 2 5 2 9" xfId="2429" xr:uid="{00000000-0005-0000-0000-0000AD190000}"/>
    <cellStyle name="Comma 2 5 2 9 2" xfId="7232" xr:uid="{00000000-0005-0000-0000-0000AE190000}"/>
    <cellStyle name="Comma 2 5 2 9 2 2" xfId="16839" xr:uid="{00000000-0005-0000-0000-0000AF190000}"/>
    <cellStyle name="Comma 2 5 2 9 2 2 2" xfId="36053" xr:uid="{C493E68C-C2C3-455A-B9F9-0EBF8873993C}"/>
    <cellStyle name="Comma 2 5 2 9 2 3" xfId="26446" xr:uid="{3F826139-45A0-4A89-B166-351C8CAEE999}"/>
    <cellStyle name="Comma 2 5 2 9 3" xfId="12036" xr:uid="{00000000-0005-0000-0000-0000B0190000}"/>
    <cellStyle name="Comma 2 5 2 9 3 2" xfId="31250" xr:uid="{BC9115CC-77B2-4844-81E7-EEA38030B405}"/>
    <cellStyle name="Comma 2 5 2 9 4" xfId="21643" xr:uid="{9FFF5AD8-3C13-4623-867A-937550534D9C}"/>
    <cellStyle name="Comma 2 5 3" xfId="33" xr:uid="{00000000-0005-0000-0000-0000B1190000}"/>
    <cellStyle name="Comma 2 5 3 10" xfId="4841" xr:uid="{00000000-0005-0000-0000-0000B2190000}"/>
    <cellStyle name="Comma 2 5 3 10 2" xfId="14448" xr:uid="{00000000-0005-0000-0000-0000B3190000}"/>
    <cellStyle name="Comma 2 5 3 10 2 2" xfId="33662" xr:uid="{AF279C2C-B41B-4B7A-BC37-B957A67AA41B}"/>
    <cellStyle name="Comma 2 5 3 10 3" xfId="24055" xr:uid="{0787017F-262D-445F-BA7C-27FF06471944}"/>
    <cellStyle name="Comma 2 5 3 11" xfId="9644" xr:uid="{00000000-0005-0000-0000-0000B4190000}"/>
    <cellStyle name="Comma 2 5 3 11 2" xfId="28858" xr:uid="{310F787C-A378-4245-A33B-8EEA29332E2A}"/>
    <cellStyle name="Comma 2 5 3 12" xfId="19251" xr:uid="{9F5ACE36-7F06-474F-B2A3-66122DC937D2}"/>
    <cellStyle name="Comma 2 5 3 2" xfId="83" xr:uid="{00000000-0005-0000-0000-0000B5190000}"/>
    <cellStyle name="Comma 2 5 3 2 10" xfId="9694" xr:uid="{00000000-0005-0000-0000-0000B6190000}"/>
    <cellStyle name="Comma 2 5 3 2 10 2" xfId="28908" xr:uid="{82D57569-1B3F-4BF6-BFC5-18B7D2892BAD}"/>
    <cellStyle name="Comma 2 5 3 2 11" xfId="19301" xr:uid="{54B8CE40-5527-4725-ACCD-632333E74FB8}"/>
    <cellStyle name="Comma 2 5 3 2 2" xfId="183" xr:uid="{00000000-0005-0000-0000-0000B7190000}"/>
    <cellStyle name="Comma 2 5 3 2 2 10" xfId="19401" xr:uid="{B2352E96-4295-4327-97A0-A68E2D292870}"/>
    <cellStyle name="Comma 2 5 3 2 2 2" xfId="383" xr:uid="{00000000-0005-0000-0000-0000B8190000}"/>
    <cellStyle name="Comma 2 5 3 2 2 2 2" xfId="1184" xr:uid="{00000000-0005-0000-0000-0000B9190000}"/>
    <cellStyle name="Comma 2 5 3 2 2 2 2 2" xfId="3589" xr:uid="{00000000-0005-0000-0000-0000BA190000}"/>
    <cellStyle name="Comma 2 5 3 2 2 2 2 2 2" xfId="8392" xr:uid="{00000000-0005-0000-0000-0000BB190000}"/>
    <cellStyle name="Comma 2 5 3 2 2 2 2 2 2 2" xfId="17999" xr:uid="{00000000-0005-0000-0000-0000BC190000}"/>
    <cellStyle name="Comma 2 5 3 2 2 2 2 2 2 2 2" xfId="37213" xr:uid="{0186A341-321D-4B77-85E9-84F6550FF633}"/>
    <cellStyle name="Comma 2 5 3 2 2 2 2 2 2 3" xfId="27606" xr:uid="{CFB00C77-2207-47CD-A15F-53DDD1B55EC5}"/>
    <cellStyle name="Comma 2 5 3 2 2 2 2 2 3" xfId="13196" xr:uid="{00000000-0005-0000-0000-0000BD190000}"/>
    <cellStyle name="Comma 2 5 3 2 2 2 2 2 3 2" xfId="32410" xr:uid="{FC7EC3E0-D2AC-462C-B637-2B11582CC00B}"/>
    <cellStyle name="Comma 2 5 3 2 2 2 2 2 4" xfId="22803" xr:uid="{2162D558-1C10-4F1A-B550-A6CD24D59EED}"/>
    <cellStyle name="Comma 2 5 3 2 2 2 2 3" xfId="5991" xr:uid="{00000000-0005-0000-0000-0000BE190000}"/>
    <cellStyle name="Comma 2 5 3 2 2 2 2 3 2" xfId="15598" xr:uid="{00000000-0005-0000-0000-0000BF190000}"/>
    <cellStyle name="Comma 2 5 3 2 2 2 2 3 2 2" xfId="34812" xr:uid="{1CDA5ED1-C7EB-440E-B806-6AD23DDD081A}"/>
    <cellStyle name="Comma 2 5 3 2 2 2 2 3 3" xfId="25205" xr:uid="{99E8186B-4D71-478A-B4DD-2C33C50D93BC}"/>
    <cellStyle name="Comma 2 5 3 2 2 2 2 4" xfId="10794" xr:uid="{00000000-0005-0000-0000-0000C0190000}"/>
    <cellStyle name="Comma 2 5 3 2 2 2 2 4 2" xfId="30008" xr:uid="{D50873E8-B4A8-4054-AD5B-640542297815}"/>
    <cellStyle name="Comma 2 5 3 2 2 2 2 5" xfId="20401" xr:uid="{DA739F2A-1B7E-4B8A-BB8D-191ED85C2C6B}"/>
    <cellStyle name="Comma 2 5 3 2 2 2 3" xfId="1984" xr:uid="{00000000-0005-0000-0000-0000C1190000}"/>
    <cellStyle name="Comma 2 5 3 2 2 2 3 2" xfId="4389" xr:uid="{00000000-0005-0000-0000-0000C2190000}"/>
    <cellStyle name="Comma 2 5 3 2 2 2 3 2 2" xfId="9192" xr:uid="{00000000-0005-0000-0000-0000C3190000}"/>
    <cellStyle name="Comma 2 5 3 2 2 2 3 2 2 2" xfId="18799" xr:uid="{00000000-0005-0000-0000-0000C4190000}"/>
    <cellStyle name="Comma 2 5 3 2 2 2 3 2 2 2 2" xfId="38013" xr:uid="{07ECDAC9-58C8-482C-9796-FBAED84B6781}"/>
    <cellStyle name="Comma 2 5 3 2 2 2 3 2 2 3" xfId="28406" xr:uid="{71B5A520-C88C-4F21-9FA5-7374253E41DE}"/>
    <cellStyle name="Comma 2 5 3 2 2 2 3 2 3" xfId="13996" xr:uid="{00000000-0005-0000-0000-0000C5190000}"/>
    <cellStyle name="Comma 2 5 3 2 2 2 3 2 3 2" xfId="33210" xr:uid="{3227E35F-43D6-4EA2-94ED-3F4356490970}"/>
    <cellStyle name="Comma 2 5 3 2 2 2 3 2 4" xfId="23603" xr:uid="{EF93E467-358D-49B8-A7C2-B402159113B1}"/>
    <cellStyle name="Comma 2 5 3 2 2 2 3 3" xfId="6791" xr:uid="{00000000-0005-0000-0000-0000C6190000}"/>
    <cellStyle name="Comma 2 5 3 2 2 2 3 3 2" xfId="16398" xr:uid="{00000000-0005-0000-0000-0000C7190000}"/>
    <cellStyle name="Comma 2 5 3 2 2 2 3 3 2 2" xfId="35612" xr:uid="{B8B9958E-D27E-4A44-B06C-C77538805EE7}"/>
    <cellStyle name="Comma 2 5 3 2 2 2 3 3 3" xfId="26005" xr:uid="{CDBE650B-40ED-4CCA-A3AB-B51D013CB722}"/>
    <cellStyle name="Comma 2 5 3 2 2 2 3 4" xfId="11594" xr:uid="{00000000-0005-0000-0000-0000C8190000}"/>
    <cellStyle name="Comma 2 5 3 2 2 2 3 4 2" xfId="30808" xr:uid="{7BF52687-C80D-47AE-80DF-0AFDA2BA218E}"/>
    <cellStyle name="Comma 2 5 3 2 2 2 3 5" xfId="21201" xr:uid="{6826A742-D1E5-402A-9EBD-9FDC027503DA}"/>
    <cellStyle name="Comma 2 5 3 2 2 2 4" xfId="2789" xr:uid="{00000000-0005-0000-0000-0000C9190000}"/>
    <cellStyle name="Comma 2 5 3 2 2 2 4 2" xfId="7592" xr:uid="{00000000-0005-0000-0000-0000CA190000}"/>
    <cellStyle name="Comma 2 5 3 2 2 2 4 2 2" xfId="17199" xr:uid="{00000000-0005-0000-0000-0000CB190000}"/>
    <cellStyle name="Comma 2 5 3 2 2 2 4 2 2 2" xfId="36413" xr:uid="{4E8DA8D0-E427-46FA-B759-8207A0EDEC96}"/>
    <cellStyle name="Comma 2 5 3 2 2 2 4 2 3" xfId="26806" xr:uid="{5B55943D-3714-456F-986B-90C731DDBE1A}"/>
    <cellStyle name="Comma 2 5 3 2 2 2 4 3" xfId="12396" xr:uid="{00000000-0005-0000-0000-0000CC190000}"/>
    <cellStyle name="Comma 2 5 3 2 2 2 4 3 2" xfId="31610" xr:uid="{68411BC7-D054-4A1C-A072-73C7DB28514B}"/>
    <cellStyle name="Comma 2 5 3 2 2 2 4 4" xfId="22003" xr:uid="{186F7335-BF98-4C2D-BB3C-DAF9908F9BF9}"/>
    <cellStyle name="Comma 2 5 3 2 2 2 5" xfId="5191" xr:uid="{00000000-0005-0000-0000-0000CD190000}"/>
    <cellStyle name="Comma 2 5 3 2 2 2 5 2" xfId="14798" xr:uid="{00000000-0005-0000-0000-0000CE190000}"/>
    <cellStyle name="Comma 2 5 3 2 2 2 5 2 2" xfId="34012" xr:uid="{A99E85B2-E2BD-4855-ACEA-225DAF48A69E}"/>
    <cellStyle name="Comma 2 5 3 2 2 2 5 3" xfId="24405" xr:uid="{72E0BD43-874D-44E0-A633-EEA31CD01207}"/>
    <cellStyle name="Comma 2 5 3 2 2 2 6" xfId="9994" xr:uid="{00000000-0005-0000-0000-0000CF190000}"/>
    <cellStyle name="Comma 2 5 3 2 2 2 6 2" xfId="29208" xr:uid="{A7940FFC-0F78-474C-BFAA-8BA3EFED5166}"/>
    <cellStyle name="Comma 2 5 3 2 2 2 7" xfId="19601" xr:uid="{A9BF3D80-B4AA-4A9C-A4C5-EBC545C26E1E}"/>
    <cellStyle name="Comma 2 5 3 2 2 3" xfId="583" xr:uid="{00000000-0005-0000-0000-0000D0190000}"/>
    <cellStyle name="Comma 2 5 3 2 2 3 2" xfId="1384" xr:uid="{00000000-0005-0000-0000-0000D1190000}"/>
    <cellStyle name="Comma 2 5 3 2 2 3 2 2" xfId="3789" xr:uid="{00000000-0005-0000-0000-0000D2190000}"/>
    <cellStyle name="Comma 2 5 3 2 2 3 2 2 2" xfId="8592" xr:uid="{00000000-0005-0000-0000-0000D3190000}"/>
    <cellStyle name="Comma 2 5 3 2 2 3 2 2 2 2" xfId="18199" xr:uid="{00000000-0005-0000-0000-0000D4190000}"/>
    <cellStyle name="Comma 2 5 3 2 2 3 2 2 2 2 2" xfId="37413" xr:uid="{C4D5C3E1-284B-4A8D-ADBF-E87FF2840368}"/>
    <cellStyle name="Comma 2 5 3 2 2 3 2 2 2 3" xfId="27806" xr:uid="{C2FF5B6B-DD16-4164-B170-7196B3E2C283}"/>
    <cellStyle name="Comma 2 5 3 2 2 3 2 2 3" xfId="13396" xr:uid="{00000000-0005-0000-0000-0000D5190000}"/>
    <cellStyle name="Comma 2 5 3 2 2 3 2 2 3 2" xfId="32610" xr:uid="{91F0EB87-0715-4B95-A4C4-91CB36D0648C}"/>
    <cellStyle name="Comma 2 5 3 2 2 3 2 2 4" xfId="23003" xr:uid="{0E9D23EC-856E-43FA-87A9-EFD7DABF1F5F}"/>
    <cellStyle name="Comma 2 5 3 2 2 3 2 3" xfId="6191" xr:uid="{00000000-0005-0000-0000-0000D6190000}"/>
    <cellStyle name="Comma 2 5 3 2 2 3 2 3 2" xfId="15798" xr:uid="{00000000-0005-0000-0000-0000D7190000}"/>
    <cellStyle name="Comma 2 5 3 2 2 3 2 3 2 2" xfId="35012" xr:uid="{B096A257-22B3-4E5C-ABF9-86B0791A6C8A}"/>
    <cellStyle name="Comma 2 5 3 2 2 3 2 3 3" xfId="25405" xr:uid="{55BC7444-70AE-4F23-883E-849ED9ACA1C8}"/>
    <cellStyle name="Comma 2 5 3 2 2 3 2 4" xfId="10994" xr:uid="{00000000-0005-0000-0000-0000D8190000}"/>
    <cellStyle name="Comma 2 5 3 2 2 3 2 4 2" xfId="30208" xr:uid="{4A7A2AD5-CDBF-4855-8E1A-3440CC40B917}"/>
    <cellStyle name="Comma 2 5 3 2 2 3 2 5" xfId="20601" xr:uid="{E25D9674-84A6-43F6-AE0B-CF0F5F170D53}"/>
    <cellStyle name="Comma 2 5 3 2 2 3 3" xfId="2184" xr:uid="{00000000-0005-0000-0000-0000D9190000}"/>
    <cellStyle name="Comma 2 5 3 2 2 3 3 2" xfId="4589" xr:uid="{00000000-0005-0000-0000-0000DA190000}"/>
    <cellStyle name="Comma 2 5 3 2 2 3 3 2 2" xfId="9392" xr:uid="{00000000-0005-0000-0000-0000DB190000}"/>
    <cellStyle name="Comma 2 5 3 2 2 3 3 2 2 2" xfId="18999" xr:uid="{00000000-0005-0000-0000-0000DC190000}"/>
    <cellStyle name="Comma 2 5 3 2 2 3 3 2 2 2 2" xfId="38213" xr:uid="{A54237BD-63AE-46AE-87E1-3A32D536A18C}"/>
    <cellStyle name="Comma 2 5 3 2 2 3 3 2 2 3" xfId="28606" xr:uid="{E8A193D3-E093-4465-ABFA-236459977C53}"/>
    <cellStyle name="Comma 2 5 3 2 2 3 3 2 3" xfId="14196" xr:uid="{00000000-0005-0000-0000-0000DD190000}"/>
    <cellStyle name="Comma 2 5 3 2 2 3 3 2 3 2" xfId="33410" xr:uid="{FB0BED7C-B792-43B6-8680-5387B48C0767}"/>
    <cellStyle name="Comma 2 5 3 2 2 3 3 2 4" xfId="23803" xr:uid="{FCE77DD4-ADC7-4713-A09F-55BB0DD1AAB7}"/>
    <cellStyle name="Comma 2 5 3 2 2 3 3 3" xfId="6991" xr:uid="{00000000-0005-0000-0000-0000DE190000}"/>
    <cellStyle name="Comma 2 5 3 2 2 3 3 3 2" xfId="16598" xr:uid="{00000000-0005-0000-0000-0000DF190000}"/>
    <cellStyle name="Comma 2 5 3 2 2 3 3 3 2 2" xfId="35812" xr:uid="{5C13B846-241C-493B-AACF-E32F20285D44}"/>
    <cellStyle name="Comma 2 5 3 2 2 3 3 3 3" xfId="26205" xr:uid="{8EBBC493-6F6F-468F-BE98-2C947EC18372}"/>
    <cellStyle name="Comma 2 5 3 2 2 3 3 4" xfId="11794" xr:uid="{00000000-0005-0000-0000-0000E0190000}"/>
    <cellStyle name="Comma 2 5 3 2 2 3 3 4 2" xfId="31008" xr:uid="{485862D6-236A-4DF7-923F-1C27209FB2D8}"/>
    <cellStyle name="Comma 2 5 3 2 2 3 3 5" xfId="21401" xr:uid="{074254FC-DEA6-4A24-A56A-7D1964857DF7}"/>
    <cellStyle name="Comma 2 5 3 2 2 3 4" xfId="2989" xr:uid="{00000000-0005-0000-0000-0000E1190000}"/>
    <cellStyle name="Comma 2 5 3 2 2 3 4 2" xfId="7792" xr:uid="{00000000-0005-0000-0000-0000E2190000}"/>
    <cellStyle name="Comma 2 5 3 2 2 3 4 2 2" xfId="17399" xr:uid="{00000000-0005-0000-0000-0000E3190000}"/>
    <cellStyle name="Comma 2 5 3 2 2 3 4 2 2 2" xfId="36613" xr:uid="{9311A13C-42F0-4F42-95B8-02729AA10E75}"/>
    <cellStyle name="Comma 2 5 3 2 2 3 4 2 3" xfId="27006" xr:uid="{B25291C1-99A6-4DF0-AC9A-B2AC1311CE60}"/>
    <cellStyle name="Comma 2 5 3 2 2 3 4 3" xfId="12596" xr:uid="{00000000-0005-0000-0000-0000E4190000}"/>
    <cellStyle name="Comma 2 5 3 2 2 3 4 3 2" xfId="31810" xr:uid="{1E6C3E44-957D-4907-94E2-B21BE2EC536C}"/>
    <cellStyle name="Comma 2 5 3 2 2 3 4 4" xfId="22203" xr:uid="{F647E46F-9C67-4CC8-9756-2BC5CBB4890D}"/>
    <cellStyle name="Comma 2 5 3 2 2 3 5" xfId="5391" xr:uid="{00000000-0005-0000-0000-0000E5190000}"/>
    <cellStyle name="Comma 2 5 3 2 2 3 5 2" xfId="14998" xr:uid="{00000000-0005-0000-0000-0000E6190000}"/>
    <cellStyle name="Comma 2 5 3 2 2 3 5 2 2" xfId="34212" xr:uid="{A2A9D409-EABA-4A65-9DCB-ADB86456A621}"/>
    <cellStyle name="Comma 2 5 3 2 2 3 5 3" xfId="24605" xr:uid="{2C36DF8F-DC95-4914-A697-3310318FF7B4}"/>
    <cellStyle name="Comma 2 5 3 2 2 3 6" xfId="10194" xr:uid="{00000000-0005-0000-0000-0000E7190000}"/>
    <cellStyle name="Comma 2 5 3 2 2 3 6 2" xfId="29408" xr:uid="{CFE7A65F-FAAB-4BB3-A226-308DDCFF6175}"/>
    <cellStyle name="Comma 2 5 3 2 2 3 7" xfId="19801" xr:uid="{452C7160-95F8-41A4-8E34-7AE6F7870F82}"/>
    <cellStyle name="Comma 2 5 3 2 2 4" xfId="783" xr:uid="{00000000-0005-0000-0000-0000E8190000}"/>
    <cellStyle name="Comma 2 5 3 2 2 4 2" xfId="1584" xr:uid="{00000000-0005-0000-0000-0000E9190000}"/>
    <cellStyle name="Comma 2 5 3 2 2 4 2 2" xfId="3989" xr:uid="{00000000-0005-0000-0000-0000EA190000}"/>
    <cellStyle name="Comma 2 5 3 2 2 4 2 2 2" xfId="8792" xr:uid="{00000000-0005-0000-0000-0000EB190000}"/>
    <cellStyle name="Comma 2 5 3 2 2 4 2 2 2 2" xfId="18399" xr:uid="{00000000-0005-0000-0000-0000EC190000}"/>
    <cellStyle name="Comma 2 5 3 2 2 4 2 2 2 2 2" xfId="37613" xr:uid="{E3EDED9C-B5B4-4408-A177-F4602792498D}"/>
    <cellStyle name="Comma 2 5 3 2 2 4 2 2 2 3" xfId="28006" xr:uid="{3A8FFC93-C81A-4067-B346-652E36135242}"/>
    <cellStyle name="Comma 2 5 3 2 2 4 2 2 3" xfId="13596" xr:uid="{00000000-0005-0000-0000-0000ED190000}"/>
    <cellStyle name="Comma 2 5 3 2 2 4 2 2 3 2" xfId="32810" xr:uid="{A7BAD11C-A103-4325-B377-5EA924DC78B5}"/>
    <cellStyle name="Comma 2 5 3 2 2 4 2 2 4" xfId="23203" xr:uid="{FBEFC49F-2CEA-48EC-847E-EFCB88180107}"/>
    <cellStyle name="Comma 2 5 3 2 2 4 2 3" xfId="6391" xr:uid="{00000000-0005-0000-0000-0000EE190000}"/>
    <cellStyle name="Comma 2 5 3 2 2 4 2 3 2" xfId="15998" xr:uid="{00000000-0005-0000-0000-0000EF190000}"/>
    <cellStyle name="Comma 2 5 3 2 2 4 2 3 2 2" xfId="35212" xr:uid="{52BDDBEB-DFA2-4C17-98B4-C34B35A26047}"/>
    <cellStyle name="Comma 2 5 3 2 2 4 2 3 3" xfId="25605" xr:uid="{0706CC90-CAFF-4CE5-9115-0F2B3C208307}"/>
    <cellStyle name="Comma 2 5 3 2 2 4 2 4" xfId="11194" xr:uid="{00000000-0005-0000-0000-0000F0190000}"/>
    <cellStyle name="Comma 2 5 3 2 2 4 2 4 2" xfId="30408" xr:uid="{038E768A-7F60-4C55-A1C5-F6A39459CE38}"/>
    <cellStyle name="Comma 2 5 3 2 2 4 2 5" xfId="20801" xr:uid="{77658A9E-2431-4CFF-9CA1-2298281D6F5D}"/>
    <cellStyle name="Comma 2 5 3 2 2 4 3" xfId="2384" xr:uid="{00000000-0005-0000-0000-0000F1190000}"/>
    <cellStyle name="Comma 2 5 3 2 2 4 3 2" xfId="4789" xr:uid="{00000000-0005-0000-0000-0000F2190000}"/>
    <cellStyle name="Comma 2 5 3 2 2 4 3 2 2" xfId="9592" xr:uid="{00000000-0005-0000-0000-0000F3190000}"/>
    <cellStyle name="Comma 2 5 3 2 2 4 3 2 2 2" xfId="19199" xr:uid="{00000000-0005-0000-0000-0000F4190000}"/>
    <cellStyle name="Comma 2 5 3 2 2 4 3 2 2 2 2" xfId="38413" xr:uid="{B14C570A-F0C4-4335-9FAA-3BB5484272F1}"/>
    <cellStyle name="Comma 2 5 3 2 2 4 3 2 2 3" xfId="28806" xr:uid="{CF643DE6-C8A4-464F-BB82-D3C31ADE83CA}"/>
    <cellStyle name="Comma 2 5 3 2 2 4 3 2 3" xfId="14396" xr:uid="{00000000-0005-0000-0000-0000F5190000}"/>
    <cellStyle name="Comma 2 5 3 2 2 4 3 2 3 2" xfId="33610" xr:uid="{374AD8C9-02F1-4190-A8D8-AB0562BCED37}"/>
    <cellStyle name="Comma 2 5 3 2 2 4 3 2 4" xfId="24003" xr:uid="{E3509E3A-C0E3-4DDC-B59B-F56B00AB8E08}"/>
    <cellStyle name="Comma 2 5 3 2 2 4 3 3" xfId="7191" xr:uid="{00000000-0005-0000-0000-0000F6190000}"/>
    <cellStyle name="Comma 2 5 3 2 2 4 3 3 2" xfId="16798" xr:uid="{00000000-0005-0000-0000-0000F7190000}"/>
    <cellStyle name="Comma 2 5 3 2 2 4 3 3 2 2" xfId="36012" xr:uid="{27D1F66C-1807-4221-B748-1691A7713DE3}"/>
    <cellStyle name="Comma 2 5 3 2 2 4 3 3 3" xfId="26405" xr:uid="{602AFE12-CA3D-4AD8-8716-47E91B72B610}"/>
    <cellStyle name="Comma 2 5 3 2 2 4 3 4" xfId="11994" xr:uid="{00000000-0005-0000-0000-0000F8190000}"/>
    <cellStyle name="Comma 2 5 3 2 2 4 3 4 2" xfId="31208" xr:uid="{9489AEF5-6DEB-46E2-BB23-432ED04B0996}"/>
    <cellStyle name="Comma 2 5 3 2 2 4 3 5" xfId="21601" xr:uid="{C8111242-62D7-4FD8-871F-5F83A8AD6036}"/>
    <cellStyle name="Comma 2 5 3 2 2 4 4" xfId="3189" xr:uid="{00000000-0005-0000-0000-0000F9190000}"/>
    <cellStyle name="Comma 2 5 3 2 2 4 4 2" xfId="7992" xr:uid="{00000000-0005-0000-0000-0000FA190000}"/>
    <cellStyle name="Comma 2 5 3 2 2 4 4 2 2" xfId="17599" xr:uid="{00000000-0005-0000-0000-0000FB190000}"/>
    <cellStyle name="Comma 2 5 3 2 2 4 4 2 2 2" xfId="36813" xr:uid="{951FCC7E-E56D-417C-B3BA-BEB837CD1686}"/>
    <cellStyle name="Comma 2 5 3 2 2 4 4 2 3" xfId="27206" xr:uid="{51C0CBB9-0052-4668-882F-DEBEF1F1AF5B}"/>
    <cellStyle name="Comma 2 5 3 2 2 4 4 3" xfId="12796" xr:uid="{00000000-0005-0000-0000-0000FC190000}"/>
    <cellStyle name="Comma 2 5 3 2 2 4 4 3 2" xfId="32010" xr:uid="{81F7BA26-F029-4564-9935-4AEF63F09692}"/>
    <cellStyle name="Comma 2 5 3 2 2 4 4 4" xfId="22403" xr:uid="{F3A3C69E-27B8-4255-8D3E-39C5444282B2}"/>
    <cellStyle name="Comma 2 5 3 2 2 4 5" xfId="5591" xr:uid="{00000000-0005-0000-0000-0000FD190000}"/>
    <cellStyle name="Comma 2 5 3 2 2 4 5 2" xfId="15198" xr:uid="{00000000-0005-0000-0000-0000FE190000}"/>
    <cellStyle name="Comma 2 5 3 2 2 4 5 2 2" xfId="34412" xr:uid="{573EB107-1B87-44A2-89D4-AA685F1D5AA9}"/>
    <cellStyle name="Comma 2 5 3 2 2 4 5 3" xfId="24805" xr:uid="{DA3B0C28-C277-4DCC-AB84-BB92011E64AD}"/>
    <cellStyle name="Comma 2 5 3 2 2 4 6" xfId="10394" xr:uid="{00000000-0005-0000-0000-0000FF190000}"/>
    <cellStyle name="Comma 2 5 3 2 2 4 6 2" xfId="29608" xr:uid="{8DAF26A2-E6C6-4C70-B403-269B076C6987}"/>
    <cellStyle name="Comma 2 5 3 2 2 4 7" xfId="20001" xr:uid="{E93A69A3-4CE5-4716-A03C-B8E159F859A1}"/>
    <cellStyle name="Comma 2 5 3 2 2 5" xfId="984" xr:uid="{00000000-0005-0000-0000-0000001A0000}"/>
    <cellStyle name="Comma 2 5 3 2 2 5 2" xfId="3389" xr:uid="{00000000-0005-0000-0000-0000011A0000}"/>
    <cellStyle name="Comma 2 5 3 2 2 5 2 2" xfId="8192" xr:uid="{00000000-0005-0000-0000-0000021A0000}"/>
    <cellStyle name="Comma 2 5 3 2 2 5 2 2 2" xfId="17799" xr:uid="{00000000-0005-0000-0000-0000031A0000}"/>
    <cellStyle name="Comma 2 5 3 2 2 5 2 2 2 2" xfId="37013" xr:uid="{7F1FB934-801F-4209-B540-B6E8BAF58F3C}"/>
    <cellStyle name="Comma 2 5 3 2 2 5 2 2 3" xfId="27406" xr:uid="{1452AB1C-D107-47FF-8D4E-01613CB3AD1A}"/>
    <cellStyle name="Comma 2 5 3 2 2 5 2 3" xfId="12996" xr:uid="{00000000-0005-0000-0000-0000041A0000}"/>
    <cellStyle name="Comma 2 5 3 2 2 5 2 3 2" xfId="32210" xr:uid="{342CA447-95B9-4138-A6D3-3119F7D0BD12}"/>
    <cellStyle name="Comma 2 5 3 2 2 5 2 4" xfId="22603" xr:uid="{E5DC723B-CEFB-48E9-B4A3-B57818075F5A}"/>
    <cellStyle name="Comma 2 5 3 2 2 5 3" xfId="5791" xr:uid="{00000000-0005-0000-0000-0000051A0000}"/>
    <cellStyle name="Comma 2 5 3 2 2 5 3 2" xfId="15398" xr:uid="{00000000-0005-0000-0000-0000061A0000}"/>
    <cellStyle name="Comma 2 5 3 2 2 5 3 2 2" xfId="34612" xr:uid="{F882A555-8B00-46E1-8367-90AD9CE66F8C}"/>
    <cellStyle name="Comma 2 5 3 2 2 5 3 3" xfId="25005" xr:uid="{98AAD88E-3624-418B-B00D-27CC6B584115}"/>
    <cellStyle name="Comma 2 5 3 2 2 5 4" xfId="10594" xr:uid="{00000000-0005-0000-0000-0000071A0000}"/>
    <cellStyle name="Comma 2 5 3 2 2 5 4 2" xfId="29808" xr:uid="{B96964AE-FF74-4532-80AE-45798EB439A5}"/>
    <cellStyle name="Comma 2 5 3 2 2 5 5" xfId="20201" xr:uid="{2374788F-F388-4549-9149-D559D3D17E60}"/>
    <cellStyle name="Comma 2 5 3 2 2 6" xfId="1784" xr:uid="{00000000-0005-0000-0000-0000081A0000}"/>
    <cellStyle name="Comma 2 5 3 2 2 6 2" xfId="4189" xr:uid="{00000000-0005-0000-0000-0000091A0000}"/>
    <cellStyle name="Comma 2 5 3 2 2 6 2 2" xfId="8992" xr:uid="{00000000-0005-0000-0000-00000A1A0000}"/>
    <cellStyle name="Comma 2 5 3 2 2 6 2 2 2" xfId="18599" xr:uid="{00000000-0005-0000-0000-00000B1A0000}"/>
    <cellStyle name="Comma 2 5 3 2 2 6 2 2 2 2" xfId="37813" xr:uid="{B325A2F5-D241-4C12-A5CC-49EEB0F06C8B}"/>
    <cellStyle name="Comma 2 5 3 2 2 6 2 2 3" xfId="28206" xr:uid="{2431E613-5FE2-47D5-AC8C-00C49FA9A526}"/>
    <cellStyle name="Comma 2 5 3 2 2 6 2 3" xfId="13796" xr:uid="{00000000-0005-0000-0000-00000C1A0000}"/>
    <cellStyle name="Comma 2 5 3 2 2 6 2 3 2" xfId="33010" xr:uid="{B3829534-9AFE-492A-9EF6-B27A090727FC}"/>
    <cellStyle name="Comma 2 5 3 2 2 6 2 4" xfId="23403" xr:uid="{9C7C61CF-A59C-40C6-8628-5C6554941497}"/>
    <cellStyle name="Comma 2 5 3 2 2 6 3" xfId="6591" xr:uid="{00000000-0005-0000-0000-00000D1A0000}"/>
    <cellStyle name="Comma 2 5 3 2 2 6 3 2" xfId="16198" xr:uid="{00000000-0005-0000-0000-00000E1A0000}"/>
    <cellStyle name="Comma 2 5 3 2 2 6 3 2 2" xfId="35412" xr:uid="{BC8694E3-DD71-4AA2-8E11-384FC06FA99E}"/>
    <cellStyle name="Comma 2 5 3 2 2 6 3 3" xfId="25805" xr:uid="{5C7C8A9C-8441-4CF2-A80E-C853E26C81B9}"/>
    <cellStyle name="Comma 2 5 3 2 2 6 4" xfId="11394" xr:uid="{00000000-0005-0000-0000-00000F1A0000}"/>
    <cellStyle name="Comma 2 5 3 2 2 6 4 2" xfId="30608" xr:uid="{39A7C894-8D6E-4178-980D-B91844655BCA}"/>
    <cellStyle name="Comma 2 5 3 2 2 6 5" xfId="21001" xr:uid="{2BBB51E0-CD97-4210-BE9D-8637E6A23871}"/>
    <cellStyle name="Comma 2 5 3 2 2 7" xfId="2589" xr:uid="{00000000-0005-0000-0000-0000101A0000}"/>
    <cellStyle name="Comma 2 5 3 2 2 7 2" xfId="7392" xr:uid="{00000000-0005-0000-0000-0000111A0000}"/>
    <cellStyle name="Comma 2 5 3 2 2 7 2 2" xfId="16999" xr:uid="{00000000-0005-0000-0000-0000121A0000}"/>
    <cellStyle name="Comma 2 5 3 2 2 7 2 2 2" xfId="36213" xr:uid="{C8F4BA1E-EF53-44C2-8C9E-255E1C55CD96}"/>
    <cellStyle name="Comma 2 5 3 2 2 7 2 3" xfId="26606" xr:uid="{70E9C9C6-58F0-4DD3-94BE-2A507C7EBE86}"/>
    <cellStyle name="Comma 2 5 3 2 2 7 3" xfId="12196" xr:uid="{00000000-0005-0000-0000-0000131A0000}"/>
    <cellStyle name="Comma 2 5 3 2 2 7 3 2" xfId="31410" xr:uid="{ACBD3B61-C892-43EC-B3A5-9C075FF495D3}"/>
    <cellStyle name="Comma 2 5 3 2 2 7 4" xfId="21803" xr:uid="{C43444F1-3786-48BB-B1A3-C6AB5A43A128}"/>
    <cellStyle name="Comma 2 5 3 2 2 8" xfId="4991" xr:uid="{00000000-0005-0000-0000-0000141A0000}"/>
    <cellStyle name="Comma 2 5 3 2 2 8 2" xfId="14598" xr:uid="{00000000-0005-0000-0000-0000151A0000}"/>
    <cellStyle name="Comma 2 5 3 2 2 8 2 2" xfId="33812" xr:uid="{64E6B4C9-5471-44AC-AC64-31B5F0225708}"/>
    <cellStyle name="Comma 2 5 3 2 2 8 3" xfId="24205" xr:uid="{744FC18D-F4E4-4559-99BD-5BB842FA8E23}"/>
    <cellStyle name="Comma 2 5 3 2 2 9" xfId="9794" xr:uid="{00000000-0005-0000-0000-0000161A0000}"/>
    <cellStyle name="Comma 2 5 3 2 2 9 2" xfId="29008" xr:uid="{FEAA19BF-FCB1-4D1A-A951-082A33BE45FA}"/>
    <cellStyle name="Comma 2 5 3 2 3" xfId="283" xr:uid="{00000000-0005-0000-0000-0000171A0000}"/>
    <cellStyle name="Comma 2 5 3 2 3 2" xfId="1084" xr:uid="{00000000-0005-0000-0000-0000181A0000}"/>
    <cellStyle name="Comma 2 5 3 2 3 2 2" xfId="3489" xr:uid="{00000000-0005-0000-0000-0000191A0000}"/>
    <cellStyle name="Comma 2 5 3 2 3 2 2 2" xfId="8292" xr:uid="{00000000-0005-0000-0000-00001A1A0000}"/>
    <cellStyle name="Comma 2 5 3 2 3 2 2 2 2" xfId="17899" xr:uid="{00000000-0005-0000-0000-00001B1A0000}"/>
    <cellStyle name="Comma 2 5 3 2 3 2 2 2 2 2" xfId="37113" xr:uid="{D667EB58-D35F-42BC-971A-7752BA9394B1}"/>
    <cellStyle name="Comma 2 5 3 2 3 2 2 2 3" xfId="27506" xr:uid="{C1F7558D-7189-4E93-8EDF-01A36133C402}"/>
    <cellStyle name="Comma 2 5 3 2 3 2 2 3" xfId="13096" xr:uid="{00000000-0005-0000-0000-00001C1A0000}"/>
    <cellStyle name="Comma 2 5 3 2 3 2 2 3 2" xfId="32310" xr:uid="{5971586E-B39F-49FE-8E5E-487E21BA7A24}"/>
    <cellStyle name="Comma 2 5 3 2 3 2 2 4" xfId="22703" xr:uid="{107EA5C6-7D33-46CD-A8D4-0CB22A6CAD62}"/>
    <cellStyle name="Comma 2 5 3 2 3 2 3" xfId="5891" xr:uid="{00000000-0005-0000-0000-00001D1A0000}"/>
    <cellStyle name="Comma 2 5 3 2 3 2 3 2" xfId="15498" xr:uid="{00000000-0005-0000-0000-00001E1A0000}"/>
    <cellStyle name="Comma 2 5 3 2 3 2 3 2 2" xfId="34712" xr:uid="{D95F4196-05AC-4033-B139-183817C870FE}"/>
    <cellStyle name="Comma 2 5 3 2 3 2 3 3" xfId="25105" xr:uid="{A83FCDD5-F2AE-4373-8878-8208EAFFA4F8}"/>
    <cellStyle name="Comma 2 5 3 2 3 2 4" xfId="10694" xr:uid="{00000000-0005-0000-0000-00001F1A0000}"/>
    <cellStyle name="Comma 2 5 3 2 3 2 4 2" xfId="29908" xr:uid="{1D239B79-1813-4738-9AFB-D39AC45FDC0D}"/>
    <cellStyle name="Comma 2 5 3 2 3 2 5" xfId="20301" xr:uid="{273C7DF2-2461-4FE4-B607-178CC03B14F3}"/>
    <cellStyle name="Comma 2 5 3 2 3 3" xfId="1884" xr:uid="{00000000-0005-0000-0000-0000201A0000}"/>
    <cellStyle name="Comma 2 5 3 2 3 3 2" xfId="4289" xr:uid="{00000000-0005-0000-0000-0000211A0000}"/>
    <cellStyle name="Comma 2 5 3 2 3 3 2 2" xfId="9092" xr:uid="{00000000-0005-0000-0000-0000221A0000}"/>
    <cellStyle name="Comma 2 5 3 2 3 3 2 2 2" xfId="18699" xr:uid="{00000000-0005-0000-0000-0000231A0000}"/>
    <cellStyle name="Comma 2 5 3 2 3 3 2 2 2 2" xfId="37913" xr:uid="{01187AE0-E84F-4AB2-9285-6EFB14C6CA0A}"/>
    <cellStyle name="Comma 2 5 3 2 3 3 2 2 3" xfId="28306" xr:uid="{11DDE4CF-526A-4753-99A2-5CA16845CDF7}"/>
    <cellStyle name="Comma 2 5 3 2 3 3 2 3" xfId="13896" xr:uid="{00000000-0005-0000-0000-0000241A0000}"/>
    <cellStyle name="Comma 2 5 3 2 3 3 2 3 2" xfId="33110" xr:uid="{1C4C61EB-C5EF-4A56-819F-36E2CDEFEF65}"/>
    <cellStyle name="Comma 2 5 3 2 3 3 2 4" xfId="23503" xr:uid="{DA481AC9-89A4-4B68-806E-6A36596FFA43}"/>
    <cellStyle name="Comma 2 5 3 2 3 3 3" xfId="6691" xr:uid="{00000000-0005-0000-0000-0000251A0000}"/>
    <cellStyle name="Comma 2 5 3 2 3 3 3 2" xfId="16298" xr:uid="{00000000-0005-0000-0000-0000261A0000}"/>
    <cellStyle name="Comma 2 5 3 2 3 3 3 2 2" xfId="35512" xr:uid="{AA387AD1-CAE7-42A4-ACCA-43592C027BA7}"/>
    <cellStyle name="Comma 2 5 3 2 3 3 3 3" xfId="25905" xr:uid="{803876A7-0F7E-4777-9769-6262E98E3E3C}"/>
    <cellStyle name="Comma 2 5 3 2 3 3 4" xfId="11494" xr:uid="{00000000-0005-0000-0000-0000271A0000}"/>
    <cellStyle name="Comma 2 5 3 2 3 3 4 2" xfId="30708" xr:uid="{13A21A16-FED5-40E0-A1E4-FEA43E76470F}"/>
    <cellStyle name="Comma 2 5 3 2 3 3 5" xfId="21101" xr:uid="{7CACBE5F-A138-4F6C-A9D5-7F95AC969ED4}"/>
    <cellStyle name="Comma 2 5 3 2 3 4" xfId="2689" xr:uid="{00000000-0005-0000-0000-0000281A0000}"/>
    <cellStyle name="Comma 2 5 3 2 3 4 2" xfId="7492" xr:uid="{00000000-0005-0000-0000-0000291A0000}"/>
    <cellStyle name="Comma 2 5 3 2 3 4 2 2" xfId="17099" xr:uid="{00000000-0005-0000-0000-00002A1A0000}"/>
    <cellStyle name="Comma 2 5 3 2 3 4 2 2 2" xfId="36313" xr:uid="{6FB625A8-4A38-4174-9F48-C70DBC190FE9}"/>
    <cellStyle name="Comma 2 5 3 2 3 4 2 3" xfId="26706" xr:uid="{95AE2AC2-9BDB-4410-8103-598849A2AFF7}"/>
    <cellStyle name="Comma 2 5 3 2 3 4 3" xfId="12296" xr:uid="{00000000-0005-0000-0000-00002B1A0000}"/>
    <cellStyle name="Comma 2 5 3 2 3 4 3 2" xfId="31510" xr:uid="{54709426-F133-4965-A480-CB183D1A0BC2}"/>
    <cellStyle name="Comma 2 5 3 2 3 4 4" xfId="21903" xr:uid="{66ECC0EF-DAF2-4B59-A09D-43DF5EC45E99}"/>
    <cellStyle name="Comma 2 5 3 2 3 5" xfId="5091" xr:uid="{00000000-0005-0000-0000-00002C1A0000}"/>
    <cellStyle name="Comma 2 5 3 2 3 5 2" xfId="14698" xr:uid="{00000000-0005-0000-0000-00002D1A0000}"/>
    <cellStyle name="Comma 2 5 3 2 3 5 2 2" xfId="33912" xr:uid="{BF349D87-21DB-42E3-99C1-D2EB47FCB7F9}"/>
    <cellStyle name="Comma 2 5 3 2 3 5 3" xfId="24305" xr:uid="{DB867A30-7D3B-456A-9402-13A35FFE665E}"/>
    <cellStyle name="Comma 2 5 3 2 3 6" xfId="9894" xr:uid="{00000000-0005-0000-0000-00002E1A0000}"/>
    <cellStyle name="Comma 2 5 3 2 3 6 2" xfId="29108" xr:uid="{EC7AFF3D-32A4-41B1-89C5-96A3738AC463}"/>
    <cellStyle name="Comma 2 5 3 2 3 7" xfId="19501" xr:uid="{22151C52-0D18-412E-A76A-D74D7223DD0C}"/>
    <cellStyle name="Comma 2 5 3 2 4" xfId="483" xr:uid="{00000000-0005-0000-0000-00002F1A0000}"/>
    <cellStyle name="Comma 2 5 3 2 4 2" xfId="1284" xr:uid="{00000000-0005-0000-0000-0000301A0000}"/>
    <cellStyle name="Comma 2 5 3 2 4 2 2" xfId="3689" xr:uid="{00000000-0005-0000-0000-0000311A0000}"/>
    <cellStyle name="Comma 2 5 3 2 4 2 2 2" xfId="8492" xr:uid="{00000000-0005-0000-0000-0000321A0000}"/>
    <cellStyle name="Comma 2 5 3 2 4 2 2 2 2" xfId="18099" xr:uid="{00000000-0005-0000-0000-0000331A0000}"/>
    <cellStyle name="Comma 2 5 3 2 4 2 2 2 2 2" xfId="37313" xr:uid="{50D0AE8D-F76D-4A58-AE3C-EB6772BE786C}"/>
    <cellStyle name="Comma 2 5 3 2 4 2 2 2 3" xfId="27706" xr:uid="{EA7460A7-1980-4B9E-BEBF-9FA68E864A5B}"/>
    <cellStyle name="Comma 2 5 3 2 4 2 2 3" xfId="13296" xr:uid="{00000000-0005-0000-0000-0000341A0000}"/>
    <cellStyle name="Comma 2 5 3 2 4 2 2 3 2" xfId="32510" xr:uid="{A65102A5-3155-48C3-AE55-E3675CE468E0}"/>
    <cellStyle name="Comma 2 5 3 2 4 2 2 4" xfId="22903" xr:uid="{7D0E0587-E54D-4E5E-B8DD-820CEF0A4C74}"/>
    <cellStyle name="Comma 2 5 3 2 4 2 3" xfId="6091" xr:uid="{00000000-0005-0000-0000-0000351A0000}"/>
    <cellStyle name="Comma 2 5 3 2 4 2 3 2" xfId="15698" xr:uid="{00000000-0005-0000-0000-0000361A0000}"/>
    <cellStyle name="Comma 2 5 3 2 4 2 3 2 2" xfId="34912" xr:uid="{1CDD8BB1-C627-4719-9AE8-504C70FE0680}"/>
    <cellStyle name="Comma 2 5 3 2 4 2 3 3" xfId="25305" xr:uid="{C2E72679-F291-410E-B802-5000FB4FF9D9}"/>
    <cellStyle name="Comma 2 5 3 2 4 2 4" xfId="10894" xr:uid="{00000000-0005-0000-0000-0000371A0000}"/>
    <cellStyle name="Comma 2 5 3 2 4 2 4 2" xfId="30108" xr:uid="{38A1217D-D522-49B4-865E-7A2B2FC88D22}"/>
    <cellStyle name="Comma 2 5 3 2 4 2 5" xfId="20501" xr:uid="{49177325-FC9C-4E9F-B50B-6BD6EB9A6147}"/>
    <cellStyle name="Comma 2 5 3 2 4 3" xfId="2084" xr:uid="{00000000-0005-0000-0000-0000381A0000}"/>
    <cellStyle name="Comma 2 5 3 2 4 3 2" xfId="4489" xr:uid="{00000000-0005-0000-0000-0000391A0000}"/>
    <cellStyle name="Comma 2 5 3 2 4 3 2 2" xfId="9292" xr:uid="{00000000-0005-0000-0000-00003A1A0000}"/>
    <cellStyle name="Comma 2 5 3 2 4 3 2 2 2" xfId="18899" xr:uid="{00000000-0005-0000-0000-00003B1A0000}"/>
    <cellStyle name="Comma 2 5 3 2 4 3 2 2 2 2" xfId="38113" xr:uid="{E30C6EE5-1CE6-46CE-900C-38A5961E1AB7}"/>
    <cellStyle name="Comma 2 5 3 2 4 3 2 2 3" xfId="28506" xr:uid="{AFE99BE3-298E-4CEE-87AA-E10D6FDB3262}"/>
    <cellStyle name="Comma 2 5 3 2 4 3 2 3" xfId="14096" xr:uid="{00000000-0005-0000-0000-00003C1A0000}"/>
    <cellStyle name="Comma 2 5 3 2 4 3 2 3 2" xfId="33310" xr:uid="{5C0B5248-A8FB-467E-A593-0A44A4718F5C}"/>
    <cellStyle name="Comma 2 5 3 2 4 3 2 4" xfId="23703" xr:uid="{FAE53679-618B-4E9A-A832-DC92B9BAACC3}"/>
    <cellStyle name="Comma 2 5 3 2 4 3 3" xfId="6891" xr:uid="{00000000-0005-0000-0000-00003D1A0000}"/>
    <cellStyle name="Comma 2 5 3 2 4 3 3 2" xfId="16498" xr:uid="{00000000-0005-0000-0000-00003E1A0000}"/>
    <cellStyle name="Comma 2 5 3 2 4 3 3 2 2" xfId="35712" xr:uid="{69B9F95C-E1FA-4919-8ED9-829E52A90A80}"/>
    <cellStyle name="Comma 2 5 3 2 4 3 3 3" xfId="26105" xr:uid="{E923EBE0-AC2B-43D1-A15B-4BE75C29CB71}"/>
    <cellStyle name="Comma 2 5 3 2 4 3 4" xfId="11694" xr:uid="{00000000-0005-0000-0000-00003F1A0000}"/>
    <cellStyle name="Comma 2 5 3 2 4 3 4 2" xfId="30908" xr:uid="{6E1BC383-FE4F-474E-98B0-094F050B1BAF}"/>
    <cellStyle name="Comma 2 5 3 2 4 3 5" xfId="21301" xr:uid="{A27A7538-E927-497B-9B3F-C4EB3D6BD4F9}"/>
    <cellStyle name="Comma 2 5 3 2 4 4" xfId="2889" xr:uid="{00000000-0005-0000-0000-0000401A0000}"/>
    <cellStyle name="Comma 2 5 3 2 4 4 2" xfId="7692" xr:uid="{00000000-0005-0000-0000-0000411A0000}"/>
    <cellStyle name="Comma 2 5 3 2 4 4 2 2" xfId="17299" xr:uid="{00000000-0005-0000-0000-0000421A0000}"/>
    <cellStyle name="Comma 2 5 3 2 4 4 2 2 2" xfId="36513" xr:uid="{66F055B9-3F68-495F-8888-4B9FEF533215}"/>
    <cellStyle name="Comma 2 5 3 2 4 4 2 3" xfId="26906" xr:uid="{BF7A365A-D2D4-4BA0-9386-77D82A9CEB5B}"/>
    <cellStyle name="Comma 2 5 3 2 4 4 3" xfId="12496" xr:uid="{00000000-0005-0000-0000-0000431A0000}"/>
    <cellStyle name="Comma 2 5 3 2 4 4 3 2" xfId="31710" xr:uid="{74231F54-87C5-4F41-98D3-EB65EAF370F1}"/>
    <cellStyle name="Comma 2 5 3 2 4 4 4" xfId="22103" xr:uid="{C302277E-2F5D-4EFC-A4D6-7B641E8328E1}"/>
    <cellStyle name="Comma 2 5 3 2 4 5" xfId="5291" xr:uid="{00000000-0005-0000-0000-0000441A0000}"/>
    <cellStyle name="Comma 2 5 3 2 4 5 2" xfId="14898" xr:uid="{00000000-0005-0000-0000-0000451A0000}"/>
    <cellStyle name="Comma 2 5 3 2 4 5 2 2" xfId="34112" xr:uid="{DDB3AC66-1525-4FB9-8D64-528DE5DF912E}"/>
    <cellStyle name="Comma 2 5 3 2 4 5 3" xfId="24505" xr:uid="{F871C4BC-C390-4C04-9EDE-CAE9E7C607EC}"/>
    <cellStyle name="Comma 2 5 3 2 4 6" xfId="10094" xr:uid="{00000000-0005-0000-0000-0000461A0000}"/>
    <cellStyle name="Comma 2 5 3 2 4 6 2" xfId="29308" xr:uid="{03A9C15B-1F5B-47C5-A338-1EDC26DC0D9D}"/>
    <cellStyle name="Comma 2 5 3 2 4 7" xfId="19701" xr:uid="{B9F3FDD6-E30C-427B-BEA8-B82DFA74FDF0}"/>
    <cellStyle name="Comma 2 5 3 2 5" xfId="683" xr:uid="{00000000-0005-0000-0000-0000471A0000}"/>
    <cellStyle name="Comma 2 5 3 2 5 2" xfId="1484" xr:uid="{00000000-0005-0000-0000-0000481A0000}"/>
    <cellStyle name="Comma 2 5 3 2 5 2 2" xfId="3889" xr:uid="{00000000-0005-0000-0000-0000491A0000}"/>
    <cellStyle name="Comma 2 5 3 2 5 2 2 2" xfId="8692" xr:uid="{00000000-0005-0000-0000-00004A1A0000}"/>
    <cellStyle name="Comma 2 5 3 2 5 2 2 2 2" xfId="18299" xr:uid="{00000000-0005-0000-0000-00004B1A0000}"/>
    <cellStyle name="Comma 2 5 3 2 5 2 2 2 2 2" xfId="37513" xr:uid="{65FB8233-11A4-409F-AA2E-9F4225A43D40}"/>
    <cellStyle name="Comma 2 5 3 2 5 2 2 2 3" xfId="27906" xr:uid="{4AF30091-3BED-4FDB-96FF-88D52D6FEDCA}"/>
    <cellStyle name="Comma 2 5 3 2 5 2 2 3" xfId="13496" xr:uid="{00000000-0005-0000-0000-00004C1A0000}"/>
    <cellStyle name="Comma 2 5 3 2 5 2 2 3 2" xfId="32710" xr:uid="{CAE6675C-430F-4C5B-BE5C-27145B3B2840}"/>
    <cellStyle name="Comma 2 5 3 2 5 2 2 4" xfId="23103" xr:uid="{3B74E711-9962-4473-935B-853E4D0D01D1}"/>
    <cellStyle name="Comma 2 5 3 2 5 2 3" xfId="6291" xr:uid="{00000000-0005-0000-0000-00004D1A0000}"/>
    <cellStyle name="Comma 2 5 3 2 5 2 3 2" xfId="15898" xr:uid="{00000000-0005-0000-0000-00004E1A0000}"/>
    <cellStyle name="Comma 2 5 3 2 5 2 3 2 2" xfId="35112" xr:uid="{67CA66CA-5C5F-4B9D-861D-55CAAE3F1079}"/>
    <cellStyle name="Comma 2 5 3 2 5 2 3 3" xfId="25505" xr:uid="{81E2F2E5-0960-4554-AC37-9C95F60D9964}"/>
    <cellStyle name="Comma 2 5 3 2 5 2 4" xfId="11094" xr:uid="{00000000-0005-0000-0000-00004F1A0000}"/>
    <cellStyle name="Comma 2 5 3 2 5 2 4 2" xfId="30308" xr:uid="{BD69CAAC-41E1-403F-8C9D-4613DBA10E37}"/>
    <cellStyle name="Comma 2 5 3 2 5 2 5" xfId="20701" xr:uid="{4DE93F53-8420-4106-AD39-81332471429C}"/>
    <cellStyle name="Comma 2 5 3 2 5 3" xfId="2284" xr:uid="{00000000-0005-0000-0000-0000501A0000}"/>
    <cellStyle name="Comma 2 5 3 2 5 3 2" xfId="4689" xr:uid="{00000000-0005-0000-0000-0000511A0000}"/>
    <cellStyle name="Comma 2 5 3 2 5 3 2 2" xfId="9492" xr:uid="{00000000-0005-0000-0000-0000521A0000}"/>
    <cellStyle name="Comma 2 5 3 2 5 3 2 2 2" xfId="19099" xr:uid="{00000000-0005-0000-0000-0000531A0000}"/>
    <cellStyle name="Comma 2 5 3 2 5 3 2 2 2 2" xfId="38313" xr:uid="{5A40D336-3178-4C09-B012-A9DECA3D790D}"/>
    <cellStyle name="Comma 2 5 3 2 5 3 2 2 3" xfId="28706" xr:uid="{41D38053-ECB1-4C69-A4FF-767A943E04A0}"/>
    <cellStyle name="Comma 2 5 3 2 5 3 2 3" xfId="14296" xr:uid="{00000000-0005-0000-0000-0000541A0000}"/>
    <cellStyle name="Comma 2 5 3 2 5 3 2 3 2" xfId="33510" xr:uid="{B3CFCC95-0750-437F-A829-F15CFA51A9A8}"/>
    <cellStyle name="Comma 2 5 3 2 5 3 2 4" xfId="23903" xr:uid="{E01C00C1-AAC4-442A-8161-D3CDF0C94413}"/>
    <cellStyle name="Comma 2 5 3 2 5 3 3" xfId="7091" xr:uid="{00000000-0005-0000-0000-0000551A0000}"/>
    <cellStyle name="Comma 2 5 3 2 5 3 3 2" xfId="16698" xr:uid="{00000000-0005-0000-0000-0000561A0000}"/>
    <cellStyle name="Comma 2 5 3 2 5 3 3 2 2" xfId="35912" xr:uid="{B20EA3B1-F68E-44E3-AD48-497B4E584668}"/>
    <cellStyle name="Comma 2 5 3 2 5 3 3 3" xfId="26305" xr:uid="{491E1DDD-E68B-43A0-A954-693EA7059B46}"/>
    <cellStyle name="Comma 2 5 3 2 5 3 4" xfId="11894" xr:uid="{00000000-0005-0000-0000-0000571A0000}"/>
    <cellStyle name="Comma 2 5 3 2 5 3 4 2" xfId="31108" xr:uid="{690495B4-FC90-4062-9AC3-0D9E1A61CA6A}"/>
    <cellStyle name="Comma 2 5 3 2 5 3 5" xfId="21501" xr:uid="{9A9C45F6-7018-42A5-B42B-034072DDDE12}"/>
    <cellStyle name="Comma 2 5 3 2 5 4" xfId="3089" xr:uid="{00000000-0005-0000-0000-0000581A0000}"/>
    <cellStyle name="Comma 2 5 3 2 5 4 2" xfId="7892" xr:uid="{00000000-0005-0000-0000-0000591A0000}"/>
    <cellStyle name="Comma 2 5 3 2 5 4 2 2" xfId="17499" xr:uid="{00000000-0005-0000-0000-00005A1A0000}"/>
    <cellStyle name="Comma 2 5 3 2 5 4 2 2 2" xfId="36713" xr:uid="{3EEE0159-3ABB-454E-A344-872F350C19D8}"/>
    <cellStyle name="Comma 2 5 3 2 5 4 2 3" xfId="27106" xr:uid="{173939DC-1C1A-4FBF-9660-0376BA90EDB1}"/>
    <cellStyle name="Comma 2 5 3 2 5 4 3" xfId="12696" xr:uid="{00000000-0005-0000-0000-00005B1A0000}"/>
    <cellStyle name="Comma 2 5 3 2 5 4 3 2" xfId="31910" xr:uid="{98A22CF7-D36D-45AD-9747-D94A6348923E}"/>
    <cellStyle name="Comma 2 5 3 2 5 4 4" xfId="22303" xr:uid="{47EFFBC5-74D7-4980-86C7-F334ED5844A8}"/>
    <cellStyle name="Comma 2 5 3 2 5 5" xfId="5491" xr:uid="{00000000-0005-0000-0000-00005C1A0000}"/>
    <cellStyle name="Comma 2 5 3 2 5 5 2" xfId="15098" xr:uid="{00000000-0005-0000-0000-00005D1A0000}"/>
    <cellStyle name="Comma 2 5 3 2 5 5 2 2" xfId="34312" xr:uid="{8CAEDDD5-1677-470F-A8D8-E421515DA917}"/>
    <cellStyle name="Comma 2 5 3 2 5 5 3" xfId="24705" xr:uid="{3387FF51-23DA-4103-ACE5-4257DF01C8C8}"/>
    <cellStyle name="Comma 2 5 3 2 5 6" xfId="10294" xr:uid="{00000000-0005-0000-0000-00005E1A0000}"/>
    <cellStyle name="Comma 2 5 3 2 5 6 2" xfId="29508" xr:uid="{2D61A2EB-2FA4-4CCF-9005-67F6F4823230}"/>
    <cellStyle name="Comma 2 5 3 2 5 7" xfId="19901" xr:uid="{ADE8795D-1ED7-49B6-B439-61199812C575}"/>
    <cellStyle name="Comma 2 5 3 2 6" xfId="884" xr:uid="{00000000-0005-0000-0000-00005F1A0000}"/>
    <cellStyle name="Comma 2 5 3 2 6 2" xfId="3289" xr:uid="{00000000-0005-0000-0000-0000601A0000}"/>
    <cellStyle name="Comma 2 5 3 2 6 2 2" xfId="8092" xr:uid="{00000000-0005-0000-0000-0000611A0000}"/>
    <cellStyle name="Comma 2 5 3 2 6 2 2 2" xfId="17699" xr:uid="{00000000-0005-0000-0000-0000621A0000}"/>
    <cellStyle name="Comma 2 5 3 2 6 2 2 2 2" xfId="36913" xr:uid="{2D2A3853-158A-43EC-A874-BAB6DC9100C9}"/>
    <cellStyle name="Comma 2 5 3 2 6 2 2 3" xfId="27306" xr:uid="{851617DC-A6BF-4E64-B6D1-CAD366EB29CC}"/>
    <cellStyle name="Comma 2 5 3 2 6 2 3" xfId="12896" xr:uid="{00000000-0005-0000-0000-0000631A0000}"/>
    <cellStyle name="Comma 2 5 3 2 6 2 3 2" xfId="32110" xr:uid="{0F60BD54-E441-41E9-8F1E-6A507AC91774}"/>
    <cellStyle name="Comma 2 5 3 2 6 2 4" xfId="22503" xr:uid="{3A8DE520-7533-4BE9-9742-49B3152A55E0}"/>
    <cellStyle name="Comma 2 5 3 2 6 3" xfId="5691" xr:uid="{00000000-0005-0000-0000-0000641A0000}"/>
    <cellStyle name="Comma 2 5 3 2 6 3 2" xfId="15298" xr:uid="{00000000-0005-0000-0000-0000651A0000}"/>
    <cellStyle name="Comma 2 5 3 2 6 3 2 2" xfId="34512" xr:uid="{9B768222-2824-4FC4-AD46-D93002FC1AD8}"/>
    <cellStyle name="Comma 2 5 3 2 6 3 3" xfId="24905" xr:uid="{32C6BA17-15BA-4090-82D8-E330B262ABE4}"/>
    <cellStyle name="Comma 2 5 3 2 6 4" xfId="10494" xr:uid="{00000000-0005-0000-0000-0000661A0000}"/>
    <cellStyle name="Comma 2 5 3 2 6 4 2" xfId="29708" xr:uid="{FC473956-0C9E-4D9A-A402-72BF01362309}"/>
    <cellStyle name="Comma 2 5 3 2 6 5" xfId="20101" xr:uid="{D7CBD898-A776-4E54-A391-5794DFAD55F5}"/>
    <cellStyle name="Comma 2 5 3 2 7" xfId="1684" xr:uid="{00000000-0005-0000-0000-0000671A0000}"/>
    <cellStyle name="Comma 2 5 3 2 7 2" xfId="4089" xr:uid="{00000000-0005-0000-0000-0000681A0000}"/>
    <cellStyle name="Comma 2 5 3 2 7 2 2" xfId="8892" xr:uid="{00000000-0005-0000-0000-0000691A0000}"/>
    <cellStyle name="Comma 2 5 3 2 7 2 2 2" xfId="18499" xr:uid="{00000000-0005-0000-0000-00006A1A0000}"/>
    <cellStyle name="Comma 2 5 3 2 7 2 2 2 2" xfId="37713" xr:uid="{399EF81F-CD5C-46DC-B340-8303A043E3A9}"/>
    <cellStyle name="Comma 2 5 3 2 7 2 2 3" xfId="28106" xr:uid="{AAF08837-597E-461D-BC62-37D4B0F78E4F}"/>
    <cellStyle name="Comma 2 5 3 2 7 2 3" xfId="13696" xr:uid="{00000000-0005-0000-0000-00006B1A0000}"/>
    <cellStyle name="Comma 2 5 3 2 7 2 3 2" xfId="32910" xr:uid="{D2CC6734-A504-4AFC-A81A-C7DC5F78CD26}"/>
    <cellStyle name="Comma 2 5 3 2 7 2 4" xfId="23303" xr:uid="{A96A41D5-C436-4E6D-98D6-00E28DF83DD6}"/>
    <cellStyle name="Comma 2 5 3 2 7 3" xfId="6491" xr:uid="{00000000-0005-0000-0000-00006C1A0000}"/>
    <cellStyle name="Comma 2 5 3 2 7 3 2" xfId="16098" xr:uid="{00000000-0005-0000-0000-00006D1A0000}"/>
    <cellStyle name="Comma 2 5 3 2 7 3 2 2" xfId="35312" xr:uid="{817D3FC3-B619-4E25-B954-40AA9724C389}"/>
    <cellStyle name="Comma 2 5 3 2 7 3 3" xfId="25705" xr:uid="{35FEF4F9-4683-45D6-ADAD-0773BE02F81F}"/>
    <cellStyle name="Comma 2 5 3 2 7 4" xfId="11294" xr:uid="{00000000-0005-0000-0000-00006E1A0000}"/>
    <cellStyle name="Comma 2 5 3 2 7 4 2" xfId="30508" xr:uid="{1CD1AF6D-BFB3-459B-ADEF-EF6611E206CD}"/>
    <cellStyle name="Comma 2 5 3 2 7 5" xfId="20901" xr:uid="{D2CF9E13-411E-4355-BB6F-2769A25C4CF8}"/>
    <cellStyle name="Comma 2 5 3 2 8" xfId="2489" xr:uid="{00000000-0005-0000-0000-00006F1A0000}"/>
    <cellStyle name="Comma 2 5 3 2 8 2" xfId="7292" xr:uid="{00000000-0005-0000-0000-0000701A0000}"/>
    <cellStyle name="Comma 2 5 3 2 8 2 2" xfId="16899" xr:uid="{00000000-0005-0000-0000-0000711A0000}"/>
    <cellStyle name="Comma 2 5 3 2 8 2 2 2" xfId="36113" xr:uid="{C47A244A-2276-4BDB-9AAB-89204092CEFD}"/>
    <cellStyle name="Comma 2 5 3 2 8 2 3" xfId="26506" xr:uid="{1390C286-BDA7-4992-8775-CE2890BF2278}"/>
    <cellStyle name="Comma 2 5 3 2 8 3" xfId="12096" xr:uid="{00000000-0005-0000-0000-0000721A0000}"/>
    <cellStyle name="Comma 2 5 3 2 8 3 2" xfId="31310" xr:uid="{2E4BA86B-E1F9-4DA3-86A9-B4B8EEC617F4}"/>
    <cellStyle name="Comma 2 5 3 2 8 4" xfId="21703" xr:uid="{49C15253-F0B4-4EB3-9C45-93A1700D3CBF}"/>
    <cellStyle name="Comma 2 5 3 2 9" xfId="4891" xr:uid="{00000000-0005-0000-0000-0000731A0000}"/>
    <cellStyle name="Comma 2 5 3 2 9 2" xfId="14498" xr:uid="{00000000-0005-0000-0000-0000741A0000}"/>
    <cellStyle name="Comma 2 5 3 2 9 2 2" xfId="33712" xr:uid="{D0C3AA44-8333-4639-8ADB-C6A2BFFF5121}"/>
    <cellStyle name="Comma 2 5 3 2 9 3" xfId="24105" xr:uid="{62F9A892-1296-409B-9561-7A9D3C120D2E}"/>
    <cellStyle name="Comma 2 5 3 3" xfId="133" xr:uid="{00000000-0005-0000-0000-0000751A0000}"/>
    <cellStyle name="Comma 2 5 3 3 10" xfId="19351" xr:uid="{1B87DC08-A54A-440F-9FF4-B386C217B41E}"/>
    <cellStyle name="Comma 2 5 3 3 2" xfId="333" xr:uid="{00000000-0005-0000-0000-0000761A0000}"/>
    <cellStyle name="Comma 2 5 3 3 2 2" xfId="1134" xr:uid="{00000000-0005-0000-0000-0000771A0000}"/>
    <cellStyle name="Comma 2 5 3 3 2 2 2" xfId="3539" xr:uid="{00000000-0005-0000-0000-0000781A0000}"/>
    <cellStyle name="Comma 2 5 3 3 2 2 2 2" xfId="8342" xr:uid="{00000000-0005-0000-0000-0000791A0000}"/>
    <cellStyle name="Comma 2 5 3 3 2 2 2 2 2" xfId="17949" xr:uid="{00000000-0005-0000-0000-00007A1A0000}"/>
    <cellStyle name="Comma 2 5 3 3 2 2 2 2 2 2" xfId="37163" xr:uid="{2D3175E4-0B36-421B-BA7A-3A8788089E6B}"/>
    <cellStyle name="Comma 2 5 3 3 2 2 2 2 3" xfId="27556" xr:uid="{E28E82B5-D47D-4395-864C-CD65964106A3}"/>
    <cellStyle name="Comma 2 5 3 3 2 2 2 3" xfId="13146" xr:uid="{00000000-0005-0000-0000-00007B1A0000}"/>
    <cellStyle name="Comma 2 5 3 3 2 2 2 3 2" xfId="32360" xr:uid="{C7F7E390-F99C-4E3A-929C-0264EDB5F1C7}"/>
    <cellStyle name="Comma 2 5 3 3 2 2 2 4" xfId="22753" xr:uid="{DC341635-0F8F-47DF-B999-D6F0516BD056}"/>
    <cellStyle name="Comma 2 5 3 3 2 2 3" xfId="5941" xr:uid="{00000000-0005-0000-0000-00007C1A0000}"/>
    <cellStyle name="Comma 2 5 3 3 2 2 3 2" xfId="15548" xr:uid="{00000000-0005-0000-0000-00007D1A0000}"/>
    <cellStyle name="Comma 2 5 3 3 2 2 3 2 2" xfId="34762" xr:uid="{A345EDEB-9044-4157-8432-33BCEEA14D2C}"/>
    <cellStyle name="Comma 2 5 3 3 2 2 3 3" xfId="25155" xr:uid="{E632A0F7-074F-49E4-A73B-40A6314504D5}"/>
    <cellStyle name="Comma 2 5 3 3 2 2 4" xfId="10744" xr:uid="{00000000-0005-0000-0000-00007E1A0000}"/>
    <cellStyle name="Comma 2 5 3 3 2 2 4 2" xfId="29958" xr:uid="{E2CAF0E1-E583-46EE-8F10-A1B309C6CE29}"/>
    <cellStyle name="Comma 2 5 3 3 2 2 5" xfId="20351" xr:uid="{84E0CDB7-8708-435D-A3A4-BA02AC51F2D6}"/>
    <cellStyle name="Comma 2 5 3 3 2 3" xfId="1934" xr:uid="{00000000-0005-0000-0000-00007F1A0000}"/>
    <cellStyle name="Comma 2 5 3 3 2 3 2" xfId="4339" xr:uid="{00000000-0005-0000-0000-0000801A0000}"/>
    <cellStyle name="Comma 2 5 3 3 2 3 2 2" xfId="9142" xr:uid="{00000000-0005-0000-0000-0000811A0000}"/>
    <cellStyle name="Comma 2 5 3 3 2 3 2 2 2" xfId="18749" xr:uid="{00000000-0005-0000-0000-0000821A0000}"/>
    <cellStyle name="Comma 2 5 3 3 2 3 2 2 2 2" xfId="37963" xr:uid="{448B009B-A312-4770-B247-08C68D8A0AD2}"/>
    <cellStyle name="Comma 2 5 3 3 2 3 2 2 3" xfId="28356" xr:uid="{617859C5-575F-4822-9334-74D99DF7BDDC}"/>
    <cellStyle name="Comma 2 5 3 3 2 3 2 3" xfId="13946" xr:uid="{00000000-0005-0000-0000-0000831A0000}"/>
    <cellStyle name="Comma 2 5 3 3 2 3 2 3 2" xfId="33160" xr:uid="{83FC32D8-94EE-4B58-A266-CC85D3E1A3B4}"/>
    <cellStyle name="Comma 2 5 3 3 2 3 2 4" xfId="23553" xr:uid="{3DB5A1B1-AA35-426B-829A-3F410C373BE3}"/>
    <cellStyle name="Comma 2 5 3 3 2 3 3" xfId="6741" xr:uid="{00000000-0005-0000-0000-0000841A0000}"/>
    <cellStyle name="Comma 2 5 3 3 2 3 3 2" xfId="16348" xr:uid="{00000000-0005-0000-0000-0000851A0000}"/>
    <cellStyle name="Comma 2 5 3 3 2 3 3 2 2" xfId="35562" xr:uid="{DCDD8AFE-2EC5-4909-834A-313702318627}"/>
    <cellStyle name="Comma 2 5 3 3 2 3 3 3" xfId="25955" xr:uid="{903089D3-1F61-44DA-8268-9143953FF2E2}"/>
    <cellStyle name="Comma 2 5 3 3 2 3 4" xfId="11544" xr:uid="{00000000-0005-0000-0000-0000861A0000}"/>
    <cellStyle name="Comma 2 5 3 3 2 3 4 2" xfId="30758" xr:uid="{328F5038-4E48-47E9-A0EA-30667C5C927B}"/>
    <cellStyle name="Comma 2 5 3 3 2 3 5" xfId="21151" xr:uid="{22ED4F54-CD2D-4E6C-9F17-F3B3DA6DB6DF}"/>
    <cellStyle name="Comma 2 5 3 3 2 4" xfId="2739" xr:uid="{00000000-0005-0000-0000-0000871A0000}"/>
    <cellStyle name="Comma 2 5 3 3 2 4 2" xfId="7542" xr:uid="{00000000-0005-0000-0000-0000881A0000}"/>
    <cellStyle name="Comma 2 5 3 3 2 4 2 2" xfId="17149" xr:uid="{00000000-0005-0000-0000-0000891A0000}"/>
    <cellStyle name="Comma 2 5 3 3 2 4 2 2 2" xfId="36363" xr:uid="{0172C8CC-525B-4C08-B108-0E4ABBD5A95D}"/>
    <cellStyle name="Comma 2 5 3 3 2 4 2 3" xfId="26756" xr:uid="{46C96C34-3636-451C-9B26-AEB8B444887C}"/>
    <cellStyle name="Comma 2 5 3 3 2 4 3" xfId="12346" xr:uid="{00000000-0005-0000-0000-00008A1A0000}"/>
    <cellStyle name="Comma 2 5 3 3 2 4 3 2" xfId="31560" xr:uid="{6C7E17AA-FB34-4A32-BCF9-84CB37E9B05B}"/>
    <cellStyle name="Comma 2 5 3 3 2 4 4" xfId="21953" xr:uid="{ADB15D80-09EB-48C1-A161-AB9A8E93886B}"/>
    <cellStyle name="Comma 2 5 3 3 2 5" xfId="5141" xr:uid="{00000000-0005-0000-0000-00008B1A0000}"/>
    <cellStyle name="Comma 2 5 3 3 2 5 2" xfId="14748" xr:uid="{00000000-0005-0000-0000-00008C1A0000}"/>
    <cellStyle name="Comma 2 5 3 3 2 5 2 2" xfId="33962" xr:uid="{DEA08131-BCC2-4923-B75F-39C59DBE0D28}"/>
    <cellStyle name="Comma 2 5 3 3 2 5 3" xfId="24355" xr:uid="{752E5A6C-7290-4049-8BED-E5B90247F4D5}"/>
    <cellStyle name="Comma 2 5 3 3 2 6" xfId="9944" xr:uid="{00000000-0005-0000-0000-00008D1A0000}"/>
    <cellStyle name="Comma 2 5 3 3 2 6 2" xfId="29158" xr:uid="{866BC4A5-3257-462E-8CC1-CCD6DE5B6970}"/>
    <cellStyle name="Comma 2 5 3 3 2 7" xfId="19551" xr:uid="{00018D12-729E-4D10-955D-746D6545D7A1}"/>
    <cellStyle name="Comma 2 5 3 3 3" xfId="533" xr:uid="{00000000-0005-0000-0000-00008E1A0000}"/>
    <cellStyle name="Comma 2 5 3 3 3 2" xfId="1334" xr:uid="{00000000-0005-0000-0000-00008F1A0000}"/>
    <cellStyle name="Comma 2 5 3 3 3 2 2" xfId="3739" xr:uid="{00000000-0005-0000-0000-0000901A0000}"/>
    <cellStyle name="Comma 2 5 3 3 3 2 2 2" xfId="8542" xr:uid="{00000000-0005-0000-0000-0000911A0000}"/>
    <cellStyle name="Comma 2 5 3 3 3 2 2 2 2" xfId="18149" xr:uid="{00000000-0005-0000-0000-0000921A0000}"/>
    <cellStyle name="Comma 2 5 3 3 3 2 2 2 2 2" xfId="37363" xr:uid="{53BAF35E-4A4E-4208-8813-AA94FA93880B}"/>
    <cellStyle name="Comma 2 5 3 3 3 2 2 2 3" xfId="27756" xr:uid="{67F4B2CF-833B-4CDC-9788-D9C5ACB1644D}"/>
    <cellStyle name="Comma 2 5 3 3 3 2 2 3" xfId="13346" xr:uid="{00000000-0005-0000-0000-0000931A0000}"/>
    <cellStyle name="Comma 2 5 3 3 3 2 2 3 2" xfId="32560" xr:uid="{389C5BA4-8F03-4B6D-9F58-66333B958CE5}"/>
    <cellStyle name="Comma 2 5 3 3 3 2 2 4" xfId="22953" xr:uid="{3C6831F6-BAB4-44CC-AC54-F5120E3F6A08}"/>
    <cellStyle name="Comma 2 5 3 3 3 2 3" xfId="6141" xr:uid="{00000000-0005-0000-0000-0000941A0000}"/>
    <cellStyle name="Comma 2 5 3 3 3 2 3 2" xfId="15748" xr:uid="{00000000-0005-0000-0000-0000951A0000}"/>
    <cellStyle name="Comma 2 5 3 3 3 2 3 2 2" xfId="34962" xr:uid="{D2DC609A-81D5-44AC-ACD6-1E2ABDF80494}"/>
    <cellStyle name="Comma 2 5 3 3 3 2 3 3" xfId="25355" xr:uid="{931FA064-0A73-48C3-BCEF-4EF5C90EF11A}"/>
    <cellStyle name="Comma 2 5 3 3 3 2 4" xfId="10944" xr:uid="{00000000-0005-0000-0000-0000961A0000}"/>
    <cellStyle name="Comma 2 5 3 3 3 2 4 2" xfId="30158" xr:uid="{5609119F-8A90-4AD6-99BF-9359856758F8}"/>
    <cellStyle name="Comma 2 5 3 3 3 2 5" xfId="20551" xr:uid="{00638DA2-93F2-4876-A807-32D2C908879C}"/>
    <cellStyle name="Comma 2 5 3 3 3 3" xfId="2134" xr:uid="{00000000-0005-0000-0000-0000971A0000}"/>
    <cellStyle name="Comma 2 5 3 3 3 3 2" xfId="4539" xr:uid="{00000000-0005-0000-0000-0000981A0000}"/>
    <cellStyle name="Comma 2 5 3 3 3 3 2 2" xfId="9342" xr:uid="{00000000-0005-0000-0000-0000991A0000}"/>
    <cellStyle name="Comma 2 5 3 3 3 3 2 2 2" xfId="18949" xr:uid="{00000000-0005-0000-0000-00009A1A0000}"/>
    <cellStyle name="Comma 2 5 3 3 3 3 2 2 2 2" xfId="38163" xr:uid="{1BDD2768-C108-4F88-B7DF-EA96A9E561A4}"/>
    <cellStyle name="Comma 2 5 3 3 3 3 2 2 3" xfId="28556" xr:uid="{B1D70860-ADA1-4C0B-A57F-648C5764686B}"/>
    <cellStyle name="Comma 2 5 3 3 3 3 2 3" xfId="14146" xr:uid="{00000000-0005-0000-0000-00009B1A0000}"/>
    <cellStyle name="Comma 2 5 3 3 3 3 2 3 2" xfId="33360" xr:uid="{C7B8136D-395A-4242-AF2D-12E0A7AA2CE9}"/>
    <cellStyle name="Comma 2 5 3 3 3 3 2 4" xfId="23753" xr:uid="{0C16CB14-2D3B-4885-9989-AC74545CFA78}"/>
    <cellStyle name="Comma 2 5 3 3 3 3 3" xfId="6941" xr:uid="{00000000-0005-0000-0000-00009C1A0000}"/>
    <cellStyle name="Comma 2 5 3 3 3 3 3 2" xfId="16548" xr:uid="{00000000-0005-0000-0000-00009D1A0000}"/>
    <cellStyle name="Comma 2 5 3 3 3 3 3 2 2" xfId="35762" xr:uid="{71C92495-3E99-4DC2-B4F2-6C968E2133CC}"/>
    <cellStyle name="Comma 2 5 3 3 3 3 3 3" xfId="26155" xr:uid="{7489C2ED-5B7A-4057-8200-2857C616C782}"/>
    <cellStyle name="Comma 2 5 3 3 3 3 4" xfId="11744" xr:uid="{00000000-0005-0000-0000-00009E1A0000}"/>
    <cellStyle name="Comma 2 5 3 3 3 3 4 2" xfId="30958" xr:uid="{42C03AED-BD92-45C0-B52C-6D2C8B212578}"/>
    <cellStyle name="Comma 2 5 3 3 3 3 5" xfId="21351" xr:uid="{299692BB-4B7E-4923-BC8F-FFC656FFCCC3}"/>
    <cellStyle name="Comma 2 5 3 3 3 4" xfId="2939" xr:uid="{00000000-0005-0000-0000-00009F1A0000}"/>
    <cellStyle name="Comma 2 5 3 3 3 4 2" xfId="7742" xr:uid="{00000000-0005-0000-0000-0000A01A0000}"/>
    <cellStyle name="Comma 2 5 3 3 3 4 2 2" xfId="17349" xr:uid="{00000000-0005-0000-0000-0000A11A0000}"/>
    <cellStyle name="Comma 2 5 3 3 3 4 2 2 2" xfId="36563" xr:uid="{6C5EDA00-C63A-45DC-AFA6-87547375E28D}"/>
    <cellStyle name="Comma 2 5 3 3 3 4 2 3" xfId="26956" xr:uid="{A65576A4-1E48-4D43-8C9C-D177858AA6E6}"/>
    <cellStyle name="Comma 2 5 3 3 3 4 3" xfId="12546" xr:uid="{00000000-0005-0000-0000-0000A21A0000}"/>
    <cellStyle name="Comma 2 5 3 3 3 4 3 2" xfId="31760" xr:uid="{85F996F9-A079-415A-A7CB-D078A6B2E7DC}"/>
    <cellStyle name="Comma 2 5 3 3 3 4 4" xfId="22153" xr:uid="{52CC761F-71F5-4474-8F66-8182827860A2}"/>
    <cellStyle name="Comma 2 5 3 3 3 5" xfId="5341" xr:uid="{00000000-0005-0000-0000-0000A31A0000}"/>
    <cellStyle name="Comma 2 5 3 3 3 5 2" xfId="14948" xr:uid="{00000000-0005-0000-0000-0000A41A0000}"/>
    <cellStyle name="Comma 2 5 3 3 3 5 2 2" xfId="34162" xr:uid="{38F90178-AF07-40A7-8C9F-172970E8ACA7}"/>
    <cellStyle name="Comma 2 5 3 3 3 5 3" xfId="24555" xr:uid="{203D42B4-53AD-4452-92B9-60340185BDB7}"/>
    <cellStyle name="Comma 2 5 3 3 3 6" xfId="10144" xr:uid="{00000000-0005-0000-0000-0000A51A0000}"/>
    <cellStyle name="Comma 2 5 3 3 3 6 2" xfId="29358" xr:uid="{65C92540-F421-48CE-BDCD-1436E14A7227}"/>
    <cellStyle name="Comma 2 5 3 3 3 7" xfId="19751" xr:uid="{F21BD469-EC2D-4EF0-A7C8-54BE9660C088}"/>
    <cellStyle name="Comma 2 5 3 3 4" xfId="733" xr:uid="{00000000-0005-0000-0000-0000A61A0000}"/>
    <cellStyle name="Comma 2 5 3 3 4 2" xfId="1534" xr:uid="{00000000-0005-0000-0000-0000A71A0000}"/>
    <cellStyle name="Comma 2 5 3 3 4 2 2" xfId="3939" xr:uid="{00000000-0005-0000-0000-0000A81A0000}"/>
    <cellStyle name="Comma 2 5 3 3 4 2 2 2" xfId="8742" xr:uid="{00000000-0005-0000-0000-0000A91A0000}"/>
    <cellStyle name="Comma 2 5 3 3 4 2 2 2 2" xfId="18349" xr:uid="{00000000-0005-0000-0000-0000AA1A0000}"/>
    <cellStyle name="Comma 2 5 3 3 4 2 2 2 2 2" xfId="37563" xr:uid="{2C571EA2-F704-4097-AC66-28A17149A9EC}"/>
    <cellStyle name="Comma 2 5 3 3 4 2 2 2 3" xfId="27956" xr:uid="{D6880630-DA78-4E38-AEBA-0E8E5AAC37B4}"/>
    <cellStyle name="Comma 2 5 3 3 4 2 2 3" xfId="13546" xr:uid="{00000000-0005-0000-0000-0000AB1A0000}"/>
    <cellStyle name="Comma 2 5 3 3 4 2 2 3 2" xfId="32760" xr:uid="{4B0937E8-34F4-438A-AC19-7B9FF86AE6BD}"/>
    <cellStyle name="Comma 2 5 3 3 4 2 2 4" xfId="23153" xr:uid="{45625201-1378-4274-9E72-464B5D308F09}"/>
    <cellStyle name="Comma 2 5 3 3 4 2 3" xfId="6341" xr:uid="{00000000-0005-0000-0000-0000AC1A0000}"/>
    <cellStyle name="Comma 2 5 3 3 4 2 3 2" xfId="15948" xr:uid="{00000000-0005-0000-0000-0000AD1A0000}"/>
    <cellStyle name="Comma 2 5 3 3 4 2 3 2 2" xfId="35162" xr:uid="{F6D2368B-F51E-4BB6-8EC0-C4C56AF59CC7}"/>
    <cellStyle name="Comma 2 5 3 3 4 2 3 3" xfId="25555" xr:uid="{F1DAC211-5C5D-46C1-9B0C-7CB43AFAAE03}"/>
    <cellStyle name="Comma 2 5 3 3 4 2 4" xfId="11144" xr:uid="{00000000-0005-0000-0000-0000AE1A0000}"/>
    <cellStyle name="Comma 2 5 3 3 4 2 4 2" xfId="30358" xr:uid="{77F7265F-77F1-4FF3-9DAD-31E14838567D}"/>
    <cellStyle name="Comma 2 5 3 3 4 2 5" xfId="20751" xr:uid="{A40E83DB-909D-4357-88EC-2790C23B9F7F}"/>
    <cellStyle name="Comma 2 5 3 3 4 3" xfId="2334" xr:uid="{00000000-0005-0000-0000-0000AF1A0000}"/>
    <cellStyle name="Comma 2 5 3 3 4 3 2" xfId="4739" xr:uid="{00000000-0005-0000-0000-0000B01A0000}"/>
    <cellStyle name="Comma 2 5 3 3 4 3 2 2" xfId="9542" xr:uid="{00000000-0005-0000-0000-0000B11A0000}"/>
    <cellStyle name="Comma 2 5 3 3 4 3 2 2 2" xfId="19149" xr:uid="{00000000-0005-0000-0000-0000B21A0000}"/>
    <cellStyle name="Comma 2 5 3 3 4 3 2 2 2 2" xfId="38363" xr:uid="{6AAD39F8-9BEE-4C24-A294-E7483A24ADD8}"/>
    <cellStyle name="Comma 2 5 3 3 4 3 2 2 3" xfId="28756" xr:uid="{AC09B712-D0E4-4923-946A-4FD4B0F64D9F}"/>
    <cellStyle name="Comma 2 5 3 3 4 3 2 3" xfId="14346" xr:uid="{00000000-0005-0000-0000-0000B31A0000}"/>
    <cellStyle name="Comma 2 5 3 3 4 3 2 3 2" xfId="33560" xr:uid="{DF9A4488-49BA-4CEE-A643-21A8D02C8197}"/>
    <cellStyle name="Comma 2 5 3 3 4 3 2 4" xfId="23953" xr:uid="{F5F2EC47-2CB0-42BA-A12C-25E302FD9DA8}"/>
    <cellStyle name="Comma 2 5 3 3 4 3 3" xfId="7141" xr:uid="{00000000-0005-0000-0000-0000B41A0000}"/>
    <cellStyle name="Comma 2 5 3 3 4 3 3 2" xfId="16748" xr:uid="{00000000-0005-0000-0000-0000B51A0000}"/>
    <cellStyle name="Comma 2 5 3 3 4 3 3 2 2" xfId="35962" xr:uid="{5D21663B-6A61-4C4F-AF66-260BCF33B274}"/>
    <cellStyle name="Comma 2 5 3 3 4 3 3 3" xfId="26355" xr:uid="{28B64039-B40B-4744-AAA2-8FFCFDA7C19C}"/>
    <cellStyle name="Comma 2 5 3 3 4 3 4" xfId="11944" xr:uid="{00000000-0005-0000-0000-0000B61A0000}"/>
    <cellStyle name="Comma 2 5 3 3 4 3 4 2" xfId="31158" xr:uid="{6E9D8576-703C-490A-8C14-8FB41B180DAF}"/>
    <cellStyle name="Comma 2 5 3 3 4 3 5" xfId="21551" xr:uid="{AF33216A-5408-401D-83DB-1CA9C86C4211}"/>
    <cellStyle name="Comma 2 5 3 3 4 4" xfId="3139" xr:uid="{00000000-0005-0000-0000-0000B71A0000}"/>
    <cellStyle name="Comma 2 5 3 3 4 4 2" xfId="7942" xr:uid="{00000000-0005-0000-0000-0000B81A0000}"/>
    <cellStyle name="Comma 2 5 3 3 4 4 2 2" xfId="17549" xr:uid="{00000000-0005-0000-0000-0000B91A0000}"/>
    <cellStyle name="Comma 2 5 3 3 4 4 2 2 2" xfId="36763" xr:uid="{664D1DD0-39FD-405F-B655-19F59D0262CA}"/>
    <cellStyle name="Comma 2 5 3 3 4 4 2 3" xfId="27156" xr:uid="{6E05E770-0D10-40E6-92A9-D7C7F0993649}"/>
    <cellStyle name="Comma 2 5 3 3 4 4 3" xfId="12746" xr:uid="{00000000-0005-0000-0000-0000BA1A0000}"/>
    <cellStyle name="Comma 2 5 3 3 4 4 3 2" xfId="31960" xr:uid="{8664326C-EDC2-4E89-99B3-8D646D9E2D2B}"/>
    <cellStyle name="Comma 2 5 3 3 4 4 4" xfId="22353" xr:uid="{2FE54BD5-7B91-41C9-B2EE-C470EA9C2834}"/>
    <cellStyle name="Comma 2 5 3 3 4 5" xfId="5541" xr:uid="{00000000-0005-0000-0000-0000BB1A0000}"/>
    <cellStyle name="Comma 2 5 3 3 4 5 2" xfId="15148" xr:uid="{00000000-0005-0000-0000-0000BC1A0000}"/>
    <cellStyle name="Comma 2 5 3 3 4 5 2 2" xfId="34362" xr:uid="{6808031D-6A9B-49A4-ABA1-22A0FD35A2F0}"/>
    <cellStyle name="Comma 2 5 3 3 4 5 3" xfId="24755" xr:uid="{DC4FEAA8-01EC-40ED-BA12-3340B3EB2A93}"/>
    <cellStyle name="Comma 2 5 3 3 4 6" xfId="10344" xr:uid="{00000000-0005-0000-0000-0000BD1A0000}"/>
    <cellStyle name="Comma 2 5 3 3 4 6 2" xfId="29558" xr:uid="{58ABFB45-6166-4AA0-B250-8CC7C85582A6}"/>
    <cellStyle name="Comma 2 5 3 3 4 7" xfId="19951" xr:uid="{2E60A68C-5B1F-4106-B40F-B00F0BB3D5AD}"/>
    <cellStyle name="Comma 2 5 3 3 5" xfId="934" xr:uid="{00000000-0005-0000-0000-0000BE1A0000}"/>
    <cellStyle name="Comma 2 5 3 3 5 2" xfId="3339" xr:uid="{00000000-0005-0000-0000-0000BF1A0000}"/>
    <cellStyle name="Comma 2 5 3 3 5 2 2" xfId="8142" xr:uid="{00000000-0005-0000-0000-0000C01A0000}"/>
    <cellStyle name="Comma 2 5 3 3 5 2 2 2" xfId="17749" xr:uid="{00000000-0005-0000-0000-0000C11A0000}"/>
    <cellStyle name="Comma 2 5 3 3 5 2 2 2 2" xfId="36963" xr:uid="{180B1C96-8C43-48A9-93B9-AEBBEB70D041}"/>
    <cellStyle name="Comma 2 5 3 3 5 2 2 3" xfId="27356" xr:uid="{A9BEC86E-20A2-49CD-81CB-7F972DE967D8}"/>
    <cellStyle name="Comma 2 5 3 3 5 2 3" xfId="12946" xr:uid="{00000000-0005-0000-0000-0000C21A0000}"/>
    <cellStyle name="Comma 2 5 3 3 5 2 3 2" xfId="32160" xr:uid="{5CC7642F-46B0-435F-A2C6-ABDED74E9C37}"/>
    <cellStyle name="Comma 2 5 3 3 5 2 4" xfId="22553" xr:uid="{D4ED2A23-97AC-4ECD-9B01-B1CE10D8E7A5}"/>
    <cellStyle name="Comma 2 5 3 3 5 3" xfId="5741" xr:uid="{00000000-0005-0000-0000-0000C31A0000}"/>
    <cellStyle name="Comma 2 5 3 3 5 3 2" xfId="15348" xr:uid="{00000000-0005-0000-0000-0000C41A0000}"/>
    <cellStyle name="Comma 2 5 3 3 5 3 2 2" xfId="34562" xr:uid="{7FDB2B92-4085-4988-8238-C87BCA79D0FB}"/>
    <cellStyle name="Comma 2 5 3 3 5 3 3" xfId="24955" xr:uid="{061D4302-B55D-44EC-AA5F-F22F03DF1A70}"/>
    <cellStyle name="Comma 2 5 3 3 5 4" xfId="10544" xr:uid="{00000000-0005-0000-0000-0000C51A0000}"/>
    <cellStyle name="Comma 2 5 3 3 5 4 2" xfId="29758" xr:uid="{BF2E6944-317B-4818-A601-60DA515275D9}"/>
    <cellStyle name="Comma 2 5 3 3 5 5" xfId="20151" xr:uid="{63CE148F-698C-43C8-A9C8-7DA9E4423116}"/>
    <cellStyle name="Comma 2 5 3 3 6" xfId="1734" xr:uid="{00000000-0005-0000-0000-0000C61A0000}"/>
    <cellStyle name="Comma 2 5 3 3 6 2" xfId="4139" xr:uid="{00000000-0005-0000-0000-0000C71A0000}"/>
    <cellStyle name="Comma 2 5 3 3 6 2 2" xfId="8942" xr:uid="{00000000-0005-0000-0000-0000C81A0000}"/>
    <cellStyle name="Comma 2 5 3 3 6 2 2 2" xfId="18549" xr:uid="{00000000-0005-0000-0000-0000C91A0000}"/>
    <cellStyle name="Comma 2 5 3 3 6 2 2 2 2" xfId="37763" xr:uid="{015D7B3D-09CB-4EB8-88A8-10B9E2C4F060}"/>
    <cellStyle name="Comma 2 5 3 3 6 2 2 3" xfId="28156" xr:uid="{B599C4BC-FDF4-4869-8010-DC9CBC1B9B70}"/>
    <cellStyle name="Comma 2 5 3 3 6 2 3" xfId="13746" xr:uid="{00000000-0005-0000-0000-0000CA1A0000}"/>
    <cellStyle name="Comma 2 5 3 3 6 2 3 2" xfId="32960" xr:uid="{E607F71B-C50A-4571-BE29-AB2B6BBAD4DB}"/>
    <cellStyle name="Comma 2 5 3 3 6 2 4" xfId="23353" xr:uid="{D1F4B3BF-A644-49DA-823B-EB3DCB3F3B57}"/>
    <cellStyle name="Comma 2 5 3 3 6 3" xfId="6541" xr:uid="{00000000-0005-0000-0000-0000CB1A0000}"/>
    <cellStyle name="Comma 2 5 3 3 6 3 2" xfId="16148" xr:uid="{00000000-0005-0000-0000-0000CC1A0000}"/>
    <cellStyle name="Comma 2 5 3 3 6 3 2 2" xfId="35362" xr:uid="{CF149126-9ADE-4CB1-BA8B-EF8154A9F0DC}"/>
    <cellStyle name="Comma 2 5 3 3 6 3 3" xfId="25755" xr:uid="{4F1CF676-E75A-4457-B478-7A3334C38EA7}"/>
    <cellStyle name="Comma 2 5 3 3 6 4" xfId="11344" xr:uid="{00000000-0005-0000-0000-0000CD1A0000}"/>
    <cellStyle name="Comma 2 5 3 3 6 4 2" xfId="30558" xr:uid="{CE3B70D8-A871-4F1B-BA3C-CD7CBF6C1D8D}"/>
    <cellStyle name="Comma 2 5 3 3 6 5" xfId="20951" xr:uid="{1375D7A4-1A21-49CC-8CAE-83C8EE319216}"/>
    <cellStyle name="Comma 2 5 3 3 7" xfId="2539" xr:uid="{00000000-0005-0000-0000-0000CE1A0000}"/>
    <cellStyle name="Comma 2 5 3 3 7 2" xfId="7342" xr:uid="{00000000-0005-0000-0000-0000CF1A0000}"/>
    <cellStyle name="Comma 2 5 3 3 7 2 2" xfId="16949" xr:uid="{00000000-0005-0000-0000-0000D01A0000}"/>
    <cellStyle name="Comma 2 5 3 3 7 2 2 2" xfId="36163" xr:uid="{F832948D-2ECE-4ACD-B4CD-5FE836CF617D}"/>
    <cellStyle name="Comma 2 5 3 3 7 2 3" xfId="26556" xr:uid="{3DE74265-2AAE-4039-90D3-6A6D2EBFA233}"/>
    <cellStyle name="Comma 2 5 3 3 7 3" xfId="12146" xr:uid="{00000000-0005-0000-0000-0000D11A0000}"/>
    <cellStyle name="Comma 2 5 3 3 7 3 2" xfId="31360" xr:uid="{E78AD54D-CFE5-4D37-BF59-01FAE26E7932}"/>
    <cellStyle name="Comma 2 5 3 3 7 4" xfId="21753" xr:uid="{70804F42-4F3E-4B71-A4F3-E837178571DB}"/>
    <cellStyle name="Comma 2 5 3 3 8" xfId="4941" xr:uid="{00000000-0005-0000-0000-0000D21A0000}"/>
    <cellStyle name="Comma 2 5 3 3 8 2" xfId="14548" xr:uid="{00000000-0005-0000-0000-0000D31A0000}"/>
    <cellStyle name="Comma 2 5 3 3 8 2 2" xfId="33762" xr:uid="{5D7E9569-81D6-4D80-AA33-E26DAF14F0EF}"/>
    <cellStyle name="Comma 2 5 3 3 8 3" xfId="24155" xr:uid="{032648A3-9BD1-45EB-BE70-9BD3CB75ABF2}"/>
    <cellStyle name="Comma 2 5 3 3 9" xfId="9744" xr:uid="{00000000-0005-0000-0000-0000D41A0000}"/>
    <cellStyle name="Comma 2 5 3 3 9 2" xfId="28958" xr:uid="{BDBFD5BF-DC53-4791-9925-4B06E071B4B0}"/>
    <cellStyle name="Comma 2 5 3 4" xfId="233" xr:uid="{00000000-0005-0000-0000-0000D51A0000}"/>
    <cellStyle name="Comma 2 5 3 4 2" xfId="1034" xr:uid="{00000000-0005-0000-0000-0000D61A0000}"/>
    <cellStyle name="Comma 2 5 3 4 2 2" xfId="3439" xr:uid="{00000000-0005-0000-0000-0000D71A0000}"/>
    <cellStyle name="Comma 2 5 3 4 2 2 2" xfId="8242" xr:uid="{00000000-0005-0000-0000-0000D81A0000}"/>
    <cellStyle name="Comma 2 5 3 4 2 2 2 2" xfId="17849" xr:uid="{00000000-0005-0000-0000-0000D91A0000}"/>
    <cellStyle name="Comma 2 5 3 4 2 2 2 2 2" xfId="37063" xr:uid="{19EA7831-50D9-4E2C-98A3-F8FAE36C2023}"/>
    <cellStyle name="Comma 2 5 3 4 2 2 2 3" xfId="27456" xr:uid="{82740F0A-6F48-4D2C-9C31-ABB0490FE717}"/>
    <cellStyle name="Comma 2 5 3 4 2 2 3" xfId="13046" xr:uid="{00000000-0005-0000-0000-0000DA1A0000}"/>
    <cellStyle name="Comma 2 5 3 4 2 2 3 2" xfId="32260" xr:uid="{79AFE8D5-BD99-4898-9A22-CA33A87212AE}"/>
    <cellStyle name="Comma 2 5 3 4 2 2 4" xfId="22653" xr:uid="{80175C88-F262-4AC9-85E5-449D40B44E8D}"/>
    <cellStyle name="Comma 2 5 3 4 2 3" xfId="5841" xr:uid="{00000000-0005-0000-0000-0000DB1A0000}"/>
    <cellStyle name="Comma 2 5 3 4 2 3 2" xfId="15448" xr:uid="{00000000-0005-0000-0000-0000DC1A0000}"/>
    <cellStyle name="Comma 2 5 3 4 2 3 2 2" xfId="34662" xr:uid="{E421FB84-EB45-4B60-B9D0-4F60C973813E}"/>
    <cellStyle name="Comma 2 5 3 4 2 3 3" xfId="25055" xr:uid="{55FB19E4-9BC7-4730-A809-5A4875F1C87A}"/>
    <cellStyle name="Comma 2 5 3 4 2 4" xfId="10644" xr:uid="{00000000-0005-0000-0000-0000DD1A0000}"/>
    <cellStyle name="Comma 2 5 3 4 2 4 2" xfId="29858" xr:uid="{F7E55E1E-0D37-43B4-A89F-2AA280976F9B}"/>
    <cellStyle name="Comma 2 5 3 4 2 5" xfId="20251" xr:uid="{F42CE40B-E749-4E8F-A778-53009689EF25}"/>
    <cellStyle name="Comma 2 5 3 4 3" xfId="1834" xr:uid="{00000000-0005-0000-0000-0000DE1A0000}"/>
    <cellStyle name="Comma 2 5 3 4 3 2" xfId="4239" xr:uid="{00000000-0005-0000-0000-0000DF1A0000}"/>
    <cellStyle name="Comma 2 5 3 4 3 2 2" xfId="9042" xr:uid="{00000000-0005-0000-0000-0000E01A0000}"/>
    <cellStyle name="Comma 2 5 3 4 3 2 2 2" xfId="18649" xr:uid="{00000000-0005-0000-0000-0000E11A0000}"/>
    <cellStyle name="Comma 2 5 3 4 3 2 2 2 2" xfId="37863" xr:uid="{AE1654B7-668A-4231-9D3B-17842A8A2A11}"/>
    <cellStyle name="Comma 2 5 3 4 3 2 2 3" xfId="28256" xr:uid="{B69A896C-BEB0-4D82-B7DD-1AC53EB97D4B}"/>
    <cellStyle name="Comma 2 5 3 4 3 2 3" xfId="13846" xr:uid="{00000000-0005-0000-0000-0000E21A0000}"/>
    <cellStyle name="Comma 2 5 3 4 3 2 3 2" xfId="33060" xr:uid="{1ECAF8C2-61B3-4BF2-AD76-76D725A63833}"/>
    <cellStyle name="Comma 2 5 3 4 3 2 4" xfId="23453" xr:uid="{0EC401AB-C9F4-44DE-9B43-AD27F80DAA3C}"/>
    <cellStyle name="Comma 2 5 3 4 3 3" xfId="6641" xr:uid="{00000000-0005-0000-0000-0000E31A0000}"/>
    <cellStyle name="Comma 2 5 3 4 3 3 2" xfId="16248" xr:uid="{00000000-0005-0000-0000-0000E41A0000}"/>
    <cellStyle name="Comma 2 5 3 4 3 3 2 2" xfId="35462" xr:uid="{97FA323C-6072-4C53-8DC6-D2D1A4B2C418}"/>
    <cellStyle name="Comma 2 5 3 4 3 3 3" xfId="25855" xr:uid="{DC5BE651-C202-4767-8D55-596EA156E0B7}"/>
    <cellStyle name="Comma 2 5 3 4 3 4" xfId="11444" xr:uid="{00000000-0005-0000-0000-0000E51A0000}"/>
    <cellStyle name="Comma 2 5 3 4 3 4 2" xfId="30658" xr:uid="{ABC86425-73CF-45C3-862B-3C5B61879FC9}"/>
    <cellStyle name="Comma 2 5 3 4 3 5" xfId="21051" xr:uid="{A2FD657A-6194-4D12-89D5-4571AE4A422E}"/>
    <cellStyle name="Comma 2 5 3 4 4" xfId="2639" xr:uid="{00000000-0005-0000-0000-0000E61A0000}"/>
    <cellStyle name="Comma 2 5 3 4 4 2" xfId="7442" xr:uid="{00000000-0005-0000-0000-0000E71A0000}"/>
    <cellStyle name="Comma 2 5 3 4 4 2 2" xfId="17049" xr:uid="{00000000-0005-0000-0000-0000E81A0000}"/>
    <cellStyle name="Comma 2 5 3 4 4 2 2 2" xfId="36263" xr:uid="{CA38ED2B-C549-4541-BBF9-9AB540EB211B}"/>
    <cellStyle name="Comma 2 5 3 4 4 2 3" xfId="26656" xr:uid="{330EC6EF-05FE-48E8-A87B-BA2BB6466C04}"/>
    <cellStyle name="Comma 2 5 3 4 4 3" xfId="12246" xr:uid="{00000000-0005-0000-0000-0000E91A0000}"/>
    <cellStyle name="Comma 2 5 3 4 4 3 2" xfId="31460" xr:uid="{C2729639-BF99-4B30-A928-B0A3FA1E0371}"/>
    <cellStyle name="Comma 2 5 3 4 4 4" xfId="21853" xr:uid="{E9859BA0-7976-4E02-9381-9E3529598A53}"/>
    <cellStyle name="Comma 2 5 3 4 5" xfId="5041" xr:uid="{00000000-0005-0000-0000-0000EA1A0000}"/>
    <cellStyle name="Comma 2 5 3 4 5 2" xfId="14648" xr:uid="{00000000-0005-0000-0000-0000EB1A0000}"/>
    <cellStyle name="Comma 2 5 3 4 5 2 2" xfId="33862" xr:uid="{18F6CDF5-6412-4477-B312-165FF385E463}"/>
    <cellStyle name="Comma 2 5 3 4 5 3" xfId="24255" xr:uid="{ECF7A910-A450-4DA7-A823-230B9F2F238B}"/>
    <cellStyle name="Comma 2 5 3 4 6" xfId="9844" xr:uid="{00000000-0005-0000-0000-0000EC1A0000}"/>
    <cellStyle name="Comma 2 5 3 4 6 2" xfId="29058" xr:uid="{F5C96014-9291-4A71-8F4A-7048FE0A61ED}"/>
    <cellStyle name="Comma 2 5 3 4 7" xfId="19451" xr:uid="{DA64E381-3552-4C38-8348-D5151691570E}"/>
    <cellStyle name="Comma 2 5 3 5" xfId="433" xr:uid="{00000000-0005-0000-0000-0000ED1A0000}"/>
    <cellStyle name="Comma 2 5 3 5 2" xfId="1234" xr:uid="{00000000-0005-0000-0000-0000EE1A0000}"/>
    <cellStyle name="Comma 2 5 3 5 2 2" xfId="3639" xr:uid="{00000000-0005-0000-0000-0000EF1A0000}"/>
    <cellStyle name="Comma 2 5 3 5 2 2 2" xfId="8442" xr:uid="{00000000-0005-0000-0000-0000F01A0000}"/>
    <cellStyle name="Comma 2 5 3 5 2 2 2 2" xfId="18049" xr:uid="{00000000-0005-0000-0000-0000F11A0000}"/>
    <cellStyle name="Comma 2 5 3 5 2 2 2 2 2" xfId="37263" xr:uid="{6DF7F883-1CF9-414E-AB29-946A9DE75720}"/>
    <cellStyle name="Comma 2 5 3 5 2 2 2 3" xfId="27656" xr:uid="{84E58602-76A2-49B7-9307-C56A05DC4D4C}"/>
    <cellStyle name="Comma 2 5 3 5 2 2 3" xfId="13246" xr:uid="{00000000-0005-0000-0000-0000F21A0000}"/>
    <cellStyle name="Comma 2 5 3 5 2 2 3 2" xfId="32460" xr:uid="{535DCF49-7CB4-4B79-B291-64D0ECBD079A}"/>
    <cellStyle name="Comma 2 5 3 5 2 2 4" xfId="22853" xr:uid="{D51BF3EE-9B41-4BD1-A849-D32FE23D7850}"/>
    <cellStyle name="Comma 2 5 3 5 2 3" xfId="6041" xr:uid="{00000000-0005-0000-0000-0000F31A0000}"/>
    <cellStyle name="Comma 2 5 3 5 2 3 2" xfId="15648" xr:uid="{00000000-0005-0000-0000-0000F41A0000}"/>
    <cellStyle name="Comma 2 5 3 5 2 3 2 2" xfId="34862" xr:uid="{D513AF12-DEE9-4AA2-A24E-2C29BA492676}"/>
    <cellStyle name="Comma 2 5 3 5 2 3 3" xfId="25255" xr:uid="{8BAD10CF-0AF6-4FC5-AD3E-975E4DD99DBA}"/>
    <cellStyle name="Comma 2 5 3 5 2 4" xfId="10844" xr:uid="{00000000-0005-0000-0000-0000F51A0000}"/>
    <cellStyle name="Comma 2 5 3 5 2 4 2" xfId="30058" xr:uid="{8414610B-F009-4923-900C-ED207C54555C}"/>
    <cellStyle name="Comma 2 5 3 5 2 5" xfId="20451" xr:uid="{916F5053-9BEF-4D35-BC44-8EF26E35B119}"/>
    <cellStyle name="Comma 2 5 3 5 3" xfId="2034" xr:uid="{00000000-0005-0000-0000-0000F61A0000}"/>
    <cellStyle name="Comma 2 5 3 5 3 2" xfId="4439" xr:uid="{00000000-0005-0000-0000-0000F71A0000}"/>
    <cellStyle name="Comma 2 5 3 5 3 2 2" xfId="9242" xr:uid="{00000000-0005-0000-0000-0000F81A0000}"/>
    <cellStyle name="Comma 2 5 3 5 3 2 2 2" xfId="18849" xr:uid="{00000000-0005-0000-0000-0000F91A0000}"/>
    <cellStyle name="Comma 2 5 3 5 3 2 2 2 2" xfId="38063" xr:uid="{F8DA968E-22DC-4619-876E-345C4EE010D7}"/>
    <cellStyle name="Comma 2 5 3 5 3 2 2 3" xfId="28456" xr:uid="{703BEEE2-75B1-46F3-BDE7-0ABDAE0FA188}"/>
    <cellStyle name="Comma 2 5 3 5 3 2 3" xfId="14046" xr:uid="{00000000-0005-0000-0000-0000FA1A0000}"/>
    <cellStyle name="Comma 2 5 3 5 3 2 3 2" xfId="33260" xr:uid="{9F69367A-0E01-4E85-B17A-012F61870EFA}"/>
    <cellStyle name="Comma 2 5 3 5 3 2 4" xfId="23653" xr:uid="{712E2C72-26D5-490D-8CDB-AD2136450915}"/>
    <cellStyle name="Comma 2 5 3 5 3 3" xfId="6841" xr:uid="{00000000-0005-0000-0000-0000FB1A0000}"/>
    <cellStyle name="Comma 2 5 3 5 3 3 2" xfId="16448" xr:uid="{00000000-0005-0000-0000-0000FC1A0000}"/>
    <cellStyle name="Comma 2 5 3 5 3 3 2 2" xfId="35662" xr:uid="{6562C8A3-79CD-4B62-BBB0-2DEEDB5940B0}"/>
    <cellStyle name="Comma 2 5 3 5 3 3 3" xfId="26055" xr:uid="{3E838A2F-EC16-458C-9808-AD2E723142E8}"/>
    <cellStyle name="Comma 2 5 3 5 3 4" xfId="11644" xr:uid="{00000000-0005-0000-0000-0000FD1A0000}"/>
    <cellStyle name="Comma 2 5 3 5 3 4 2" xfId="30858" xr:uid="{8926A2BA-B0BD-4BD9-856F-B4E8D9893A81}"/>
    <cellStyle name="Comma 2 5 3 5 3 5" xfId="21251" xr:uid="{993145CB-2207-4EC0-A4E9-E2F5300D4773}"/>
    <cellStyle name="Comma 2 5 3 5 4" xfId="2839" xr:uid="{00000000-0005-0000-0000-0000FE1A0000}"/>
    <cellStyle name="Comma 2 5 3 5 4 2" xfId="7642" xr:uid="{00000000-0005-0000-0000-0000FF1A0000}"/>
    <cellStyle name="Comma 2 5 3 5 4 2 2" xfId="17249" xr:uid="{00000000-0005-0000-0000-0000001B0000}"/>
    <cellStyle name="Comma 2 5 3 5 4 2 2 2" xfId="36463" xr:uid="{03492551-EDCF-4982-A757-83D9514F7A13}"/>
    <cellStyle name="Comma 2 5 3 5 4 2 3" xfId="26856" xr:uid="{0D6FC2D6-92A7-4B1C-BA59-9B2A90CE1F6F}"/>
    <cellStyle name="Comma 2 5 3 5 4 3" xfId="12446" xr:uid="{00000000-0005-0000-0000-0000011B0000}"/>
    <cellStyle name="Comma 2 5 3 5 4 3 2" xfId="31660" xr:uid="{BD0DECA0-F721-4160-B2B3-ECE171FD1E21}"/>
    <cellStyle name="Comma 2 5 3 5 4 4" xfId="22053" xr:uid="{9C7475E1-FFB2-4A17-A092-EDFC20C50AD5}"/>
    <cellStyle name="Comma 2 5 3 5 5" xfId="5241" xr:uid="{00000000-0005-0000-0000-0000021B0000}"/>
    <cellStyle name="Comma 2 5 3 5 5 2" xfId="14848" xr:uid="{00000000-0005-0000-0000-0000031B0000}"/>
    <cellStyle name="Comma 2 5 3 5 5 2 2" xfId="34062" xr:uid="{31A28212-645A-4F04-A928-CDAF5AD9E3B2}"/>
    <cellStyle name="Comma 2 5 3 5 5 3" xfId="24455" xr:uid="{E6740436-3AEF-4960-8C84-F7BCB49D200C}"/>
    <cellStyle name="Comma 2 5 3 5 6" xfId="10044" xr:uid="{00000000-0005-0000-0000-0000041B0000}"/>
    <cellStyle name="Comma 2 5 3 5 6 2" xfId="29258" xr:uid="{AC7923D8-1121-410A-AEE4-7903E3D41683}"/>
    <cellStyle name="Comma 2 5 3 5 7" xfId="19651" xr:uid="{FF107622-0CA3-457C-82B0-023265B317A6}"/>
    <cellStyle name="Comma 2 5 3 6" xfId="633" xr:uid="{00000000-0005-0000-0000-0000051B0000}"/>
    <cellStyle name="Comma 2 5 3 6 2" xfId="1434" xr:uid="{00000000-0005-0000-0000-0000061B0000}"/>
    <cellStyle name="Comma 2 5 3 6 2 2" xfId="3839" xr:uid="{00000000-0005-0000-0000-0000071B0000}"/>
    <cellStyle name="Comma 2 5 3 6 2 2 2" xfId="8642" xr:uid="{00000000-0005-0000-0000-0000081B0000}"/>
    <cellStyle name="Comma 2 5 3 6 2 2 2 2" xfId="18249" xr:uid="{00000000-0005-0000-0000-0000091B0000}"/>
    <cellStyle name="Comma 2 5 3 6 2 2 2 2 2" xfId="37463" xr:uid="{A5B79E22-7BBE-4E85-99E9-E45BC009A716}"/>
    <cellStyle name="Comma 2 5 3 6 2 2 2 3" xfId="27856" xr:uid="{47310478-5913-48CE-A4AC-820999C0F83F}"/>
    <cellStyle name="Comma 2 5 3 6 2 2 3" xfId="13446" xr:uid="{00000000-0005-0000-0000-00000A1B0000}"/>
    <cellStyle name="Comma 2 5 3 6 2 2 3 2" xfId="32660" xr:uid="{CD146720-C592-4FA9-BA03-CE169EBC1AF3}"/>
    <cellStyle name="Comma 2 5 3 6 2 2 4" xfId="23053" xr:uid="{332B12F1-A374-48CD-A67C-3AEA6EC74DC1}"/>
    <cellStyle name="Comma 2 5 3 6 2 3" xfId="6241" xr:uid="{00000000-0005-0000-0000-00000B1B0000}"/>
    <cellStyle name="Comma 2 5 3 6 2 3 2" xfId="15848" xr:uid="{00000000-0005-0000-0000-00000C1B0000}"/>
    <cellStyle name="Comma 2 5 3 6 2 3 2 2" xfId="35062" xr:uid="{193DFDFB-1C42-449B-B2E9-80062151CA30}"/>
    <cellStyle name="Comma 2 5 3 6 2 3 3" xfId="25455" xr:uid="{C3BE7C7A-CE12-49C9-82B2-6DC8B797DF80}"/>
    <cellStyle name="Comma 2 5 3 6 2 4" xfId="11044" xr:uid="{00000000-0005-0000-0000-00000D1B0000}"/>
    <cellStyle name="Comma 2 5 3 6 2 4 2" xfId="30258" xr:uid="{A37DC64B-7D7D-42EE-A6B9-2DEDE61C3343}"/>
    <cellStyle name="Comma 2 5 3 6 2 5" xfId="20651" xr:uid="{51242043-3A61-475F-B9A6-3C1565B2C851}"/>
    <cellStyle name="Comma 2 5 3 6 3" xfId="2234" xr:uid="{00000000-0005-0000-0000-00000E1B0000}"/>
    <cellStyle name="Comma 2 5 3 6 3 2" xfId="4639" xr:uid="{00000000-0005-0000-0000-00000F1B0000}"/>
    <cellStyle name="Comma 2 5 3 6 3 2 2" xfId="9442" xr:uid="{00000000-0005-0000-0000-0000101B0000}"/>
    <cellStyle name="Comma 2 5 3 6 3 2 2 2" xfId="19049" xr:uid="{00000000-0005-0000-0000-0000111B0000}"/>
    <cellStyle name="Comma 2 5 3 6 3 2 2 2 2" xfId="38263" xr:uid="{DF41ED9E-272F-4C13-9CBF-0AF06B9EBEDD}"/>
    <cellStyle name="Comma 2 5 3 6 3 2 2 3" xfId="28656" xr:uid="{9C554A31-1A93-4059-96D6-579762DB5114}"/>
    <cellStyle name="Comma 2 5 3 6 3 2 3" xfId="14246" xr:uid="{00000000-0005-0000-0000-0000121B0000}"/>
    <cellStyle name="Comma 2 5 3 6 3 2 3 2" xfId="33460" xr:uid="{05C5F4BD-4D0A-4F0B-81A2-6240DBFCE47D}"/>
    <cellStyle name="Comma 2 5 3 6 3 2 4" xfId="23853" xr:uid="{B130E818-A9C9-4190-B6AD-B6309AC3EF7F}"/>
    <cellStyle name="Comma 2 5 3 6 3 3" xfId="7041" xr:uid="{00000000-0005-0000-0000-0000131B0000}"/>
    <cellStyle name="Comma 2 5 3 6 3 3 2" xfId="16648" xr:uid="{00000000-0005-0000-0000-0000141B0000}"/>
    <cellStyle name="Comma 2 5 3 6 3 3 2 2" xfId="35862" xr:uid="{00111201-FAE5-4771-98E6-B001454416B6}"/>
    <cellStyle name="Comma 2 5 3 6 3 3 3" xfId="26255" xr:uid="{BC8D8824-6FA1-4B1F-A398-8360DD4CADA7}"/>
    <cellStyle name="Comma 2 5 3 6 3 4" xfId="11844" xr:uid="{00000000-0005-0000-0000-0000151B0000}"/>
    <cellStyle name="Comma 2 5 3 6 3 4 2" xfId="31058" xr:uid="{0FE5DA06-3032-4664-9CE0-25D8D34B4B98}"/>
    <cellStyle name="Comma 2 5 3 6 3 5" xfId="21451" xr:uid="{6F937A56-9A4F-4DF6-B46D-52E3B6DF3E99}"/>
    <cellStyle name="Comma 2 5 3 6 4" xfId="3039" xr:uid="{00000000-0005-0000-0000-0000161B0000}"/>
    <cellStyle name="Comma 2 5 3 6 4 2" xfId="7842" xr:uid="{00000000-0005-0000-0000-0000171B0000}"/>
    <cellStyle name="Comma 2 5 3 6 4 2 2" xfId="17449" xr:uid="{00000000-0005-0000-0000-0000181B0000}"/>
    <cellStyle name="Comma 2 5 3 6 4 2 2 2" xfId="36663" xr:uid="{FC66CA34-E8CB-4569-BCE0-72FE237EADAE}"/>
    <cellStyle name="Comma 2 5 3 6 4 2 3" xfId="27056" xr:uid="{F4AA1FF4-F44B-416A-A3B3-6681CA9A5784}"/>
    <cellStyle name="Comma 2 5 3 6 4 3" xfId="12646" xr:uid="{00000000-0005-0000-0000-0000191B0000}"/>
    <cellStyle name="Comma 2 5 3 6 4 3 2" xfId="31860" xr:uid="{8982400F-4DD8-4BAB-A7AF-A042C2C39B25}"/>
    <cellStyle name="Comma 2 5 3 6 4 4" xfId="22253" xr:uid="{F3952BC3-DB91-41D6-A1DE-8987701198A6}"/>
    <cellStyle name="Comma 2 5 3 6 5" xfId="5441" xr:uid="{00000000-0005-0000-0000-00001A1B0000}"/>
    <cellStyle name="Comma 2 5 3 6 5 2" xfId="15048" xr:uid="{00000000-0005-0000-0000-00001B1B0000}"/>
    <cellStyle name="Comma 2 5 3 6 5 2 2" xfId="34262" xr:uid="{61970C6B-9B7C-4FB2-9382-27FF75172F05}"/>
    <cellStyle name="Comma 2 5 3 6 5 3" xfId="24655" xr:uid="{893B1ABE-52F4-41D9-A953-E55A590E2C54}"/>
    <cellStyle name="Comma 2 5 3 6 6" xfId="10244" xr:uid="{00000000-0005-0000-0000-00001C1B0000}"/>
    <cellStyle name="Comma 2 5 3 6 6 2" xfId="29458" xr:uid="{09A57051-F999-4FF9-9BF8-4F09A497DBF3}"/>
    <cellStyle name="Comma 2 5 3 6 7" xfId="19851" xr:uid="{E4814229-EB31-4CE2-93EB-D617E0D04C71}"/>
    <cellStyle name="Comma 2 5 3 7" xfId="834" xr:uid="{00000000-0005-0000-0000-00001D1B0000}"/>
    <cellStyle name="Comma 2 5 3 7 2" xfId="3239" xr:uid="{00000000-0005-0000-0000-00001E1B0000}"/>
    <cellStyle name="Comma 2 5 3 7 2 2" xfId="8042" xr:uid="{00000000-0005-0000-0000-00001F1B0000}"/>
    <cellStyle name="Comma 2 5 3 7 2 2 2" xfId="17649" xr:uid="{00000000-0005-0000-0000-0000201B0000}"/>
    <cellStyle name="Comma 2 5 3 7 2 2 2 2" xfId="36863" xr:uid="{FBA4B5C6-C4A5-4340-AC4C-6F7FB62ECE9A}"/>
    <cellStyle name="Comma 2 5 3 7 2 2 3" xfId="27256" xr:uid="{E847E9B6-B9CC-47E3-B559-78925A6AC087}"/>
    <cellStyle name="Comma 2 5 3 7 2 3" xfId="12846" xr:uid="{00000000-0005-0000-0000-0000211B0000}"/>
    <cellStyle name="Comma 2 5 3 7 2 3 2" xfId="32060" xr:uid="{6B8D3CAD-863B-49A2-9B4D-C10C01CCCB81}"/>
    <cellStyle name="Comma 2 5 3 7 2 4" xfId="22453" xr:uid="{5D94C496-8356-45C3-BF95-3171067DE21E}"/>
    <cellStyle name="Comma 2 5 3 7 3" xfId="5641" xr:uid="{00000000-0005-0000-0000-0000221B0000}"/>
    <cellStyle name="Comma 2 5 3 7 3 2" xfId="15248" xr:uid="{00000000-0005-0000-0000-0000231B0000}"/>
    <cellStyle name="Comma 2 5 3 7 3 2 2" xfId="34462" xr:uid="{09106DB6-FB1B-4FB3-9E1A-CE8B12AAF169}"/>
    <cellStyle name="Comma 2 5 3 7 3 3" xfId="24855" xr:uid="{55AA3456-75C1-473F-BC91-8DE5E93EB782}"/>
    <cellStyle name="Comma 2 5 3 7 4" xfId="10444" xr:uid="{00000000-0005-0000-0000-0000241B0000}"/>
    <cellStyle name="Comma 2 5 3 7 4 2" xfId="29658" xr:uid="{C94025BA-591B-400C-87A7-111F82FFBCA5}"/>
    <cellStyle name="Comma 2 5 3 7 5" xfId="20051" xr:uid="{BE718B64-0AEF-40B8-A236-0DB5985BCAF2}"/>
    <cellStyle name="Comma 2 5 3 8" xfId="1634" xr:uid="{00000000-0005-0000-0000-0000251B0000}"/>
    <cellStyle name="Comma 2 5 3 8 2" xfId="4039" xr:uid="{00000000-0005-0000-0000-0000261B0000}"/>
    <cellStyle name="Comma 2 5 3 8 2 2" xfId="8842" xr:uid="{00000000-0005-0000-0000-0000271B0000}"/>
    <cellStyle name="Comma 2 5 3 8 2 2 2" xfId="18449" xr:uid="{00000000-0005-0000-0000-0000281B0000}"/>
    <cellStyle name="Comma 2 5 3 8 2 2 2 2" xfId="37663" xr:uid="{08183A3C-C404-498E-BDCC-BB29CCB52866}"/>
    <cellStyle name="Comma 2 5 3 8 2 2 3" xfId="28056" xr:uid="{A76E98B9-AA4C-4914-A52A-CF4672C8A4C5}"/>
    <cellStyle name="Comma 2 5 3 8 2 3" xfId="13646" xr:uid="{00000000-0005-0000-0000-0000291B0000}"/>
    <cellStyle name="Comma 2 5 3 8 2 3 2" xfId="32860" xr:uid="{B5553774-2E0B-4844-9C70-D19212F537BB}"/>
    <cellStyle name="Comma 2 5 3 8 2 4" xfId="23253" xr:uid="{D218FAFD-6D03-43AB-A78F-7969B7902A61}"/>
    <cellStyle name="Comma 2 5 3 8 3" xfId="6441" xr:uid="{00000000-0005-0000-0000-00002A1B0000}"/>
    <cellStyle name="Comma 2 5 3 8 3 2" xfId="16048" xr:uid="{00000000-0005-0000-0000-00002B1B0000}"/>
    <cellStyle name="Comma 2 5 3 8 3 2 2" xfId="35262" xr:uid="{0A3C3840-A9D7-42C7-8EC2-E87132ACAB78}"/>
    <cellStyle name="Comma 2 5 3 8 3 3" xfId="25655" xr:uid="{AF4E6D34-6F5C-4500-9495-653B90451839}"/>
    <cellStyle name="Comma 2 5 3 8 4" xfId="11244" xr:uid="{00000000-0005-0000-0000-00002C1B0000}"/>
    <cellStyle name="Comma 2 5 3 8 4 2" xfId="30458" xr:uid="{C97FA927-DB97-477B-B526-F764B0D76A74}"/>
    <cellStyle name="Comma 2 5 3 8 5" xfId="20851" xr:uid="{DFAE467E-A5C0-43BB-A472-BA10FF2D7BF6}"/>
    <cellStyle name="Comma 2 5 3 9" xfId="2439" xr:uid="{00000000-0005-0000-0000-00002D1B0000}"/>
    <cellStyle name="Comma 2 5 3 9 2" xfId="7242" xr:uid="{00000000-0005-0000-0000-00002E1B0000}"/>
    <cellStyle name="Comma 2 5 3 9 2 2" xfId="16849" xr:uid="{00000000-0005-0000-0000-00002F1B0000}"/>
    <cellStyle name="Comma 2 5 3 9 2 2 2" xfId="36063" xr:uid="{7222339F-C379-40FC-B762-3657C7ECD751}"/>
    <cellStyle name="Comma 2 5 3 9 2 3" xfId="26456" xr:uid="{D7581079-563D-4D9D-8FB9-7DA1C84E4000}"/>
    <cellStyle name="Comma 2 5 3 9 3" xfId="12046" xr:uid="{00000000-0005-0000-0000-0000301B0000}"/>
    <cellStyle name="Comma 2 5 3 9 3 2" xfId="31260" xr:uid="{C6DAD292-0355-477A-BA68-C9DF997BC46D}"/>
    <cellStyle name="Comma 2 5 3 9 4" xfId="21653" xr:uid="{4DBFA782-F0A6-484D-A56B-5A79B275AC33}"/>
    <cellStyle name="Comma 2 5 4" xfId="43" xr:uid="{00000000-0005-0000-0000-0000311B0000}"/>
    <cellStyle name="Comma 2 5 4 10" xfId="4851" xr:uid="{00000000-0005-0000-0000-0000321B0000}"/>
    <cellStyle name="Comma 2 5 4 10 2" xfId="14458" xr:uid="{00000000-0005-0000-0000-0000331B0000}"/>
    <cellStyle name="Comma 2 5 4 10 2 2" xfId="33672" xr:uid="{BD78B148-5F8B-48B5-8FF6-28AFB5326039}"/>
    <cellStyle name="Comma 2 5 4 10 3" xfId="24065" xr:uid="{CFC2BC5E-3D7D-4224-8D15-5F95EA19E42B}"/>
    <cellStyle name="Comma 2 5 4 11" xfId="9654" xr:uid="{00000000-0005-0000-0000-0000341B0000}"/>
    <cellStyle name="Comma 2 5 4 11 2" xfId="28868" xr:uid="{8D4402AB-CA03-4FCE-A0DE-CECE8EA30561}"/>
    <cellStyle name="Comma 2 5 4 12" xfId="19261" xr:uid="{3E117296-F183-4071-A425-69946720E7B2}"/>
    <cellStyle name="Comma 2 5 4 2" xfId="93" xr:uid="{00000000-0005-0000-0000-0000351B0000}"/>
    <cellStyle name="Comma 2 5 4 2 10" xfId="9704" xr:uid="{00000000-0005-0000-0000-0000361B0000}"/>
    <cellStyle name="Comma 2 5 4 2 10 2" xfId="28918" xr:uid="{EEE01EFC-A52E-4402-8240-357963798FC1}"/>
    <cellStyle name="Comma 2 5 4 2 11" xfId="19311" xr:uid="{81D1F658-9891-4BA0-815A-E85B8DC497A2}"/>
    <cellStyle name="Comma 2 5 4 2 2" xfId="193" xr:uid="{00000000-0005-0000-0000-0000371B0000}"/>
    <cellStyle name="Comma 2 5 4 2 2 10" xfId="19411" xr:uid="{33800815-F965-4E4D-AAA8-D9A8CC9C8405}"/>
    <cellStyle name="Comma 2 5 4 2 2 2" xfId="393" xr:uid="{00000000-0005-0000-0000-0000381B0000}"/>
    <cellStyle name="Comma 2 5 4 2 2 2 2" xfId="1194" xr:uid="{00000000-0005-0000-0000-0000391B0000}"/>
    <cellStyle name="Comma 2 5 4 2 2 2 2 2" xfId="3599" xr:uid="{00000000-0005-0000-0000-00003A1B0000}"/>
    <cellStyle name="Comma 2 5 4 2 2 2 2 2 2" xfId="8402" xr:uid="{00000000-0005-0000-0000-00003B1B0000}"/>
    <cellStyle name="Comma 2 5 4 2 2 2 2 2 2 2" xfId="18009" xr:uid="{00000000-0005-0000-0000-00003C1B0000}"/>
    <cellStyle name="Comma 2 5 4 2 2 2 2 2 2 2 2" xfId="37223" xr:uid="{4EA32B28-BB49-4E3C-B4C4-E359B4E501A4}"/>
    <cellStyle name="Comma 2 5 4 2 2 2 2 2 2 3" xfId="27616" xr:uid="{79B48492-E0D9-4A3B-BAC4-D34F32B4229B}"/>
    <cellStyle name="Comma 2 5 4 2 2 2 2 2 3" xfId="13206" xr:uid="{00000000-0005-0000-0000-00003D1B0000}"/>
    <cellStyle name="Comma 2 5 4 2 2 2 2 2 3 2" xfId="32420" xr:uid="{34CFD239-C969-4586-BE20-BE78FEF074ED}"/>
    <cellStyle name="Comma 2 5 4 2 2 2 2 2 4" xfId="22813" xr:uid="{F5FA64E4-9244-4E59-9591-EE92F84BF9D8}"/>
    <cellStyle name="Comma 2 5 4 2 2 2 2 3" xfId="6001" xr:uid="{00000000-0005-0000-0000-00003E1B0000}"/>
    <cellStyle name="Comma 2 5 4 2 2 2 2 3 2" xfId="15608" xr:uid="{00000000-0005-0000-0000-00003F1B0000}"/>
    <cellStyle name="Comma 2 5 4 2 2 2 2 3 2 2" xfId="34822" xr:uid="{CF8301CA-26E1-4F92-9680-5356D8A62238}"/>
    <cellStyle name="Comma 2 5 4 2 2 2 2 3 3" xfId="25215" xr:uid="{70FCEA99-4FAB-4D8D-9C37-FD938B10D291}"/>
    <cellStyle name="Comma 2 5 4 2 2 2 2 4" xfId="10804" xr:uid="{00000000-0005-0000-0000-0000401B0000}"/>
    <cellStyle name="Comma 2 5 4 2 2 2 2 4 2" xfId="30018" xr:uid="{455E587C-759F-44F8-AE3A-1091BCC2AF7E}"/>
    <cellStyle name="Comma 2 5 4 2 2 2 2 5" xfId="20411" xr:uid="{50B4EAD7-4707-4603-AEA3-F6ABCF86458C}"/>
    <cellStyle name="Comma 2 5 4 2 2 2 3" xfId="1994" xr:uid="{00000000-0005-0000-0000-0000411B0000}"/>
    <cellStyle name="Comma 2 5 4 2 2 2 3 2" xfId="4399" xr:uid="{00000000-0005-0000-0000-0000421B0000}"/>
    <cellStyle name="Comma 2 5 4 2 2 2 3 2 2" xfId="9202" xr:uid="{00000000-0005-0000-0000-0000431B0000}"/>
    <cellStyle name="Comma 2 5 4 2 2 2 3 2 2 2" xfId="18809" xr:uid="{00000000-0005-0000-0000-0000441B0000}"/>
    <cellStyle name="Comma 2 5 4 2 2 2 3 2 2 2 2" xfId="38023" xr:uid="{36FE01FA-A948-4196-B377-A5C1EF4A355C}"/>
    <cellStyle name="Comma 2 5 4 2 2 2 3 2 2 3" xfId="28416" xr:uid="{217DBB5C-639B-4EF1-8CFA-02819960830C}"/>
    <cellStyle name="Comma 2 5 4 2 2 2 3 2 3" xfId="14006" xr:uid="{00000000-0005-0000-0000-0000451B0000}"/>
    <cellStyle name="Comma 2 5 4 2 2 2 3 2 3 2" xfId="33220" xr:uid="{85EE8BC2-2B8C-49B3-9B7F-F2790AEF5A29}"/>
    <cellStyle name="Comma 2 5 4 2 2 2 3 2 4" xfId="23613" xr:uid="{A38ABA81-56FC-4A72-B816-9C1129645E87}"/>
    <cellStyle name="Comma 2 5 4 2 2 2 3 3" xfId="6801" xr:uid="{00000000-0005-0000-0000-0000461B0000}"/>
    <cellStyle name="Comma 2 5 4 2 2 2 3 3 2" xfId="16408" xr:uid="{00000000-0005-0000-0000-0000471B0000}"/>
    <cellStyle name="Comma 2 5 4 2 2 2 3 3 2 2" xfId="35622" xr:uid="{662DD8CB-4C8B-4BDE-846D-B4AAB7A41DBE}"/>
    <cellStyle name="Comma 2 5 4 2 2 2 3 3 3" xfId="26015" xr:uid="{A872A3DD-F7E3-470E-A626-8AF5912FEBF1}"/>
    <cellStyle name="Comma 2 5 4 2 2 2 3 4" xfId="11604" xr:uid="{00000000-0005-0000-0000-0000481B0000}"/>
    <cellStyle name="Comma 2 5 4 2 2 2 3 4 2" xfId="30818" xr:uid="{99D85FC3-37C1-4D20-80E6-98854E5DC5A9}"/>
    <cellStyle name="Comma 2 5 4 2 2 2 3 5" xfId="21211" xr:uid="{47AA05DD-6C2C-4B31-8A91-BDE05DD53AB2}"/>
    <cellStyle name="Comma 2 5 4 2 2 2 4" xfId="2799" xr:uid="{00000000-0005-0000-0000-0000491B0000}"/>
    <cellStyle name="Comma 2 5 4 2 2 2 4 2" xfId="7602" xr:uid="{00000000-0005-0000-0000-00004A1B0000}"/>
    <cellStyle name="Comma 2 5 4 2 2 2 4 2 2" xfId="17209" xr:uid="{00000000-0005-0000-0000-00004B1B0000}"/>
    <cellStyle name="Comma 2 5 4 2 2 2 4 2 2 2" xfId="36423" xr:uid="{92A5E1A4-3FAA-4597-A57D-271C777A7CF5}"/>
    <cellStyle name="Comma 2 5 4 2 2 2 4 2 3" xfId="26816" xr:uid="{CB42C077-3073-4B5E-A227-5A0B85D03B72}"/>
    <cellStyle name="Comma 2 5 4 2 2 2 4 3" xfId="12406" xr:uid="{00000000-0005-0000-0000-00004C1B0000}"/>
    <cellStyle name="Comma 2 5 4 2 2 2 4 3 2" xfId="31620" xr:uid="{744D0B83-E5FA-40CE-A0CB-C70D0C9266EB}"/>
    <cellStyle name="Comma 2 5 4 2 2 2 4 4" xfId="22013" xr:uid="{3A3E8DFD-3C34-4D3A-9648-142E0AB317E6}"/>
    <cellStyle name="Comma 2 5 4 2 2 2 5" xfId="5201" xr:uid="{00000000-0005-0000-0000-00004D1B0000}"/>
    <cellStyle name="Comma 2 5 4 2 2 2 5 2" xfId="14808" xr:uid="{00000000-0005-0000-0000-00004E1B0000}"/>
    <cellStyle name="Comma 2 5 4 2 2 2 5 2 2" xfId="34022" xr:uid="{290B6D4E-8B0B-4AC4-AD03-88CFA234680E}"/>
    <cellStyle name="Comma 2 5 4 2 2 2 5 3" xfId="24415" xr:uid="{424D9DAD-B6A4-45B4-9582-88B881FD5C3C}"/>
    <cellStyle name="Comma 2 5 4 2 2 2 6" xfId="10004" xr:uid="{00000000-0005-0000-0000-00004F1B0000}"/>
    <cellStyle name="Comma 2 5 4 2 2 2 6 2" xfId="29218" xr:uid="{6E6D41F5-4B8D-46C7-A7E1-AB9D65A618DE}"/>
    <cellStyle name="Comma 2 5 4 2 2 2 7" xfId="19611" xr:uid="{700DE74D-CBA8-4979-A6DD-59A0B8D2CFD1}"/>
    <cellStyle name="Comma 2 5 4 2 2 3" xfId="593" xr:uid="{00000000-0005-0000-0000-0000501B0000}"/>
    <cellStyle name="Comma 2 5 4 2 2 3 2" xfId="1394" xr:uid="{00000000-0005-0000-0000-0000511B0000}"/>
    <cellStyle name="Comma 2 5 4 2 2 3 2 2" xfId="3799" xr:uid="{00000000-0005-0000-0000-0000521B0000}"/>
    <cellStyle name="Comma 2 5 4 2 2 3 2 2 2" xfId="8602" xr:uid="{00000000-0005-0000-0000-0000531B0000}"/>
    <cellStyle name="Comma 2 5 4 2 2 3 2 2 2 2" xfId="18209" xr:uid="{00000000-0005-0000-0000-0000541B0000}"/>
    <cellStyle name="Comma 2 5 4 2 2 3 2 2 2 2 2" xfId="37423" xr:uid="{6BC5CEC9-43AD-475B-9177-C6F1BE972B63}"/>
    <cellStyle name="Comma 2 5 4 2 2 3 2 2 2 3" xfId="27816" xr:uid="{E3136258-D6E2-4DEE-9C11-6A41F44BC2A7}"/>
    <cellStyle name="Comma 2 5 4 2 2 3 2 2 3" xfId="13406" xr:uid="{00000000-0005-0000-0000-0000551B0000}"/>
    <cellStyle name="Comma 2 5 4 2 2 3 2 2 3 2" xfId="32620" xr:uid="{B801D6D9-A6FD-4D63-937B-D77CE1ADD721}"/>
    <cellStyle name="Comma 2 5 4 2 2 3 2 2 4" xfId="23013" xr:uid="{62EE467A-5D44-47A5-85EC-B7C246A1AC4D}"/>
    <cellStyle name="Comma 2 5 4 2 2 3 2 3" xfId="6201" xr:uid="{00000000-0005-0000-0000-0000561B0000}"/>
    <cellStyle name="Comma 2 5 4 2 2 3 2 3 2" xfId="15808" xr:uid="{00000000-0005-0000-0000-0000571B0000}"/>
    <cellStyle name="Comma 2 5 4 2 2 3 2 3 2 2" xfId="35022" xr:uid="{AB43C349-45B7-4F04-B6E3-86B64FB8E3FC}"/>
    <cellStyle name="Comma 2 5 4 2 2 3 2 3 3" xfId="25415" xr:uid="{C718BC4E-8CCB-41DC-BB5A-E6AEF2A2442C}"/>
    <cellStyle name="Comma 2 5 4 2 2 3 2 4" xfId="11004" xr:uid="{00000000-0005-0000-0000-0000581B0000}"/>
    <cellStyle name="Comma 2 5 4 2 2 3 2 4 2" xfId="30218" xr:uid="{445F3297-AF16-4DFC-8895-5DBB4AA987E7}"/>
    <cellStyle name="Comma 2 5 4 2 2 3 2 5" xfId="20611" xr:uid="{1E5020BD-6A5F-46BA-BB91-B7334C8218F1}"/>
    <cellStyle name="Comma 2 5 4 2 2 3 3" xfId="2194" xr:uid="{00000000-0005-0000-0000-0000591B0000}"/>
    <cellStyle name="Comma 2 5 4 2 2 3 3 2" xfId="4599" xr:uid="{00000000-0005-0000-0000-00005A1B0000}"/>
    <cellStyle name="Comma 2 5 4 2 2 3 3 2 2" xfId="9402" xr:uid="{00000000-0005-0000-0000-00005B1B0000}"/>
    <cellStyle name="Comma 2 5 4 2 2 3 3 2 2 2" xfId="19009" xr:uid="{00000000-0005-0000-0000-00005C1B0000}"/>
    <cellStyle name="Comma 2 5 4 2 2 3 3 2 2 2 2" xfId="38223" xr:uid="{55A30FF4-9580-4B74-86A1-A403BEA57AFA}"/>
    <cellStyle name="Comma 2 5 4 2 2 3 3 2 2 3" xfId="28616" xr:uid="{51447724-FF64-4450-80BF-CB835F427F79}"/>
    <cellStyle name="Comma 2 5 4 2 2 3 3 2 3" xfId="14206" xr:uid="{00000000-0005-0000-0000-00005D1B0000}"/>
    <cellStyle name="Comma 2 5 4 2 2 3 3 2 3 2" xfId="33420" xr:uid="{61CC06F2-3894-44EA-860D-9A46ACB78183}"/>
    <cellStyle name="Comma 2 5 4 2 2 3 3 2 4" xfId="23813" xr:uid="{D4DF7826-64DB-43E2-9EA8-39081D06B3FF}"/>
    <cellStyle name="Comma 2 5 4 2 2 3 3 3" xfId="7001" xr:uid="{00000000-0005-0000-0000-00005E1B0000}"/>
    <cellStyle name="Comma 2 5 4 2 2 3 3 3 2" xfId="16608" xr:uid="{00000000-0005-0000-0000-00005F1B0000}"/>
    <cellStyle name="Comma 2 5 4 2 2 3 3 3 2 2" xfId="35822" xr:uid="{16EBFF40-D308-4DD4-8431-803C8D1ACF6B}"/>
    <cellStyle name="Comma 2 5 4 2 2 3 3 3 3" xfId="26215" xr:uid="{0EBA2E37-818C-47FA-96A9-A504A15CF1D8}"/>
    <cellStyle name="Comma 2 5 4 2 2 3 3 4" xfId="11804" xr:uid="{00000000-0005-0000-0000-0000601B0000}"/>
    <cellStyle name="Comma 2 5 4 2 2 3 3 4 2" xfId="31018" xr:uid="{A46065BF-9CCC-4C00-A708-2690175735C1}"/>
    <cellStyle name="Comma 2 5 4 2 2 3 3 5" xfId="21411" xr:uid="{D460D2A2-B47E-411E-A04B-A9FA62DC8EAC}"/>
    <cellStyle name="Comma 2 5 4 2 2 3 4" xfId="2999" xr:uid="{00000000-0005-0000-0000-0000611B0000}"/>
    <cellStyle name="Comma 2 5 4 2 2 3 4 2" xfId="7802" xr:uid="{00000000-0005-0000-0000-0000621B0000}"/>
    <cellStyle name="Comma 2 5 4 2 2 3 4 2 2" xfId="17409" xr:uid="{00000000-0005-0000-0000-0000631B0000}"/>
    <cellStyle name="Comma 2 5 4 2 2 3 4 2 2 2" xfId="36623" xr:uid="{E2012964-AA84-4AFB-8D92-F03777519CC4}"/>
    <cellStyle name="Comma 2 5 4 2 2 3 4 2 3" xfId="27016" xr:uid="{361B35DB-1C8F-4478-9DD3-B37B2AE1E2AB}"/>
    <cellStyle name="Comma 2 5 4 2 2 3 4 3" xfId="12606" xr:uid="{00000000-0005-0000-0000-0000641B0000}"/>
    <cellStyle name="Comma 2 5 4 2 2 3 4 3 2" xfId="31820" xr:uid="{2A697EDA-326A-41C7-B321-F3AE9C4F76C0}"/>
    <cellStyle name="Comma 2 5 4 2 2 3 4 4" xfId="22213" xr:uid="{6E151E9B-8AB7-447C-BBDC-C6A922EE89A6}"/>
    <cellStyle name="Comma 2 5 4 2 2 3 5" xfId="5401" xr:uid="{00000000-0005-0000-0000-0000651B0000}"/>
    <cellStyle name="Comma 2 5 4 2 2 3 5 2" xfId="15008" xr:uid="{00000000-0005-0000-0000-0000661B0000}"/>
    <cellStyle name="Comma 2 5 4 2 2 3 5 2 2" xfId="34222" xr:uid="{9226EF26-A921-4529-80C6-D3813FFA2F5E}"/>
    <cellStyle name="Comma 2 5 4 2 2 3 5 3" xfId="24615" xr:uid="{59F221D2-D9E1-45CB-93E8-CFCAEB0D4A97}"/>
    <cellStyle name="Comma 2 5 4 2 2 3 6" xfId="10204" xr:uid="{00000000-0005-0000-0000-0000671B0000}"/>
    <cellStyle name="Comma 2 5 4 2 2 3 6 2" xfId="29418" xr:uid="{15B8BD16-B5B0-47C4-93C8-AC1E7489A79C}"/>
    <cellStyle name="Comma 2 5 4 2 2 3 7" xfId="19811" xr:uid="{A8533807-5B1F-4192-93AA-CEE0F5DDEA1C}"/>
    <cellStyle name="Comma 2 5 4 2 2 4" xfId="793" xr:uid="{00000000-0005-0000-0000-0000681B0000}"/>
    <cellStyle name="Comma 2 5 4 2 2 4 2" xfId="1594" xr:uid="{00000000-0005-0000-0000-0000691B0000}"/>
    <cellStyle name="Comma 2 5 4 2 2 4 2 2" xfId="3999" xr:uid="{00000000-0005-0000-0000-00006A1B0000}"/>
    <cellStyle name="Comma 2 5 4 2 2 4 2 2 2" xfId="8802" xr:uid="{00000000-0005-0000-0000-00006B1B0000}"/>
    <cellStyle name="Comma 2 5 4 2 2 4 2 2 2 2" xfId="18409" xr:uid="{00000000-0005-0000-0000-00006C1B0000}"/>
    <cellStyle name="Comma 2 5 4 2 2 4 2 2 2 2 2" xfId="37623" xr:uid="{BAAF654D-1306-440B-9692-9230A32C59DF}"/>
    <cellStyle name="Comma 2 5 4 2 2 4 2 2 2 3" xfId="28016" xr:uid="{17738CDE-E4AE-442A-B017-03DCCEDA5ACF}"/>
    <cellStyle name="Comma 2 5 4 2 2 4 2 2 3" xfId="13606" xr:uid="{00000000-0005-0000-0000-00006D1B0000}"/>
    <cellStyle name="Comma 2 5 4 2 2 4 2 2 3 2" xfId="32820" xr:uid="{54643E77-E353-48C9-A8D3-719A108A88AF}"/>
    <cellStyle name="Comma 2 5 4 2 2 4 2 2 4" xfId="23213" xr:uid="{CD2AF4E3-74F0-4900-8AF7-9C4F3ADE710F}"/>
    <cellStyle name="Comma 2 5 4 2 2 4 2 3" xfId="6401" xr:uid="{00000000-0005-0000-0000-00006E1B0000}"/>
    <cellStyle name="Comma 2 5 4 2 2 4 2 3 2" xfId="16008" xr:uid="{00000000-0005-0000-0000-00006F1B0000}"/>
    <cellStyle name="Comma 2 5 4 2 2 4 2 3 2 2" xfId="35222" xr:uid="{85F41A78-A8F4-4497-B233-792DC987444B}"/>
    <cellStyle name="Comma 2 5 4 2 2 4 2 3 3" xfId="25615" xr:uid="{2C911CFF-4F8C-486C-B833-FAC87393E55F}"/>
    <cellStyle name="Comma 2 5 4 2 2 4 2 4" xfId="11204" xr:uid="{00000000-0005-0000-0000-0000701B0000}"/>
    <cellStyle name="Comma 2 5 4 2 2 4 2 4 2" xfId="30418" xr:uid="{3EE3F51E-057E-4FE4-9967-306E54254072}"/>
    <cellStyle name="Comma 2 5 4 2 2 4 2 5" xfId="20811" xr:uid="{134CB6D2-B7C2-45B8-B5BE-9D0C12DA668B}"/>
    <cellStyle name="Comma 2 5 4 2 2 4 3" xfId="2394" xr:uid="{00000000-0005-0000-0000-0000711B0000}"/>
    <cellStyle name="Comma 2 5 4 2 2 4 3 2" xfId="4799" xr:uid="{00000000-0005-0000-0000-0000721B0000}"/>
    <cellStyle name="Comma 2 5 4 2 2 4 3 2 2" xfId="9602" xr:uid="{00000000-0005-0000-0000-0000731B0000}"/>
    <cellStyle name="Comma 2 5 4 2 2 4 3 2 2 2" xfId="19209" xr:uid="{00000000-0005-0000-0000-0000741B0000}"/>
    <cellStyle name="Comma 2 5 4 2 2 4 3 2 2 2 2" xfId="38423" xr:uid="{03A15123-1EA3-46BA-8469-2589BEA41A59}"/>
    <cellStyle name="Comma 2 5 4 2 2 4 3 2 2 3" xfId="28816" xr:uid="{974E0118-AD1C-4DAE-9DB9-035C232FE4A4}"/>
    <cellStyle name="Comma 2 5 4 2 2 4 3 2 3" xfId="14406" xr:uid="{00000000-0005-0000-0000-0000751B0000}"/>
    <cellStyle name="Comma 2 5 4 2 2 4 3 2 3 2" xfId="33620" xr:uid="{CFB02730-EFB0-4953-BD3C-E9EC03A8AE76}"/>
    <cellStyle name="Comma 2 5 4 2 2 4 3 2 4" xfId="24013" xr:uid="{00FE4E4D-A6F9-4408-8C32-FA876F3A96CF}"/>
    <cellStyle name="Comma 2 5 4 2 2 4 3 3" xfId="7201" xr:uid="{00000000-0005-0000-0000-0000761B0000}"/>
    <cellStyle name="Comma 2 5 4 2 2 4 3 3 2" xfId="16808" xr:uid="{00000000-0005-0000-0000-0000771B0000}"/>
    <cellStyle name="Comma 2 5 4 2 2 4 3 3 2 2" xfId="36022" xr:uid="{D7801B74-8AAA-43AA-B69E-397BB76BB482}"/>
    <cellStyle name="Comma 2 5 4 2 2 4 3 3 3" xfId="26415" xr:uid="{A7926509-D6C3-4E90-92D8-2AF786F20057}"/>
    <cellStyle name="Comma 2 5 4 2 2 4 3 4" xfId="12004" xr:uid="{00000000-0005-0000-0000-0000781B0000}"/>
    <cellStyle name="Comma 2 5 4 2 2 4 3 4 2" xfId="31218" xr:uid="{2F2A3719-78B0-4693-9024-D5B62759348E}"/>
    <cellStyle name="Comma 2 5 4 2 2 4 3 5" xfId="21611" xr:uid="{DB06772D-5991-4FBE-B183-313C82AC7855}"/>
    <cellStyle name="Comma 2 5 4 2 2 4 4" xfId="3199" xr:uid="{00000000-0005-0000-0000-0000791B0000}"/>
    <cellStyle name="Comma 2 5 4 2 2 4 4 2" xfId="8002" xr:uid="{00000000-0005-0000-0000-00007A1B0000}"/>
    <cellStyle name="Comma 2 5 4 2 2 4 4 2 2" xfId="17609" xr:uid="{00000000-0005-0000-0000-00007B1B0000}"/>
    <cellStyle name="Comma 2 5 4 2 2 4 4 2 2 2" xfId="36823" xr:uid="{F4C6D7C3-9EA6-4ED3-82F8-C7E7058EEDE8}"/>
    <cellStyle name="Comma 2 5 4 2 2 4 4 2 3" xfId="27216" xr:uid="{1D7D4717-FC6F-4106-8F89-4936F994BFAE}"/>
    <cellStyle name="Comma 2 5 4 2 2 4 4 3" xfId="12806" xr:uid="{00000000-0005-0000-0000-00007C1B0000}"/>
    <cellStyle name="Comma 2 5 4 2 2 4 4 3 2" xfId="32020" xr:uid="{FDDD5014-E47F-4A00-8131-F0E7786E386F}"/>
    <cellStyle name="Comma 2 5 4 2 2 4 4 4" xfId="22413" xr:uid="{4A7E8B9C-CCF7-4CD3-93D2-E8A4F8CED5BE}"/>
    <cellStyle name="Comma 2 5 4 2 2 4 5" xfId="5601" xr:uid="{00000000-0005-0000-0000-00007D1B0000}"/>
    <cellStyle name="Comma 2 5 4 2 2 4 5 2" xfId="15208" xr:uid="{00000000-0005-0000-0000-00007E1B0000}"/>
    <cellStyle name="Comma 2 5 4 2 2 4 5 2 2" xfId="34422" xr:uid="{DC37CD05-90D3-43CC-BF63-8128AFB23710}"/>
    <cellStyle name="Comma 2 5 4 2 2 4 5 3" xfId="24815" xr:uid="{4657F5A1-3CD2-4CBD-B43C-BD603127E727}"/>
    <cellStyle name="Comma 2 5 4 2 2 4 6" xfId="10404" xr:uid="{00000000-0005-0000-0000-00007F1B0000}"/>
    <cellStyle name="Comma 2 5 4 2 2 4 6 2" xfId="29618" xr:uid="{690845CE-8FA9-47D5-A3DC-A3763843A1CE}"/>
    <cellStyle name="Comma 2 5 4 2 2 4 7" xfId="20011" xr:uid="{4471556B-F547-4EDC-8040-CB7683935096}"/>
    <cellStyle name="Comma 2 5 4 2 2 5" xfId="994" xr:uid="{00000000-0005-0000-0000-0000801B0000}"/>
    <cellStyle name="Comma 2 5 4 2 2 5 2" xfId="3399" xr:uid="{00000000-0005-0000-0000-0000811B0000}"/>
    <cellStyle name="Comma 2 5 4 2 2 5 2 2" xfId="8202" xr:uid="{00000000-0005-0000-0000-0000821B0000}"/>
    <cellStyle name="Comma 2 5 4 2 2 5 2 2 2" xfId="17809" xr:uid="{00000000-0005-0000-0000-0000831B0000}"/>
    <cellStyle name="Comma 2 5 4 2 2 5 2 2 2 2" xfId="37023" xr:uid="{22FA58E3-C1B1-4F7F-AB29-CC49ED113CE2}"/>
    <cellStyle name="Comma 2 5 4 2 2 5 2 2 3" xfId="27416" xr:uid="{B5B74E90-AF9E-4898-B31C-2C0EAEC527D6}"/>
    <cellStyle name="Comma 2 5 4 2 2 5 2 3" xfId="13006" xr:uid="{00000000-0005-0000-0000-0000841B0000}"/>
    <cellStyle name="Comma 2 5 4 2 2 5 2 3 2" xfId="32220" xr:uid="{DFDB0041-78DD-40E7-A84D-F7306D06171B}"/>
    <cellStyle name="Comma 2 5 4 2 2 5 2 4" xfId="22613" xr:uid="{84C95E48-A3A3-4C76-8EAF-B7C5B2986E34}"/>
    <cellStyle name="Comma 2 5 4 2 2 5 3" xfId="5801" xr:uid="{00000000-0005-0000-0000-0000851B0000}"/>
    <cellStyle name="Comma 2 5 4 2 2 5 3 2" xfId="15408" xr:uid="{00000000-0005-0000-0000-0000861B0000}"/>
    <cellStyle name="Comma 2 5 4 2 2 5 3 2 2" xfId="34622" xr:uid="{5E5F7BDE-4BD9-4E25-B1D6-5D150E5CFB9F}"/>
    <cellStyle name="Comma 2 5 4 2 2 5 3 3" xfId="25015" xr:uid="{23BEAEA0-FE50-48B1-BAD5-3135D4462D09}"/>
    <cellStyle name="Comma 2 5 4 2 2 5 4" xfId="10604" xr:uid="{00000000-0005-0000-0000-0000871B0000}"/>
    <cellStyle name="Comma 2 5 4 2 2 5 4 2" xfId="29818" xr:uid="{BF63CCED-16DB-4484-BBE0-B96CA03570A8}"/>
    <cellStyle name="Comma 2 5 4 2 2 5 5" xfId="20211" xr:uid="{766E6AD4-B9D4-4DAD-8F04-7CA7577A42AE}"/>
    <cellStyle name="Comma 2 5 4 2 2 6" xfId="1794" xr:uid="{00000000-0005-0000-0000-0000881B0000}"/>
    <cellStyle name="Comma 2 5 4 2 2 6 2" xfId="4199" xr:uid="{00000000-0005-0000-0000-0000891B0000}"/>
    <cellStyle name="Comma 2 5 4 2 2 6 2 2" xfId="9002" xr:uid="{00000000-0005-0000-0000-00008A1B0000}"/>
    <cellStyle name="Comma 2 5 4 2 2 6 2 2 2" xfId="18609" xr:uid="{00000000-0005-0000-0000-00008B1B0000}"/>
    <cellStyle name="Comma 2 5 4 2 2 6 2 2 2 2" xfId="37823" xr:uid="{80A7F079-E392-46C6-B23B-78288DF0F8F7}"/>
    <cellStyle name="Comma 2 5 4 2 2 6 2 2 3" xfId="28216" xr:uid="{709D747F-F681-4EA7-9FC8-80E0E3346AD5}"/>
    <cellStyle name="Comma 2 5 4 2 2 6 2 3" xfId="13806" xr:uid="{00000000-0005-0000-0000-00008C1B0000}"/>
    <cellStyle name="Comma 2 5 4 2 2 6 2 3 2" xfId="33020" xr:uid="{06865A31-6304-4772-9548-2710FAE3C9D2}"/>
    <cellStyle name="Comma 2 5 4 2 2 6 2 4" xfId="23413" xr:uid="{1BECD1CD-01EE-47C5-B0EB-6E61D23952B1}"/>
    <cellStyle name="Comma 2 5 4 2 2 6 3" xfId="6601" xr:uid="{00000000-0005-0000-0000-00008D1B0000}"/>
    <cellStyle name="Comma 2 5 4 2 2 6 3 2" xfId="16208" xr:uid="{00000000-0005-0000-0000-00008E1B0000}"/>
    <cellStyle name="Comma 2 5 4 2 2 6 3 2 2" xfId="35422" xr:uid="{803D7174-CBFB-4306-AD3B-2255E1BC1482}"/>
    <cellStyle name="Comma 2 5 4 2 2 6 3 3" xfId="25815" xr:uid="{663EE031-3D1E-4D8A-830D-166B6D66F0C5}"/>
    <cellStyle name="Comma 2 5 4 2 2 6 4" xfId="11404" xr:uid="{00000000-0005-0000-0000-00008F1B0000}"/>
    <cellStyle name="Comma 2 5 4 2 2 6 4 2" xfId="30618" xr:uid="{85101670-B3E0-48CA-B38C-9DC9A78E7878}"/>
    <cellStyle name="Comma 2 5 4 2 2 6 5" xfId="21011" xr:uid="{74A2A4E0-9386-42D2-8381-B027356AA5BF}"/>
    <cellStyle name="Comma 2 5 4 2 2 7" xfId="2599" xr:uid="{00000000-0005-0000-0000-0000901B0000}"/>
    <cellStyle name="Comma 2 5 4 2 2 7 2" xfId="7402" xr:uid="{00000000-0005-0000-0000-0000911B0000}"/>
    <cellStyle name="Comma 2 5 4 2 2 7 2 2" xfId="17009" xr:uid="{00000000-0005-0000-0000-0000921B0000}"/>
    <cellStyle name="Comma 2 5 4 2 2 7 2 2 2" xfId="36223" xr:uid="{A48F77E8-5B48-46C0-9435-52A77FE017E8}"/>
    <cellStyle name="Comma 2 5 4 2 2 7 2 3" xfId="26616" xr:uid="{175DBFB7-110D-4662-8B21-FBA00CCC8A25}"/>
    <cellStyle name="Comma 2 5 4 2 2 7 3" xfId="12206" xr:uid="{00000000-0005-0000-0000-0000931B0000}"/>
    <cellStyle name="Comma 2 5 4 2 2 7 3 2" xfId="31420" xr:uid="{85ED01A9-D028-4E90-B9F9-E13801C72120}"/>
    <cellStyle name="Comma 2 5 4 2 2 7 4" xfId="21813" xr:uid="{4FFD63DD-5146-4706-ACD8-20961DAC872D}"/>
    <cellStyle name="Comma 2 5 4 2 2 8" xfId="5001" xr:uid="{00000000-0005-0000-0000-0000941B0000}"/>
    <cellStyle name="Comma 2 5 4 2 2 8 2" xfId="14608" xr:uid="{00000000-0005-0000-0000-0000951B0000}"/>
    <cellStyle name="Comma 2 5 4 2 2 8 2 2" xfId="33822" xr:uid="{9A5A3F77-7236-4782-A147-78DECFC10E89}"/>
    <cellStyle name="Comma 2 5 4 2 2 8 3" xfId="24215" xr:uid="{2876CD25-7271-42C6-B328-B40AEDE6776B}"/>
    <cellStyle name="Comma 2 5 4 2 2 9" xfId="9804" xr:uid="{00000000-0005-0000-0000-0000961B0000}"/>
    <cellStyle name="Comma 2 5 4 2 2 9 2" xfId="29018" xr:uid="{0B592956-AB36-43CD-8737-CF42250076BB}"/>
    <cellStyle name="Comma 2 5 4 2 3" xfId="293" xr:uid="{00000000-0005-0000-0000-0000971B0000}"/>
    <cellStyle name="Comma 2 5 4 2 3 2" xfId="1094" xr:uid="{00000000-0005-0000-0000-0000981B0000}"/>
    <cellStyle name="Comma 2 5 4 2 3 2 2" xfId="3499" xr:uid="{00000000-0005-0000-0000-0000991B0000}"/>
    <cellStyle name="Comma 2 5 4 2 3 2 2 2" xfId="8302" xr:uid="{00000000-0005-0000-0000-00009A1B0000}"/>
    <cellStyle name="Comma 2 5 4 2 3 2 2 2 2" xfId="17909" xr:uid="{00000000-0005-0000-0000-00009B1B0000}"/>
    <cellStyle name="Comma 2 5 4 2 3 2 2 2 2 2" xfId="37123" xr:uid="{F51A50E8-C957-40F2-A44D-1A8B7EC37BDD}"/>
    <cellStyle name="Comma 2 5 4 2 3 2 2 2 3" xfId="27516" xr:uid="{0FA79107-FB21-4E6C-B99D-FDA38C2DB1AF}"/>
    <cellStyle name="Comma 2 5 4 2 3 2 2 3" xfId="13106" xr:uid="{00000000-0005-0000-0000-00009C1B0000}"/>
    <cellStyle name="Comma 2 5 4 2 3 2 2 3 2" xfId="32320" xr:uid="{D5B3DE08-7861-4FA2-A688-6DBDACF755A4}"/>
    <cellStyle name="Comma 2 5 4 2 3 2 2 4" xfId="22713" xr:uid="{38E08D7C-62F3-45CA-A460-FBAAE5CD776A}"/>
    <cellStyle name="Comma 2 5 4 2 3 2 3" xfId="5901" xr:uid="{00000000-0005-0000-0000-00009D1B0000}"/>
    <cellStyle name="Comma 2 5 4 2 3 2 3 2" xfId="15508" xr:uid="{00000000-0005-0000-0000-00009E1B0000}"/>
    <cellStyle name="Comma 2 5 4 2 3 2 3 2 2" xfId="34722" xr:uid="{F7F848A0-C0B0-42C3-9919-72AB171E9586}"/>
    <cellStyle name="Comma 2 5 4 2 3 2 3 3" xfId="25115" xr:uid="{DB70B776-F9BE-43A9-A445-A0B5F1B7D53A}"/>
    <cellStyle name="Comma 2 5 4 2 3 2 4" xfId="10704" xr:uid="{00000000-0005-0000-0000-00009F1B0000}"/>
    <cellStyle name="Comma 2 5 4 2 3 2 4 2" xfId="29918" xr:uid="{A99184B3-B574-420A-9404-BD6BF20CD1F2}"/>
    <cellStyle name="Comma 2 5 4 2 3 2 5" xfId="20311" xr:uid="{DB1F0D4C-C146-4F5F-BF9F-56F0E36DA5AE}"/>
    <cellStyle name="Comma 2 5 4 2 3 3" xfId="1894" xr:uid="{00000000-0005-0000-0000-0000A01B0000}"/>
    <cellStyle name="Comma 2 5 4 2 3 3 2" xfId="4299" xr:uid="{00000000-0005-0000-0000-0000A11B0000}"/>
    <cellStyle name="Comma 2 5 4 2 3 3 2 2" xfId="9102" xr:uid="{00000000-0005-0000-0000-0000A21B0000}"/>
    <cellStyle name="Comma 2 5 4 2 3 3 2 2 2" xfId="18709" xr:uid="{00000000-0005-0000-0000-0000A31B0000}"/>
    <cellStyle name="Comma 2 5 4 2 3 3 2 2 2 2" xfId="37923" xr:uid="{69C344D1-7CB2-47FD-A707-D9375D75E426}"/>
    <cellStyle name="Comma 2 5 4 2 3 3 2 2 3" xfId="28316" xr:uid="{7C74E023-F834-4D96-B0A3-F3475B5004AB}"/>
    <cellStyle name="Comma 2 5 4 2 3 3 2 3" xfId="13906" xr:uid="{00000000-0005-0000-0000-0000A41B0000}"/>
    <cellStyle name="Comma 2 5 4 2 3 3 2 3 2" xfId="33120" xr:uid="{74DAA107-5591-45C2-90DB-EB4218CE8068}"/>
    <cellStyle name="Comma 2 5 4 2 3 3 2 4" xfId="23513" xr:uid="{E6468A91-07BA-4D38-97DF-DC11991F943E}"/>
    <cellStyle name="Comma 2 5 4 2 3 3 3" xfId="6701" xr:uid="{00000000-0005-0000-0000-0000A51B0000}"/>
    <cellStyle name="Comma 2 5 4 2 3 3 3 2" xfId="16308" xr:uid="{00000000-0005-0000-0000-0000A61B0000}"/>
    <cellStyle name="Comma 2 5 4 2 3 3 3 2 2" xfId="35522" xr:uid="{693A1869-B317-454C-BE12-8BC14BE5FCFE}"/>
    <cellStyle name="Comma 2 5 4 2 3 3 3 3" xfId="25915" xr:uid="{AC987CE6-4856-4E3C-9600-73131FE7F6A9}"/>
    <cellStyle name="Comma 2 5 4 2 3 3 4" xfId="11504" xr:uid="{00000000-0005-0000-0000-0000A71B0000}"/>
    <cellStyle name="Comma 2 5 4 2 3 3 4 2" xfId="30718" xr:uid="{865D788C-9ED4-4404-B9AA-C477BA629E70}"/>
    <cellStyle name="Comma 2 5 4 2 3 3 5" xfId="21111" xr:uid="{790683B4-4844-4B91-969B-CFE8B72C48A7}"/>
    <cellStyle name="Comma 2 5 4 2 3 4" xfId="2699" xr:uid="{00000000-0005-0000-0000-0000A81B0000}"/>
    <cellStyle name="Comma 2 5 4 2 3 4 2" xfId="7502" xr:uid="{00000000-0005-0000-0000-0000A91B0000}"/>
    <cellStyle name="Comma 2 5 4 2 3 4 2 2" xfId="17109" xr:uid="{00000000-0005-0000-0000-0000AA1B0000}"/>
    <cellStyle name="Comma 2 5 4 2 3 4 2 2 2" xfId="36323" xr:uid="{A1AEACA1-4ADF-4BFF-BFBF-D4481D984E09}"/>
    <cellStyle name="Comma 2 5 4 2 3 4 2 3" xfId="26716" xr:uid="{7C05090A-578E-4068-821E-8C47E1D5EACD}"/>
    <cellStyle name="Comma 2 5 4 2 3 4 3" xfId="12306" xr:uid="{00000000-0005-0000-0000-0000AB1B0000}"/>
    <cellStyle name="Comma 2 5 4 2 3 4 3 2" xfId="31520" xr:uid="{67F71D0A-1E96-4817-A013-212EAF5C746B}"/>
    <cellStyle name="Comma 2 5 4 2 3 4 4" xfId="21913" xr:uid="{4D96F26A-9020-4410-88E6-84062DF1838C}"/>
    <cellStyle name="Comma 2 5 4 2 3 5" xfId="5101" xr:uid="{00000000-0005-0000-0000-0000AC1B0000}"/>
    <cellStyle name="Comma 2 5 4 2 3 5 2" xfId="14708" xr:uid="{00000000-0005-0000-0000-0000AD1B0000}"/>
    <cellStyle name="Comma 2 5 4 2 3 5 2 2" xfId="33922" xr:uid="{95FACE4A-4270-4A01-9E42-2EA10A7C3452}"/>
    <cellStyle name="Comma 2 5 4 2 3 5 3" xfId="24315" xr:uid="{17DDB62D-E0BD-4139-9785-6E127EEE2500}"/>
    <cellStyle name="Comma 2 5 4 2 3 6" xfId="9904" xr:uid="{00000000-0005-0000-0000-0000AE1B0000}"/>
    <cellStyle name="Comma 2 5 4 2 3 6 2" xfId="29118" xr:uid="{3827E31B-4994-4D1C-B99A-3EB2AE445760}"/>
    <cellStyle name="Comma 2 5 4 2 3 7" xfId="19511" xr:uid="{5CBFD59A-CE3B-43BE-8CA0-E8B47A211E91}"/>
    <cellStyle name="Comma 2 5 4 2 4" xfId="493" xr:uid="{00000000-0005-0000-0000-0000AF1B0000}"/>
    <cellStyle name="Comma 2 5 4 2 4 2" xfId="1294" xr:uid="{00000000-0005-0000-0000-0000B01B0000}"/>
    <cellStyle name="Comma 2 5 4 2 4 2 2" xfId="3699" xr:uid="{00000000-0005-0000-0000-0000B11B0000}"/>
    <cellStyle name="Comma 2 5 4 2 4 2 2 2" xfId="8502" xr:uid="{00000000-0005-0000-0000-0000B21B0000}"/>
    <cellStyle name="Comma 2 5 4 2 4 2 2 2 2" xfId="18109" xr:uid="{00000000-0005-0000-0000-0000B31B0000}"/>
    <cellStyle name="Comma 2 5 4 2 4 2 2 2 2 2" xfId="37323" xr:uid="{4C874AB6-AD49-4808-ADC4-7CFFD03E521F}"/>
    <cellStyle name="Comma 2 5 4 2 4 2 2 2 3" xfId="27716" xr:uid="{E6BB40AC-6331-4CBD-84A5-C82A512BC16A}"/>
    <cellStyle name="Comma 2 5 4 2 4 2 2 3" xfId="13306" xr:uid="{00000000-0005-0000-0000-0000B41B0000}"/>
    <cellStyle name="Comma 2 5 4 2 4 2 2 3 2" xfId="32520" xr:uid="{7AB61D42-C4C8-4DD8-B01C-C1251C997174}"/>
    <cellStyle name="Comma 2 5 4 2 4 2 2 4" xfId="22913" xr:uid="{D42A5676-11CA-446B-9C1D-6CF213CBBC5A}"/>
    <cellStyle name="Comma 2 5 4 2 4 2 3" xfId="6101" xr:uid="{00000000-0005-0000-0000-0000B51B0000}"/>
    <cellStyle name="Comma 2 5 4 2 4 2 3 2" xfId="15708" xr:uid="{00000000-0005-0000-0000-0000B61B0000}"/>
    <cellStyle name="Comma 2 5 4 2 4 2 3 2 2" xfId="34922" xr:uid="{B5272397-347A-4A42-95E4-6BC6B7668989}"/>
    <cellStyle name="Comma 2 5 4 2 4 2 3 3" xfId="25315" xr:uid="{79F902A6-C0D5-4542-86F6-4631DD5AD573}"/>
    <cellStyle name="Comma 2 5 4 2 4 2 4" xfId="10904" xr:uid="{00000000-0005-0000-0000-0000B71B0000}"/>
    <cellStyle name="Comma 2 5 4 2 4 2 4 2" xfId="30118" xr:uid="{4DA0780F-B820-492C-BCF6-DD72C35CFF5D}"/>
    <cellStyle name="Comma 2 5 4 2 4 2 5" xfId="20511" xr:uid="{66FA5335-34D2-4C26-BBE1-214139F7CA91}"/>
    <cellStyle name="Comma 2 5 4 2 4 3" xfId="2094" xr:uid="{00000000-0005-0000-0000-0000B81B0000}"/>
    <cellStyle name="Comma 2 5 4 2 4 3 2" xfId="4499" xr:uid="{00000000-0005-0000-0000-0000B91B0000}"/>
    <cellStyle name="Comma 2 5 4 2 4 3 2 2" xfId="9302" xr:uid="{00000000-0005-0000-0000-0000BA1B0000}"/>
    <cellStyle name="Comma 2 5 4 2 4 3 2 2 2" xfId="18909" xr:uid="{00000000-0005-0000-0000-0000BB1B0000}"/>
    <cellStyle name="Comma 2 5 4 2 4 3 2 2 2 2" xfId="38123" xr:uid="{B14140B8-15F0-4F45-8847-83F0A8FF8F1A}"/>
    <cellStyle name="Comma 2 5 4 2 4 3 2 2 3" xfId="28516" xr:uid="{362E2AEC-DE8E-40D1-8F6B-B76F7FAA7328}"/>
    <cellStyle name="Comma 2 5 4 2 4 3 2 3" xfId="14106" xr:uid="{00000000-0005-0000-0000-0000BC1B0000}"/>
    <cellStyle name="Comma 2 5 4 2 4 3 2 3 2" xfId="33320" xr:uid="{5106B253-27B2-4204-92A8-96C683E3D935}"/>
    <cellStyle name="Comma 2 5 4 2 4 3 2 4" xfId="23713" xr:uid="{7BE4DC3D-C466-4631-AB39-D8F0F124962C}"/>
    <cellStyle name="Comma 2 5 4 2 4 3 3" xfId="6901" xr:uid="{00000000-0005-0000-0000-0000BD1B0000}"/>
    <cellStyle name="Comma 2 5 4 2 4 3 3 2" xfId="16508" xr:uid="{00000000-0005-0000-0000-0000BE1B0000}"/>
    <cellStyle name="Comma 2 5 4 2 4 3 3 2 2" xfId="35722" xr:uid="{0E19B83F-27BB-4D65-86D8-3CA60FBB6F80}"/>
    <cellStyle name="Comma 2 5 4 2 4 3 3 3" xfId="26115" xr:uid="{E654BF74-3EB8-4BB7-8C22-E24482963D82}"/>
    <cellStyle name="Comma 2 5 4 2 4 3 4" xfId="11704" xr:uid="{00000000-0005-0000-0000-0000BF1B0000}"/>
    <cellStyle name="Comma 2 5 4 2 4 3 4 2" xfId="30918" xr:uid="{A82AC154-BC95-43B4-A5B7-31D1E22C1D35}"/>
    <cellStyle name="Comma 2 5 4 2 4 3 5" xfId="21311" xr:uid="{A8AF2745-4B47-4F48-AC52-13DC4027C2E1}"/>
    <cellStyle name="Comma 2 5 4 2 4 4" xfId="2899" xr:uid="{00000000-0005-0000-0000-0000C01B0000}"/>
    <cellStyle name="Comma 2 5 4 2 4 4 2" xfId="7702" xr:uid="{00000000-0005-0000-0000-0000C11B0000}"/>
    <cellStyle name="Comma 2 5 4 2 4 4 2 2" xfId="17309" xr:uid="{00000000-0005-0000-0000-0000C21B0000}"/>
    <cellStyle name="Comma 2 5 4 2 4 4 2 2 2" xfId="36523" xr:uid="{DC4372B3-F916-4A13-A791-FE48686B309A}"/>
    <cellStyle name="Comma 2 5 4 2 4 4 2 3" xfId="26916" xr:uid="{38E34746-08E4-4907-A1B7-7A7774DD8D15}"/>
    <cellStyle name="Comma 2 5 4 2 4 4 3" xfId="12506" xr:uid="{00000000-0005-0000-0000-0000C31B0000}"/>
    <cellStyle name="Comma 2 5 4 2 4 4 3 2" xfId="31720" xr:uid="{42EF8F5F-7BB9-404F-9E57-1824F8541F86}"/>
    <cellStyle name="Comma 2 5 4 2 4 4 4" xfId="22113" xr:uid="{310C4AF1-5147-4FD3-A4ED-2861A99BBF26}"/>
    <cellStyle name="Comma 2 5 4 2 4 5" xfId="5301" xr:uid="{00000000-0005-0000-0000-0000C41B0000}"/>
    <cellStyle name="Comma 2 5 4 2 4 5 2" xfId="14908" xr:uid="{00000000-0005-0000-0000-0000C51B0000}"/>
    <cellStyle name="Comma 2 5 4 2 4 5 2 2" xfId="34122" xr:uid="{9E869DE0-D93F-4F3A-950E-9384DCE22918}"/>
    <cellStyle name="Comma 2 5 4 2 4 5 3" xfId="24515" xr:uid="{4CDD0624-8A39-400A-9E9E-F07D3F0634E8}"/>
    <cellStyle name="Comma 2 5 4 2 4 6" xfId="10104" xr:uid="{00000000-0005-0000-0000-0000C61B0000}"/>
    <cellStyle name="Comma 2 5 4 2 4 6 2" xfId="29318" xr:uid="{AFF784FB-1D08-4656-866F-A6474D36C356}"/>
    <cellStyle name="Comma 2 5 4 2 4 7" xfId="19711" xr:uid="{BA798DA5-F733-4336-8DA1-95BC70D573DB}"/>
    <cellStyle name="Comma 2 5 4 2 5" xfId="693" xr:uid="{00000000-0005-0000-0000-0000C71B0000}"/>
    <cellStyle name="Comma 2 5 4 2 5 2" xfId="1494" xr:uid="{00000000-0005-0000-0000-0000C81B0000}"/>
    <cellStyle name="Comma 2 5 4 2 5 2 2" xfId="3899" xr:uid="{00000000-0005-0000-0000-0000C91B0000}"/>
    <cellStyle name="Comma 2 5 4 2 5 2 2 2" xfId="8702" xr:uid="{00000000-0005-0000-0000-0000CA1B0000}"/>
    <cellStyle name="Comma 2 5 4 2 5 2 2 2 2" xfId="18309" xr:uid="{00000000-0005-0000-0000-0000CB1B0000}"/>
    <cellStyle name="Comma 2 5 4 2 5 2 2 2 2 2" xfId="37523" xr:uid="{B0365E5E-DF5F-4FF1-ACD6-CB6F4F5FEFE1}"/>
    <cellStyle name="Comma 2 5 4 2 5 2 2 2 3" xfId="27916" xr:uid="{AD76B703-9560-48E8-8365-FA3A3E50D521}"/>
    <cellStyle name="Comma 2 5 4 2 5 2 2 3" xfId="13506" xr:uid="{00000000-0005-0000-0000-0000CC1B0000}"/>
    <cellStyle name="Comma 2 5 4 2 5 2 2 3 2" xfId="32720" xr:uid="{BDDAC67A-3740-40B1-9A6C-8B4EF8F48819}"/>
    <cellStyle name="Comma 2 5 4 2 5 2 2 4" xfId="23113" xr:uid="{91502C6C-213F-4A20-8474-ABE46486151B}"/>
    <cellStyle name="Comma 2 5 4 2 5 2 3" xfId="6301" xr:uid="{00000000-0005-0000-0000-0000CD1B0000}"/>
    <cellStyle name="Comma 2 5 4 2 5 2 3 2" xfId="15908" xr:uid="{00000000-0005-0000-0000-0000CE1B0000}"/>
    <cellStyle name="Comma 2 5 4 2 5 2 3 2 2" xfId="35122" xr:uid="{526DC7FC-1C92-4B0D-8787-C14494C791DE}"/>
    <cellStyle name="Comma 2 5 4 2 5 2 3 3" xfId="25515" xr:uid="{48EFAB90-A936-4596-8506-65B6BF011660}"/>
    <cellStyle name="Comma 2 5 4 2 5 2 4" xfId="11104" xr:uid="{00000000-0005-0000-0000-0000CF1B0000}"/>
    <cellStyle name="Comma 2 5 4 2 5 2 4 2" xfId="30318" xr:uid="{BFDD2A5A-8C80-4DA6-8893-FBABA831A21F}"/>
    <cellStyle name="Comma 2 5 4 2 5 2 5" xfId="20711" xr:uid="{425C4B73-6DD7-4AEE-9252-FB740B6D9C8D}"/>
    <cellStyle name="Comma 2 5 4 2 5 3" xfId="2294" xr:uid="{00000000-0005-0000-0000-0000D01B0000}"/>
    <cellStyle name="Comma 2 5 4 2 5 3 2" xfId="4699" xr:uid="{00000000-0005-0000-0000-0000D11B0000}"/>
    <cellStyle name="Comma 2 5 4 2 5 3 2 2" xfId="9502" xr:uid="{00000000-0005-0000-0000-0000D21B0000}"/>
    <cellStyle name="Comma 2 5 4 2 5 3 2 2 2" xfId="19109" xr:uid="{00000000-0005-0000-0000-0000D31B0000}"/>
    <cellStyle name="Comma 2 5 4 2 5 3 2 2 2 2" xfId="38323" xr:uid="{00A89DD7-C249-4B21-8DEE-ECACFD755A88}"/>
    <cellStyle name="Comma 2 5 4 2 5 3 2 2 3" xfId="28716" xr:uid="{7F731954-5A8A-46A3-B7DD-0ECFB0396F18}"/>
    <cellStyle name="Comma 2 5 4 2 5 3 2 3" xfId="14306" xr:uid="{00000000-0005-0000-0000-0000D41B0000}"/>
    <cellStyle name="Comma 2 5 4 2 5 3 2 3 2" xfId="33520" xr:uid="{3D4DB448-A535-41B8-AC51-3390F3619D0E}"/>
    <cellStyle name="Comma 2 5 4 2 5 3 2 4" xfId="23913" xr:uid="{EC2ED822-9AB0-4923-9213-A5F50580534C}"/>
    <cellStyle name="Comma 2 5 4 2 5 3 3" xfId="7101" xr:uid="{00000000-0005-0000-0000-0000D51B0000}"/>
    <cellStyle name="Comma 2 5 4 2 5 3 3 2" xfId="16708" xr:uid="{00000000-0005-0000-0000-0000D61B0000}"/>
    <cellStyle name="Comma 2 5 4 2 5 3 3 2 2" xfId="35922" xr:uid="{0DD768CB-F4F8-48E6-91F3-A7A3775E7596}"/>
    <cellStyle name="Comma 2 5 4 2 5 3 3 3" xfId="26315" xr:uid="{883C44F5-3114-47D1-8EE2-BB111195D672}"/>
    <cellStyle name="Comma 2 5 4 2 5 3 4" xfId="11904" xr:uid="{00000000-0005-0000-0000-0000D71B0000}"/>
    <cellStyle name="Comma 2 5 4 2 5 3 4 2" xfId="31118" xr:uid="{7666D17B-ABAD-487F-9537-0C3B8A651A24}"/>
    <cellStyle name="Comma 2 5 4 2 5 3 5" xfId="21511" xr:uid="{454B2AF1-0802-41E0-A154-34CC8A19308C}"/>
    <cellStyle name="Comma 2 5 4 2 5 4" xfId="3099" xr:uid="{00000000-0005-0000-0000-0000D81B0000}"/>
    <cellStyle name="Comma 2 5 4 2 5 4 2" xfId="7902" xr:uid="{00000000-0005-0000-0000-0000D91B0000}"/>
    <cellStyle name="Comma 2 5 4 2 5 4 2 2" xfId="17509" xr:uid="{00000000-0005-0000-0000-0000DA1B0000}"/>
    <cellStyle name="Comma 2 5 4 2 5 4 2 2 2" xfId="36723" xr:uid="{B5F0C159-2EC7-430B-BD59-67801B4D5492}"/>
    <cellStyle name="Comma 2 5 4 2 5 4 2 3" xfId="27116" xr:uid="{60AD58EC-F20B-4774-A66E-E8B26EC3D7EC}"/>
    <cellStyle name="Comma 2 5 4 2 5 4 3" xfId="12706" xr:uid="{00000000-0005-0000-0000-0000DB1B0000}"/>
    <cellStyle name="Comma 2 5 4 2 5 4 3 2" xfId="31920" xr:uid="{3CABA1A7-783A-41F8-AC43-D641BD4B640E}"/>
    <cellStyle name="Comma 2 5 4 2 5 4 4" xfId="22313" xr:uid="{F9894931-3E24-48CA-9858-1863CBE91E60}"/>
    <cellStyle name="Comma 2 5 4 2 5 5" xfId="5501" xr:uid="{00000000-0005-0000-0000-0000DC1B0000}"/>
    <cellStyle name="Comma 2 5 4 2 5 5 2" xfId="15108" xr:uid="{00000000-0005-0000-0000-0000DD1B0000}"/>
    <cellStyle name="Comma 2 5 4 2 5 5 2 2" xfId="34322" xr:uid="{8708A671-959B-43EE-B346-E5C25E85ABF6}"/>
    <cellStyle name="Comma 2 5 4 2 5 5 3" xfId="24715" xr:uid="{6886BEA5-8525-4571-AB55-DF12D91DADD7}"/>
    <cellStyle name="Comma 2 5 4 2 5 6" xfId="10304" xr:uid="{00000000-0005-0000-0000-0000DE1B0000}"/>
    <cellStyle name="Comma 2 5 4 2 5 6 2" xfId="29518" xr:uid="{9BC05F29-98CE-4C5A-8CF4-EF4709B882D0}"/>
    <cellStyle name="Comma 2 5 4 2 5 7" xfId="19911" xr:uid="{4D5FDAE2-A0B1-4584-8DAF-9BE89358EC8D}"/>
    <cellStyle name="Comma 2 5 4 2 6" xfId="894" xr:uid="{00000000-0005-0000-0000-0000DF1B0000}"/>
    <cellStyle name="Comma 2 5 4 2 6 2" xfId="3299" xr:uid="{00000000-0005-0000-0000-0000E01B0000}"/>
    <cellStyle name="Comma 2 5 4 2 6 2 2" xfId="8102" xr:uid="{00000000-0005-0000-0000-0000E11B0000}"/>
    <cellStyle name="Comma 2 5 4 2 6 2 2 2" xfId="17709" xr:uid="{00000000-0005-0000-0000-0000E21B0000}"/>
    <cellStyle name="Comma 2 5 4 2 6 2 2 2 2" xfId="36923" xr:uid="{7B2AE3C8-F2DC-4E71-9429-4A286338B8E5}"/>
    <cellStyle name="Comma 2 5 4 2 6 2 2 3" xfId="27316" xr:uid="{5EBCDEEB-2A6C-45B7-8B45-D00B96932626}"/>
    <cellStyle name="Comma 2 5 4 2 6 2 3" xfId="12906" xr:uid="{00000000-0005-0000-0000-0000E31B0000}"/>
    <cellStyle name="Comma 2 5 4 2 6 2 3 2" xfId="32120" xr:uid="{37DF369A-3BA7-46C9-89C1-6CC40D7B165F}"/>
    <cellStyle name="Comma 2 5 4 2 6 2 4" xfId="22513" xr:uid="{A7B4EAC5-FD62-4F1B-9BF2-1777194006E6}"/>
    <cellStyle name="Comma 2 5 4 2 6 3" xfId="5701" xr:uid="{00000000-0005-0000-0000-0000E41B0000}"/>
    <cellStyle name="Comma 2 5 4 2 6 3 2" xfId="15308" xr:uid="{00000000-0005-0000-0000-0000E51B0000}"/>
    <cellStyle name="Comma 2 5 4 2 6 3 2 2" xfId="34522" xr:uid="{31F887C9-B106-47B2-BD8E-8C847ECBFAE6}"/>
    <cellStyle name="Comma 2 5 4 2 6 3 3" xfId="24915" xr:uid="{782C5406-FF87-4466-A201-D3ED2A2D6340}"/>
    <cellStyle name="Comma 2 5 4 2 6 4" xfId="10504" xr:uid="{00000000-0005-0000-0000-0000E61B0000}"/>
    <cellStyle name="Comma 2 5 4 2 6 4 2" xfId="29718" xr:uid="{6D0E80D4-2481-41F3-B8B3-4AAAAE8B708D}"/>
    <cellStyle name="Comma 2 5 4 2 6 5" xfId="20111" xr:uid="{19DEA73A-4258-4C1B-83FC-34DCA7963865}"/>
    <cellStyle name="Comma 2 5 4 2 7" xfId="1694" xr:uid="{00000000-0005-0000-0000-0000E71B0000}"/>
    <cellStyle name="Comma 2 5 4 2 7 2" xfId="4099" xr:uid="{00000000-0005-0000-0000-0000E81B0000}"/>
    <cellStyle name="Comma 2 5 4 2 7 2 2" xfId="8902" xr:uid="{00000000-0005-0000-0000-0000E91B0000}"/>
    <cellStyle name="Comma 2 5 4 2 7 2 2 2" xfId="18509" xr:uid="{00000000-0005-0000-0000-0000EA1B0000}"/>
    <cellStyle name="Comma 2 5 4 2 7 2 2 2 2" xfId="37723" xr:uid="{2352769F-BD25-4DA4-80BC-978AE527205F}"/>
    <cellStyle name="Comma 2 5 4 2 7 2 2 3" xfId="28116" xr:uid="{312073B1-6E57-472C-81F9-A1FEA30E92D9}"/>
    <cellStyle name="Comma 2 5 4 2 7 2 3" xfId="13706" xr:uid="{00000000-0005-0000-0000-0000EB1B0000}"/>
    <cellStyle name="Comma 2 5 4 2 7 2 3 2" xfId="32920" xr:uid="{3C6AF682-58ED-463A-A937-54D1CE401893}"/>
    <cellStyle name="Comma 2 5 4 2 7 2 4" xfId="23313" xr:uid="{5B60E099-81F1-4C6A-BB39-26E1161F4EE7}"/>
    <cellStyle name="Comma 2 5 4 2 7 3" xfId="6501" xr:uid="{00000000-0005-0000-0000-0000EC1B0000}"/>
    <cellStyle name="Comma 2 5 4 2 7 3 2" xfId="16108" xr:uid="{00000000-0005-0000-0000-0000ED1B0000}"/>
    <cellStyle name="Comma 2 5 4 2 7 3 2 2" xfId="35322" xr:uid="{AEF2B281-AC35-47FD-B7AC-22D5DEC53077}"/>
    <cellStyle name="Comma 2 5 4 2 7 3 3" xfId="25715" xr:uid="{8202DB5A-2F9D-486D-8D8C-466DCAA94909}"/>
    <cellStyle name="Comma 2 5 4 2 7 4" xfId="11304" xr:uid="{00000000-0005-0000-0000-0000EE1B0000}"/>
    <cellStyle name="Comma 2 5 4 2 7 4 2" xfId="30518" xr:uid="{038811BC-1B63-46CC-BA8E-B4A68614CB63}"/>
    <cellStyle name="Comma 2 5 4 2 7 5" xfId="20911" xr:uid="{0E301F29-670A-4D0C-A398-A88875B33F35}"/>
    <cellStyle name="Comma 2 5 4 2 8" xfId="2499" xr:uid="{00000000-0005-0000-0000-0000EF1B0000}"/>
    <cellStyle name="Comma 2 5 4 2 8 2" xfId="7302" xr:uid="{00000000-0005-0000-0000-0000F01B0000}"/>
    <cellStyle name="Comma 2 5 4 2 8 2 2" xfId="16909" xr:uid="{00000000-0005-0000-0000-0000F11B0000}"/>
    <cellStyle name="Comma 2 5 4 2 8 2 2 2" xfId="36123" xr:uid="{780C9A3F-898E-4665-BEDD-ADBF023893BB}"/>
    <cellStyle name="Comma 2 5 4 2 8 2 3" xfId="26516" xr:uid="{D0FAE0AA-A0C6-4121-8B7D-7A0A9CA077BF}"/>
    <cellStyle name="Comma 2 5 4 2 8 3" xfId="12106" xr:uid="{00000000-0005-0000-0000-0000F21B0000}"/>
    <cellStyle name="Comma 2 5 4 2 8 3 2" xfId="31320" xr:uid="{1894BB12-EB82-43A8-A797-E2D5BB175C27}"/>
    <cellStyle name="Comma 2 5 4 2 8 4" xfId="21713" xr:uid="{4DE7A625-D7C7-44BE-9453-22B44EA8560E}"/>
    <cellStyle name="Comma 2 5 4 2 9" xfId="4901" xr:uid="{00000000-0005-0000-0000-0000F31B0000}"/>
    <cellStyle name="Comma 2 5 4 2 9 2" xfId="14508" xr:uid="{00000000-0005-0000-0000-0000F41B0000}"/>
    <cellStyle name="Comma 2 5 4 2 9 2 2" xfId="33722" xr:uid="{7228E2F2-9C8C-4A3F-AA95-02B951CEEE5F}"/>
    <cellStyle name="Comma 2 5 4 2 9 3" xfId="24115" xr:uid="{196067E4-3CCD-4E0F-9BC6-AD66E22ABDFF}"/>
    <cellStyle name="Comma 2 5 4 3" xfId="143" xr:uid="{00000000-0005-0000-0000-0000F51B0000}"/>
    <cellStyle name="Comma 2 5 4 3 10" xfId="19361" xr:uid="{5FA8BD2F-F337-47A4-89EC-266C04D9A2CC}"/>
    <cellStyle name="Comma 2 5 4 3 2" xfId="343" xr:uid="{00000000-0005-0000-0000-0000F61B0000}"/>
    <cellStyle name="Comma 2 5 4 3 2 2" xfId="1144" xr:uid="{00000000-0005-0000-0000-0000F71B0000}"/>
    <cellStyle name="Comma 2 5 4 3 2 2 2" xfId="3549" xr:uid="{00000000-0005-0000-0000-0000F81B0000}"/>
    <cellStyle name="Comma 2 5 4 3 2 2 2 2" xfId="8352" xr:uid="{00000000-0005-0000-0000-0000F91B0000}"/>
    <cellStyle name="Comma 2 5 4 3 2 2 2 2 2" xfId="17959" xr:uid="{00000000-0005-0000-0000-0000FA1B0000}"/>
    <cellStyle name="Comma 2 5 4 3 2 2 2 2 2 2" xfId="37173" xr:uid="{E822C62F-73D7-495B-87ED-C91440509342}"/>
    <cellStyle name="Comma 2 5 4 3 2 2 2 2 3" xfId="27566" xr:uid="{C98D8F0A-D4E8-46FB-977D-FDD9D7E9438A}"/>
    <cellStyle name="Comma 2 5 4 3 2 2 2 3" xfId="13156" xr:uid="{00000000-0005-0000-0000-0000FB1B0000}"/>
    <cellStyle name="Comma 2 5 4 3 2 2 2 3 2" xfId="32370" xr:uid="{6FF75426-7ECF-4BFC-B1AA-D2D53C43CB3C}"/>
    <cellStyle name="Comma 2 5 4 3 2 2 2 4" xfId="22763" xr:uid="{6385248D-E5ED-4161-B0A8-61F65DA51D61}"/>
    <cellStyle name="Comma 2 5 4 3 2 2 3" xfId="5951" xr:uid="{00000000-0005-0000-0000-0000FC1B0000}"/>
    <cellStyle name="Comma 2 5 4 3 2 2 3 2" xfId="15558" xr:uid="{00000000-0005-0000-0000-0000FD1B0000}"/>
    <cellStyle name="Comma 2 5 4 3 2 2 3 2 2" xfId="34772" xr:uid="{92F95FF8-8643-4F9E-894B-874984B19DD6}"/>
    <cellStyle name="Comma 2 5 4 3 2 2 3 3" xfId="25165" xr:uid="{BF81F325-6A16-46C8-8ADF-5E6D07C7734F}"/>
    <cellStyle name="Comma 2 5 4 3 2 2 4" xfId="10754" xr:uid="{00000000-0005-0000-0000-0000FE1B0000}"/>
    <cellStyle name="Comma 2 5 4 3 2 2 4 2" xfId="29968" xr:uid="{30DB6E85-B06C-476B-A96C-EF58E8368251}"/>
    <cellStyle name="Comma 2 5 4 3 2 2 5" xfId="20361" xr:uid="{179442B6-9F95-47A6-8F8F-55E1081FC568}"/>
    <cellStyle name="Comma 2 5 4 3 2 3" xfId="1944" xr:uid="{00000000-0005-0000-0000-0000FF1B0000}"/>
    <cellStyle name="Comma 2 5 4 3 2 3 2" xfId="4349" xr:uid="{00000000-0005-0000-0000-0000001C0000}"/>
    <cellStyle name="Comma 2 5 4 3 2 3 2 2" xfId="9152" xr:uid="{00000000-0005-0000-0000-0000011C0000}"/>
    <cellStyle name="Comma 2 5 4 3 2 3 2 2 2" xfId="18759" xr:uid="{00000000-0005-0000-0000-0000021C0000}"/>
    <cellStyle name="Comma 2 5 4 3 2 3 2 2 2 2" xfId="37973" xr:uid="{994F2F34-2B98-4B68-8E3A-137D84E2697D}"/>
    <cellStyle name="Comma 2 5 4 3 2 3 2 2 3" xfId="28366" xr:uid="{F3DAB105-18F1-4897-84AD-5ECBD98CD56D}"/>
    <cellStyle name="Comma 2 5 4 3 2 3 2 3" xfId="13956" xr:uid="{00000000-0005-0000-0000-0000031C0000}"/>
    <cellStyle name="Comma 2 5 4 3 2 3 2 3 2" xfId="33170" xr:uid="{4E982B43-68DA-4A87-A34A-6544067121D0}"/>
    <cellStyle name="Comma 2 5 4 3 2 3 2 4" xfId="23563" xr:uid="{20088BDF-2797-413B-BB68-C86B2196BB6D}"/>
    <cellStyle name="Comma 2 5 4 3 2 3 3" xfId="6751" xr:uid="{00000000-0005-0000-0000-0000041C0000}"/>
    <cellStyle name="Comma 2 5 4 3 2 3 3 2" xfId="16358" xr:uid="{00000000-0005-0000-0000-0000051C0000}"/>
    <cellStyle name="Comma 2 5 4 3 2 3 3 2 2" xfId="35572" xr:uid="{EF69E688-B66D-425B-8CAC-B1F4F4EB9FC1}"/>
    <cellStyle name="Comma 2 5 4 3 2 3 3 3" xfId="25965" xr:uid="{72AE88FB-EB80-41CC-B15C-192EF428C56B}"/>
    <cellStyle name="Comma 2 5 4 3 2 3 4" xfId="11554" xr:uid="{00000000-0005-0000-0000-0000061C0000}"/>
    <cellStyle name="Comma 2 5 4 3 2 3 4 2" xfId="30768" xr:uid="{9B11A9AE-4824-433C-815B-D564782AD3E0}"/>
    <cellStyle name="Comma 2 5 4 3 2 3 5" xfId="21161" xr:uid="{E1A65A09-624C-4CD7-8132-16D619668FAE}"/>
    <cellStyle name="Comma 2 5 4 3 2 4" xfId="2749" xr:uid="{00000000-0005-0000-0000-0000071C0000}"/>
    <cellStyle name="Comma 2 5 4 3 2 4 2" xfId="7552" xr:uid="{00000000-0005-0000-0000-0000081C0000}"/>
    <cellStyle name="Comma 2 5 4 3 2 4 2 2" xfId="17159" xr:uid="{00000000-0005-0000-0000-0000091C0000}"/>
    <cellStyle name="Comma 2 5 4 3 2 4 2 2 2" xfId="36373" xr:uid="{082A350C-AEBB-4538-86E9-3F3094A9DA9E}"/>
    <cellStyle name="Comma 2 5 4 3 2 4 2 3" xfId="26766" xr:uid="{12680E30-4D7F-49E4-8EE1-B8D5C1A072F3}"/>
    <cellStyle name="Comma 2 5 4 3 2 4 3" xfId="12356" xr:uid="{00000000-0005-0000-0000-00000A1C0000}"/>
    <cellStyle name="Comma 2 5 4 3 2 4 3 2" xfId="31570" xr:uid="{C93AFF27-AC8B-4996-B0FF-3AD961B685F6}"/>
    <cellStyle name="Comma 2 5 4 3 2 4 4" xfId="21963" xr:uid="{48BC3354-A076-4A0C-B166-E77C08A31524}"/>
    <cellStyle name="Comma 2 5 4 3 2 5" xfId="5151" xr:uid="{00000000-0005-0000-0000-00000B1C0000}"/>
    <cellStyle name="Comma 2 5 4 3 2 5 2" xfId="14758" xr:uid="{00000000-0005-0000-0000-00000C1C0000}"/>
    <cellStyle name="Comma 2 5 4 3 2 5 2 2" xfId="33972" xr:uid="{7AA54113-2F96-4965-8171-1431F97B56B7}"/>
    <cellStyle name="Comma 2 5 4 3 2 5 3" xfId="24365" xr:uid="{C4B543F7-5CA1-4ADD-9758-90411A4ABE2F}"/>
    <cellStyle name="Comma 2 5 4 3 2 6" xfId="9954" xr:uid="{00000000-0005-0000-0000-00000D1C0000}"/>
    <cellStyle name="Comma 2 5 4 3 2 6 2" xfId="29168" xr:uid="{3475F529-6316-485C-B337-12F6F906D33F}"/>
    <cellStyle name="Comma 2 5 4 3 2 7" xfId="19561" xr:uid="{190CD6D4-CF95-4BA1-B3D6-EA55BEB93D11}"/>
    <cellStyle name="Comma 2 5 4 3 3" xfId="543" xr:uid="{00000000-0005-0000-0000-00000E1C0000}"/>
    <cellStyle name="Comma 2 5 4 3 3 2" xfId="1344" xr:uid="{00000000-0005-0000-0000-00000F1C0000}"/>
    <cellStyle name="Comma 2 5 4 3 3 2 2" xfId="3749" xr:uid="{00000000-0005-0000-0000-0000101C0000}"/>
    <cellStyle name="Comma 2 5 4 3 3 2 2 2" xfId="8552" xr:uid="{00000000-0005-0000-0000-0000111C0000}"/>
    <cellStyle name="Comma 2 5 4 3 3 2 2 2 2" xfId="18159" xr:uid="{00000000-0005-0000-0000-0000121C0000}"/>
    <cellStyle name="Comma 2 5 4 3 3 2 2 2 2 2" xfId="37373" xr:uid="{61136D12-8718-481F-A94D-9E5E906A3706}"/>
    <cellStyle name="Comma 2 5 4 3 3 2 2 2 3" xfId="27766" xr:uid="{7049C849-2088-48A0-A5D6-B9A23A861D37}"/>
    <cellStyle name="Comma 2 5 4 3 3 2 2 3" xfId="13356" xr:uid="{00000000-0005-0000-0000-0000131C0000}"/>
    <cellStyle name="Comma 2 5 4 3 3 2 2 3 2" xfId="32570" xr:uid="{494294C6-95AD-4FE1-B50A-640DB7978E68}"/>
    <cellStyle name="Comma 2 5 4 3 3 2 2 4" xfId="22963" xr:uid="{4A83343E-B00B-4598-A359-1F47CBDC7DF8}"/>
    <cellStyle name="Comma 2 5 4 3 3 2 3" xfId="6151" xr:uid="{00000000-0005-0000-0000-0000141C0000}"/>
    <cellStyle name="Comma 2 5 4 3 3 2 3 2" xfId="15758" xr:uid="{00000000-0005-0000-0000-0000151C0000}"/>
    <cellStyle name="Comma 2 5 4 3 3 2 3 2 2" xfId="34972" xr:uid="{237FD593-0260-458D-A624-563161FE2D2F}"/>
    <cellStyle name="Comma 2 5 4 3 3 2 3 3" xfId="25365" xr:uid="{28512CB5-654D-4A5D-ADC6-A935CE9D94A3}"/>
    <cellStyle name="Comma 2 5 4 3 3 2 4" xfId="10954" xr:uid="{00000000-0005-0000-0000-0000161C0000}"/>
    <cellStyle name="Comma 2 5 4 3 3 2 4 2" xfId="30168" xr:uid="{7765BEA4-F653-4C40-9E89-DEA09A277681}"/>
    <cellStyle name="Comma 2 5 4 3 3 2 5" xfId="20561" xr:uid="{AC74DDC5-D97C-41A9-9315-1ED0E72A6A77}"/>
    <cellStyle name="Comma 2 5 4 3 3 3" xfId="2144" xr:uid="{00000000-0005-0000-0000-0000171C0000}"/>
    <cellStyle name="Comma 2 5 4 3 3 3 2" xfId="4549" xr:uid="{00000000-0005-0000-0000-0000181C0000}"/>
    <cellStyle name="Comma 2 5 4 3 3 3 2 2" xfId="9352" xr:uid="{00000000-0005-0000-0000-0000191C0000}"/>
    <cellStyle name="Comma 2 5 4 3 3 3 2 2 2" xfId="18959" xr:uid="{00000000-0005-0000-0000-00001A1C0000}"/>
    <cellStyle name="Comma 2 5 4 3 3 3 2 2 2 2" xfId="38173" xr:uid="{B490DD2C-8AA8-4519-8706-E2D452893DAD}"/>
    <cellStyle name="Comma 2 5 4 3 3 3 2 2 3" xfId="28566" xr:uid="{2C05242C-C064-4830-9941-6FE2A47DF209}"/>
    <cellStyle name="Comma 2 5 4 3 3 3 2 3" xfId="14156" xr:uid="{00000000-0005-0000-0000-00001B1C0000}"/>
    <cellStyle name="Comma 2 5 4 3 3 3 2 3 2" xfId="33370" xr:uid="{D52BFFF6-95AB-4935-B2E6-463014285F71}"/>
    <cellStyle name="Comma 2 5 4 3 3 3 2 4" xfId="23763" xr:uid="{007FA531-6BFF-4675-A984-24BF798D64A7}"/>
    <cellStyle name="Comma 2 5 4 3 3 3 3" xfId="6951" xr:uid="{00000000-0005-0000-0000-00001C1C0000}"/>
    <cellStyle name="Comma 2 5 4 3 3 3 3 2" xfId="16558" xr:uid="{00000000-0005-0000-0000-00001D1C0000}"/>
    <cellStyle name="Comma 2 5 4 3 3 3 3 2 2" xfId="35772" xr:uid="{375D64D6-32FA-407A-9442-C1AAEA4FE4E9}"/>
    <cellStyle name="Comma 2 5 4 3 3 3 3 3" xfId="26165" xr:uid="{72A6A125-F961-4F17-A4F8-C39572005212}"/>
    <cellStyle name="Comma 2 5 4 3 3 3 4" xfId="11754" xr:uid="{00000000-0005-0000-0000-00001E1C0000}"/>
    <cellStyle name="Comma 2 5 4 3 3 3 4 2" xfId="30968" xr:uid="{9783DBAD-59AE-432A-89D9-C48C00455202}"/>
    <cellStyle name="Comma 2 5 4 3 3 3 5" xfId="21361" xr:uid="{38BBE68F-87C8-4022-9A5E-7B1A5D7CA9A6}"/>
    <cellStyle name="Comma 2 5 4 3 3 4" xfId="2949" xr:uid="{00000000-0005-0000-0000-00001F1C0000}"/>
    <cellStyle name="Comma 2 5 4 3 3 4 2" xfId="7752" xr:uid="{00000000-0005-0000-0000-0000201C0000}"/>
    <cellStyle name="Comma 2 5 4 3 3 4 2 2" xfId="17359" xr:uid="{00000000-0005-0000-0000-0000211C0000}"/>
    <cellStyle name="Comma 2 5 4 3 3 4 2 2 2" xfId="36573" xr:uid="{024D6D17-CC77-455A-BF25-7869C2682949}"/>
    <cellStyle name="Comma 2 5 4 3 3 4 2 3" xfId="26966" xr:uid="{D29EB1C0-2C25-45A3-BF95-10EA2D3177C7}"/>
    <cellStyle name="Comma 2 5 4 3 3 4 3" xfId="12556" xr:uid="{00000000-0005-0000-0000-0000221C0000}"/>
    <cellStyle name="Comma 2 5 4 3 3 4 3 2" xfId="31770" xr:uid="{409DD58A-86E5-4B88-BD48-CC755D4AF85E}"/>
    <cellStyle name="Comma 2 5 4 3 3 4 4" xfId="22163" xr:uid="{217184A7-74F3-4746-B159-EC1091DEC910}"/>
    <cellStyle name="Comma 2 5 4 3 3 5" xfId="5351" xr:uid="{00000000-0005-0000-0000-0000231C0000}"/>
    <cellStyle name="Comma 2 5 4 3 3 5 2" xfId="14958" xr:uid="{00000000-0005-0000-0000-0000241C0000}"/>
    <cellStyle name="Comma 2 5 4 3 3 5 2 2" xfId="34172" xr:uid="{C4203262-AB31-4667-B0EA-B4FB281CDA97}"/>
    <cellStyle name="Comma 2 5 4 3 3 5 3" xfId="24565" xr:uid="{0923ABC6-F0DF-48F5-A0D9-D6E2FC77A9CB}"/>
    <cellStyle name="Comma 2 5 4 3 3 6" xfId="10154" xr:uid="{00000000-0005-0000-0000-0000251C0000}"/>
    <cellStyle name="Comma 2 5 4 3 3 6 2" xfId="29368" xr:uid="{325A8F84-3933-46F3-A313-58092389A659}"/>
    <cellStyle name="Comma 2 5 4 3 3 7" xfId="19761" xr:uid="{CED60E14-1C84-4923-819F-B2DE7F711829}"/>
    <cellStyle name="Comma 2 5 4 3 4" xfId="743" xr:uid="{00000000-0005-0000-0000-0000261C0000}"/>
    <cellStyle name="Comma 2 5 4 3 4 2" xfId="1544" xr:uid="{00000000-0005-0000-0000-0000271C0000}"/>
    <cellStyle name="Comma 2 5 4 3 4 2 2" xfId="3949" xr:uid="{00000000-0005-0000-0000-0000281C0000}"/>
    <cellStyle name="Comma 2 5 4 3 4 2 2 2" xfId="8752" xr:uid="{00000000-0005-0000-0000-0000291C0000}"/>
    <cellStyle name="Comma 2 5 4 3 4 2 2 2 2" xfId="18359" xr:uid="{00000000-0005-0000-0000-00002A1C0000}"/>
    <cellStyle name="Comma 2 5 4 3 4 2 2 2 2 2" xfId="37573" xr:uid="{651A3EC3-8878-43A0-A02A-3AD30449332E}"/>
    <cellStyle name="Comma 2 5 4 3 4 2 2 2 3" xfId="27966" xr:uid="{755B0A6A-4ABC-4D71-8A6E-9787D89595A2}"/>
    <cellStyle name="Comma 2 5 4 3 4 2 2 3" xfId="13556" xr:uid="{00000000-0005-0000-0000-00002B1C0000}"/>
    <cellStyle name="Comma 2 5 4 3 4 2 2 3 2" xfId="32770" xr:uid="{B5B2823E-C5D6-4C29-993E-ED187FC0C184}"/>
    <cellStyle name="Comma 2 5 4 3 4 2 2 4" xfId="23163" xr:uid="{80652E93-530D-4461-A73F-A76B723FB9C4}"/>
    <cellStyle name="Comma 2 5 4 3 4 2 3" xfId="6351" xr:uid="{00000000-0005-0000-0000-00002C1C0000}"/>
    <cellStyle name="Comma 2 5 4 3 4 2 3 2" xfId="15958" xr:uid="{00000000-0005-0000-0000-00002D1C0000}"/>
    <cellStyle name="Comma 2 5 4 3 4 2 3 2 2" xfId="35172" xr:uid="{026BFE5F-E494-4271-9374-5EE8CB5683C8}"/>
    <cellStyle name="Comma 2 5 4 3 4 2 3 3" xfId="25565" xr:uid="{D3DABCFC-2572-4542-AA8B-3FB384979158}"/>
    <cellStyle name="Comma 2 5 4 3 4 2 4" xfId="11154" xr:uid="{00000000-0005-0000-0000-00002E1C0000}"/>
    <cellStyle name="Comma 2 5 4 3 4 2 4 2" xfId="30368" xr:uid="{CCF7E7DA-D7A6-4DB3-BDE5-7DE4BD9AB69E}"/>
    <cellStyle name="Comma 2 5 4 3 4 2 5" xfId="20761" xr:uid="{9928CE97-5994-4048-8D2D-EE9E55A80B9E}"/>
    <cellStyle name="Comma 2 5 4 3 4 3" xfId="2344" xr:uid="{00000000-0005-0000-0000-00002F1C0000}"/>
    <cellStyle name="Comma 2 5 4 3 4 3 2" xfId="4749" xr:uid="{00000000-0005-0000-0000-0000301C0000}"/>
    <cellStyle name="Comma 2 5 4 3 4 3 2 2" xfId="9552" xr:uid="{00000000-0005-0000-0000-0000311C0000}"/>
    <cellStyle name="Comma 2 5 4 3 4 3 2 2 2" xfId="19159" xr:uid="{00000000-0005-0000-0000-0000321C0000}"/>
    <cellStyle name="Comma 2 5 4 3 4 3 2 2 2 2" xfId="38373" xr:uid="{9DA628BD-5FFF-4D33-BE03-B5F5ED329529}"/>
    <cellStyle name="Comma 2 5 4 3 4 3 2 2 3" xfId="28766" xr:uid="{04499817-D63C-403B-92C7-3237F62478BF}"/>
    <cellStyle name="Comma 2 5 4 3 4 3 2 3" xfId="14356" xr:uid="{00000000-0005-0000-0000-0000331C0000}"/>
    <cellStyle name="Comma 2 5 4 3 4 3 2 3 2" xfId="33570" xr:uid="{03BA51DE-1D7B-4DF7-B260-0307D84B3D63}"/>
    <cellStyle name="Comma 2 5 4 3 4 3 2 4" xfId="23963" xr:uid="{90A4861A-C7E2-4688-8AB1-576A32A11B79}"/>
    <cellStyle name="Comma 2 5 4 3 4 3 3" xfId="7151" xr:uid="{00000000-0005-0000-0000-0000341C0000}"/>
    <cellStyle name="Comma 2 5 4 3 4 3 3 2" xfId="16758" xr:uid="{00000000-0005-0000-0000-0000351C0000}"/>
    <cellStyle name="Comma 2 5 4 3 4 3 3 2 2" xfId="35972" xr:uid="{3A3E8DD0-046A-495E-A9D7-A4F5B8B1CD9C}"/>
    <cellStyle name="Comma 2 5 4 3 4 3 3 3" xfId="26365" xr:uid="{60E02EB6-35B3-4227-BAED-A22ACCA05482}"/>
    <cellStyle name="Comma 2 5 4 3 4 3 4" xfId="11954" xr:uid="{00000000-0005-0000-0000-0000361C0000}"/>
    <cellStyle name="Comma 2 5 4 3 4 3 4 2" xfId="31168" xr:uid="{55219ED9-A5E9-471E-836B-A11C2F49AC1F}"/>
    <cellStyle name="Comma 2 5 4 3 4 3 5" xfId="21561" xr:uid="{D57D07DC-08D7-4C03-B642-BCDDCB847B5C}"/>
    <cellStyle name="Comma 2 5 4 3 4 4" xfId="3149" xr:uid="{00000000-0005-0000-0000-0000371C0000}"/>
    <cellStyle name="Comma 2 5 4 3 4 4 2" xfId="7952" xr:uid="{00000000-0005-0000-0000-0000381C0000}"/>
    <cellStyle name="Comma 2 5 4 3 4 4 2 2" xfId="17559" xr:uid="{00000000-0005-0000-0000-0000391C0000}"/>
    <cellStyle name="Comma 2 5 4 3 4 4 2 2 2" xfId="36773" xr:uid="{B89F3086-2540-4288-B30C-AA413C573049}"/>
    <cellStyle name="Comma 2 5 4 3 4 4 2 3" xfId="27166" xr:uid="{3E7CFDFC-DC25-49B0-BDF9-62E49E67612A}"/>
    <cellStyle name="Comma 2 5 4 3 4 4 3" xfId="12756" xr:uid="{00000000-0005-0000-0000-00003A1C0000}"/>
    <cellStyle name="Comma 2 5 4 3 4 4 3 2" xfId="31970" xr:uid="{8F40569A-4B54-4AE4-9847-BAE100F222BA}"/>
    <cellStyle name="Comma 2 5 4 3 4 4 4" xfId="22363" xr:uid="{DD149228-8A5C-4D0E-ADDB-F507BDF7FE23}"/>
    <cellStyle name="Comma 2 5 4 3 4 5" xfId="5551" xr:uid="{00000000-0005-0000-0000-00003B1C0000}"/>
    <cellStyle name="Comma 2 5 4 3 4 5 2" xfId="15158" xr:uid="{00000000-0005-0000-0000-00003C1C0000}"/>
    <cellStyle name="Comma 2 5 4 3 4 5 2 2" xfId="34372" xr:uid="{71F97C16-E9D7-463B-BAAA-4223188BDEA4}"/>
    <cellStyle name="Comma 2 5 4 3 4 5 3" xfId="24765" xr:uid="{80845444-034F-4763-BBBA-4EA9B3AC3E08}"/>
    <cellStyle name="Comma 2 5 4 3 4 6" xfId="10354" xr:uid="{00000000-0005-0000-0000-00003D1C0000}"/>
    <cellStyle name="Comma 2 5 4 3 4 6 2" xfId="29568" xr:uid="{9DFB28AC-721D-4FF1-B3F3-E0B7567AA9E5}"/>
    <cellStyle name="Comma 2 5 4 3 4 7" xfId="19961" xr:uid="{3076B653-C36E-47D6-813F-D3F75BCF5EAB}"/>
    <cellStyle name="Comma 2 5 4 3 5" xfId="944" xr:uid="{00000000-0005-0000-0000-00003E1C0000}"/>
    <cellStyle name="Comma 2 5 4 3 5 2" xfId="3349" xr:uid="{00000000-0005-0000-0000-00003F1C0000}"/>
    <cellStyle name="Comma 2 5 4 3 5 2 2" xfId="8152" xr:uid="{00000000-0005-0000-0000-0000401C0000}"/>
    <cellStyle name="Comma 2 5 4 3 5 2 2 2" xfId="17759" xr:uid="{00000000-0005-0000-0000-0000411C0000}"/>
    <cellStyle name="Comma 2 5 4 3 5 2 2 2 2" xfId="36973" xr:uid="{62571E12-9B9B-48A8-B349-9861266E96C3}"/>
    <cellStyle name="Comma 2 5 4 3 5 2 2 3" xfId="27366" xr:uid="{D76507C8-BF2E-4390-B2FF-090FB64CE291}"/>
    <cellStyle name="Comma 2 5 4 3 5 2 3" xfId="12956" xr:uid="{00000000-0005-0000-0000-0000421C0000}"/>
    <cellStyle name="Comma 2 5 4 3 5 2 3 2" xfId="32170" xr:uid="{1FCD99B6-B460-4D04-B4B7-F715553A8DF1}"/>
    <cellStyle name="Comma 2 5 4 3 5 2 4" xfId="22563" xr:uid="{EEAFF2E8-5F0B-4EC6-85AE-1077800AC6CC}"/>
    <cellStyle name="Comma 2 5 4 3 5 3" xfId="5751" xr:uid="{00000000-0005-0000-0000-0000431C0000}"/>
    <cellStyle name="Comma 2 5 4 3 5 3 2" xfId="15358" xr:uid="{00000000-0005-0000-0000-0000441C0000}"/>
    <cellStyle name="Comma 2 5 4 3 5 3 2 2" xfId="34572" xr:uid="{DCA0470E-2F3A-42E9-8C2D-54081408DFCC}"/>
    <cellStyle name="Comma 2 5 4 3 5 3 3" xfId="24965" xr:uid="{908E0E41-F988-4BA7-9E9E-E2097BB7E4E6}"/>
    <cellStyle name="Comma 2 5 4 3 5 4" xfId="10554" xr:uid="{00000000-0005-0000-0000-0000451C0000}"/>
    <cellStyle name="Comma 2 5 4 3 5 4 2" xfId="29768" xr:uid="{932A7E86-456E-4E1D-A6D7-355B78958FAE}"/>
    <cellStyle name="Comma 2 5 4 3 5 5" xfId="20161" xr:uid="{B747C374-18F4-44CE-8B8C-FD3B489B1AA1}"/>
    <cellStyle name="Comma 2 5 4 3 6" xfId="1744" xr:uid="{00000000-0005-0000-0000-0000461C0000}"/>
    <cellStyle name="Comma 2 5 4 3 6 2" xfId="4149" xr:uid="{00000000-0005-0000-0000-0000471C0000}"/>
    <cellStyle name="Comma 2 5 4 3 6 2 2" xfId="8952" xr:uid="{00000000-0005-0000-0000-0000481C0000}"/>
    <cellStyle name="Comma 2 5 4 3 6 2 2 2" xfId="18559" xr:uid="{00000000-0005-0000-0000-0000491C0000}"/>
    <cellStyle name="Comma 2 5 4 3 6 2 2 2 2" xfId="37773" xr:uid="{DDC9C400-DBBD-4402-8EB9-1A2D6A6264A3}"/>
    <cellStyle name="Comma 2 5 4 3 6 2 2 3" xfId="28166" xr:uid="{E2893544-D958-44A0-A41D-F007B68F6445}"/>
    <cellStyle name="Comma 2 5 4 3 6 2 3" xfId="13756" xr:uid="{00000000-0005-0000-0000-00004A1C0000}"/>
    <cellStyle name="Comma 2 5 4 3 6 2 3 2" xfId="32970" xr:uid="{27B327B3-A9D0-4E77-AFFC-0D873ED27DD9}"/>
    <cellStyle name="Comma 2 5 4 3 6 2 4" xfId="23363" xr:uid="{BF43E81E-B327-4AB9-BA53-EF434D329EF5}"/>
    <cellStyle name="Comma 2 5 4 3 6 3" xfId="6551" xr:uid="{00000000-0005-0000-0000-00004B1C0000}"/>
    <cellStyle name="Comma 2 5 4 3 6 3 2" xfId="16158" xr:uid="{00000000-0005-0000-0000-00004C1C0000}"/>
    <cellStyle name="Comma 2 5 4 3 6 3 2 2" xfId="35372" xr:uid="{4D7AF047-2D96-4F10-9678-74917D954A5E}"/>
    <cellStyle name="Comma 2 5 4 3 6 3 3" xfId="25765" xr:uid="{664E715F-6F4E-459F-BC43-36A5E41E4E75}"/>
    <cellStyle name="Comma 2 5 4 3 6 4" xfId="11354" xr:uid="{00000000-0005-0000-0000-00004D1C0000}"/>
    <cellStyle name="Comma 2 5 4 3 6 4 2" xfId="30568" xr:uid="{116C676B-5345-49D4-BB4C-C76D9FAD2C71}"/>
    <cellStyle name="Comma 2 5 4 3 6 5" xfId="20961" xr:uid="{194D8581-EF94-48AF-A617-8D70D90622BE}"/>
    <cellStyle name="Comma 2 5 4 3 7" xfId="2549" xr:uid="{00000000-0005-0000-0000-00004E1C0000}"/>
    <cellStyle name="Comma 2 5 4 3 7 2" xfId="7352" xr:uid="{00000000-0005-0000-0000-00004F1C0000}"/>
    <cellStyle name="Comma 2 5 4 3 7 2 2" xfId="16959" xr:uid="{00000000-0005-0000-0000-0000501C0000}"/>
    <cellStyle name="Comma 2 5 4 3 7 2 2 2" xfId="36173" xr:uid="{BD94D467-60B7-46E6-AAE8-2E655C4D6A6B}"/>
    <cellStyle name="Comma 2 5 4 3 7 2 3" xfId="26566" xr:uid="{E60BC2C0-B187-4F3D-B1CC-0A335ECB76AB}"/>
    <cellStyle name="Comma 2 5 4 3 7 3" xfId="12156" xr:uid="{00000000-0005-0000-0000-0000511C0000}"/>
    <cellStyle name="Comma 2 5 4 3 7 3 2" xfId="31370" xr:uid="{95650893-7A7E-4478-9213-C876EDFCE3B8}"/>
    <cellStyle name="Comma 2 5 4 3 7 4" xfId="21763" xr:uid="{AE6765A2-8283-4B1F-9F92-E70CECB8C13C}"/>
    <cellStyle name="Comma 2 5 4 3 8" xfId="4951" xr:uid="{00000000-0005-0000-0000-0000521C0000}"/>
    <cellStyle name="Comma 2 5 4 3 8 2" xfId="14558" xr:uid="{00000000-0005-0000-0000-0000531C0000}"/>
    <cellStyle name="Comma 2 5 4 3 8 2 2" xfId="33772" xr:uid="{A86986B5-268C-4BF9-A39B-F52CB12DD143}"/>
    <cellStyle name="Comma 2 5 4 3 8 3" xfId="24165" xr:uid="{36837C7F-FC18-4FC2-9251-22143B3C7F60}"/>
    <cellStyle name="Comma 2 5 4 3 9" xfId="9754" xr:uid="{00000000-0005-0000-0000-0000541C0000}"/>
    <cellStyle name="Comma 2 5 4 3 9 2" xfId="28968" xr:uid="{72E16C99-965A-4AE3-A379-9A1389725A2B}"/>
    <cellStyle name="Comma 2 5 4 4" xfId="243" xr:uid="{00000000-0005-0000-0000-0000551C0000}"/>
    <cellStyle name="Comma 2 5 4 4 2" xfId="1044" xr:uid="{00000000-0005-0000-0000-0000561C0000}"/>
    <cellStyle name="Comma 2 5 4 4 2 2" xfId="3449" xr:uid="{00000000-0005-0000-0000-0000571C0000}"/>
    <cellStyle name="Comma 2 5 4 4 2 2 2" xfId="8252" xr:uid="{00000000-0005-0000-0000-0000581C0000}"/>
    <cellStyle name="Comma 2 5 4 4 2 2 2 2" xfId="17859" xr:uid="{00000000-0005-0000-0000-0000591C0000}"/>
    <cellStyle name="Comma 2 5 4 4 2 2 2 2 2" xfId="37073" xr:uid="{6104AB81-ADAE-4CF9-9A44-BC60A294AE76}"/>
    <cellStyle name="Comma 2 5 4 4 2 2 2 3" xfId="27466" xr:uid="{3D894A66-1304-47AD-89A5-1878EA99C97E}"/>
    <cellStyle name="Comma 2 5 4 4 2 2 3" xfId="13056" xr:uid="{00000000-0005-0000-0000-00005A1C0000}"/>
    <cellStyle name="Comma 2 5 4 4 2 2 3 2" xfId="32270" xr:uid="{8683D1AF-AC47-4674-8A44-E609A1D467D1}"/>
    <cellStyle name="Comma 2 5 4 4 2 2 4" xfId="22663" xr:uid="{EA37FF70-F950-4464-8543-8E183BD39E74}"/>
    <cellStyle name="Comma 2 5 4 4 2 3" xfId="5851" xr:uid="{00000000-0005-0000-0000-00005B1C0000}"/>
    <cellStyle name="Comma 2 5 4 4 2 3 2" xfId="15458" xr:uid="{00000000-0005-0000-0000-00005C1C0000}"/>
    <cellStyle name="Comma 2 5 4 4 2 3 2 2" xfId="34672" xr:uid="{C5939F2F-3F1E-4EB7-960E-8EDFCF642C02}"/>
    <cellStyle name="Comma 2 5 4 4 2 3 3" xfId="25065" xr:uid="{D829A0EB-96F3-4BF2-89C1-191AAC5184C8}"/>
    <cellStyle name="Comma 2 5 4 4 2 4" xfId="10654" xr:uid="{00000000-0005-0000-0000-00005D1C0000}"/>
    <cellStyle name="Comma 2 5 4 4 2 4 2" xfId="29868" xr:uid="{895F9961-82B4-4A85-A529-5081839029D3}"/>
    <cellStyle name="Comma 2 5 4 4 2 5" xfId="20261" xr:uid="{25A1437A-2C37-4502-9F02-AD85531649BD}"/>
    <cellStyle name="Comma 2 5 4 4 3" xfId="1844" xr:uid="{00000000-0005-0000-0000-00005E1C0000}"/>
    <cellStyle name="Comma 2 5 4 4 3 2" xfId="4249" xr:uid="{00000000-0005-0000-0000-00005F1C0000}"/>
    <cellStyle name="Comma 2 5 4 4 3 2 2" xfId="9052" xr:uid="{00000000-0005-0000-0000-0000601C0000}"/>
    <cellStyle name="Comma 2 5 4 4 3 2 2 2" xfId="18659" xr:uid="{00000000-0005-0000-0000-0000611C0000}"/>
    <cellStyle name="Comma 2 5 4 4 3 2 2 2 2" xfId="37873" xr:uid="{28B2136A-C0EC-43DC-9BD5-A3E8DB4923A4}"/>
    <cellStyle name="Comma 2 5 4 4 3 2 2 3" xfId="28266" xr:uid="{47B7F00D-642B-4B53-9F77-4C7E8E03AB22}"/>
    <cellStyle name="Comma 2 5 4 4 3 2 3" xfId="13856" xr:uid="{00000000-0005-0000-0000-0000621C0000}"/>
    <cellStyle name="Comma 2 5 4 4 3 2 3 2" xfId="33070" xr:uid="{62784D81-02E4-4253-832E-5D2674386CBC}"/>
    <cellStyle name="Comma 2 5 4 4 3 2 4" xfId="23463" xr:uid="{3A7991E2-A19C-40D9-8EEF-2CD5565FD3A0}"/>
    <cellStyle name="Comma 2 5 4 4 3 3" xfId="6651" xr:uid="{00000000-0005-0000-0000-0000631C0000}"/>
    <cellStyle name="Comma 2 5 4 4 3 3 2" xfId="16258" xr:uid="{00000000-0005-0000-0000-0000641C0000}"/>
    <cellStyle name="Comma 2 5 4 4 3 3 2 2" xfId="35472" xr:uid="{328A0DBB-8F97-43D1-B34E-2B57ECC99BC8}"/>
    <cellStyle name="Comma 2 5 4 4 3 3 3" xfId="25865" xr:uid="{3FFD1A9F-80F4-4654-9E7D-58F969520765}"/>
    <cellStyle name="Comma 2 5 4 4 3 4" xfId="11454" xr:uid="{00000000-0005-0000-0000-0000651C0000}"/>
    <cellStyle name="Comma 2 5 4 4 3 4 2" xfId="30668" xr:uid="{41CECDB2-050D-49D5-938C-D3239DA201A0}"/>
    <cellStyle name="Comma 2 5 4 4 3 5" xfId="21061" xr:uid="{9D668E98-A6E0-4136-A151-1EED598D75F6}"/>
    <cellStyle name="Comma 2 5 4 4 4" xfId="2649" xr:uid="{00000000-0005-0000-0000-0000661C0000}"/>
    <cellStyle name="Comma 2 5 4 4 4 2" xfId="7452" xr:uid="{00000000-0005-0000-0000-0000671C0000}"/>
    <cellStyle name="Comma 2 5 4 4 4 2 2" xfId="17059" xr:uid="{00000000-0005-0000-0000-0000681C0000}"/>
    <cellStyle name="Comma 2 5 4 4 4 2 2 2" xfId="36273" xr:uid="{25F7E689-47E8-473B-A905-72867DC22550}"/>
    <cellStyle name="Comma 2 5 4 4 4 2 3" xfId="26666" xr:uid="{7441C9BC-958B-45DF-B972-E6786707FF1B}"/>
    <cellStyle name="Comma 2 5 4 4 4 3" xfId="12256" xr:uid="{00000000-0005-0000-0000-0000691C0000}"/>
    <cellStyle name="Comma 2 5 4 4 4 3 2" xfId="31470" xr:uid="{0806BF3E-2BB7-482C-B794-90766570E2DA}"/>
    <cellStyle name="Comma 2 5 4 4 4 4" xfId="21863" xr:uid="{0400D5AB-9A89-4E23-A312-F34F32B0DD7A}"/>
    <cellStyle name="Comma 2 5 4 4 5" xfId="5051" xr:uid="{00000000-0005-0000-0000-00006A1C0000}"/>
    <cellStyle name="Comma 2 5 4 4 5 2" xfId="14658" xr:uid="{00000000-0005-0000-0000-00006B1C0000}"/>
    <cellStyle name="Comma 2 5 4 4 5 2 2" xfId="33872" xr:uid="{CFAAC3E7-31F2-4A27-8D7C-325F695E6F4B}"/>
    <cellStyle name="Comma 2 5 4 4 5 3" xfId="24265" xr:uid="{1F9B422C-E832-460A-AD7A-59391E090CCC}"/>
    <cellStyle name="Comma 2 5 4 4 6" xfId="9854" xr:uid="{00000000-0005-0000-0000-00006C1C0000}"/>
    <cellStyle name="Comma 2 5 4 4 6 2" xfId="29068" xr:uid="{5CAB57B3-A6D4-4CC2-AA8D-3C410504438A}"/>
    <cellStyle name="Comma 2 5 4 4 7" xfId="19461" xr:uid="{2D032E7A-BA44-4585-B5F2-78D619684E9F}"/>
    <cellStyle name="Comma 2 5 4 5" xfId="443" xr:uid="{00000000-0005-0000-0000-00006D1C0000}"/>
    <cellStyle name="Comma 2 5 4 5 2" xfId="1244" xr:uid="{00000000-0005-0000-0000-00006E1C0000}"/>
    <cellStyle name="Comma 2 5 4 5 2 2" xfId="3649" xr:uid="{00000000-0005-0000-0000-00006F1C0000}"/>
    <cellStyle name="Comma 2 5 4 5 2 2 2" xfId="8452" xr:uid="{00000000-0005-0000-0000-0000701C0000}"/>
    <cellStyle name="Comma 2 5 4 5 2 2 2 2" xfId="18059" xr:uid="{00000000-0005-0000-0000-0000711C0000}"/>
    <cellStyle name="Comma 2 5 4 5 2 2 2 2 2" xfId="37273" xr:uid="{64D5F85E-16B3-48A9-BD97-35D1FF9F7C18}"/>
    <cellStyle name="Comma 2 5 4 5 2 2 2 3" xfId="27666" xr:uid="{65564867-DE1B-4AE2-830D-4B4D21DB3483}"/>
    <cellStyle name="Comma 2 5 4 5 2 2 3" xfId="13256" xr:uid="{00000000-0005-0000-0000-0000721C0000}"/>
    <cellStyle name="Comma 2 5 4 5 2 2 3 2" xfId="32470" xr:uid="{73D71CBF-07A8-41F1-856C-1132BE7F5590}"/>
    <cellStyle name="Comma 2 5 4 5 2 2 4" xfId="22863" xr:uid="{3D00309C-69E4-48B3-87A2-FDEA997D4B28}"/>
    <cellStyle name="Comma 2 5 4 5 2 3" xfId="6051" xr:uid="{00000000-0005-0000-0000-0000731C0000}"/>
    <cellStyle name="Comma 2 5 4 5 2 3 2" xfId="15658" xr:uid="{00000000-0005-0000-0000-0000741C0000}"/>
    <cellStyle name="Comma 2 5 4 5 2 3 2 2" xfId="34872" xr:uid="{6391F5DF-C817-4A6C-B923-4979611680D3}"/>
    <cellStyle name="Comma 2 5 4 5 2 3 3" xfId="25265" xr:uid="{D9E13D77-868F-4C41-8D19-4CF1EBED9795}"/>
    <cellStyle name="Comma 2 5 4 5 2 4" xfId="10854" xr:uid="{00000000-0005-0000-0000-0000751C0000}"/>
    <cellStyle name="Comma 2 5 4 5 2 4 2" xfId="30068" xr:uid="{DAD5529E-6F4E-4A98-88EA-DAC35D55DBE9}"/>
    <cellStyle name="Comma 2 5 4 5 2 5" xfId="20461" xr:uid="{53DD32A7-0110-47BA-81E5-9C78A19392AB}"/>
    <cellStyle name="Comma 2 5 4 5 3" xfId="2044" xr:uid="{00000000-0005-0000-0000-0000761C0000}"/>
    <cellStyle name="Comma 2 5 4 5 3 2" xfId="4449" xr:uid="{00000000-0005-0000-0000-0000771C0000}"/>
    <cellStyle name="Comma 2 5 4 5 3 2 2" xfId="9252" xr:uid="{00000000-0005-0000-0000-0000781C0000}"/>
    <cellStyle name="Comma 2 5 4 5 3 2 2 2" xfId="18859" xr:uid="{00000000-0005-0000-0000-0000791C0000}"/>
    <cellStyle name="Comma 2 5 4 5 3 2 2 2 2" xfId="38073" xr:uid="{F912A130-DAB3-4973-997C-0EE409F3DFB2}"/>
    <cellStyle name="Comma 2 5 4 5 3 2 2 3" xfId="28466" xr:uid="{41DE766F-4762-4DA4-8499-ADD90660EA51}"/>
    <cellStyle name="Comma 2 5 4 5 3 2 3" xfId="14056" xr:uid="{00000000-0005-0000-0000-00007A1C0000}"/>
    <cellStyle name="Comma 2 5 4 5 3 2 3 2" xfId="33270" xr:uid="{C122EEA0-A437-413B-B0EA-0CD9AD562DB1}"/>
    <cellStyle name="Comma 2 5 4 5 3 2 4" xfId="23663" xr:uid="{7E372582-4935-404A-AFBB-F1F0221FE8FD}"/>
    <cellStyle name="Comma 2 5 4 5 3 3" xfId="6851" xr:uid="{00000000-0005-0000-0000-00007B1C0000}"/>
    <cellStyle name="Comma 2 5 4 5 3 3 2" xfId="16458" xr:uid="{00000000-0005-0000-0000-00007C1C0000}"/>
    <cellStyle name="Comma 2 5 4 5 3 3 2 2" xfId="35672" xr:uid="{AAD34709-3E09-4339-B17B-D755816C85EB}"/>
    <cellStyle name="Comma 2 5 4 5 3 3 3" xfId="26065" xr:uid="{D02CDC3C-352A-46DC-A857-FBC0A96A4F33}"/>
    <cellStyle name="Comma 2 5 4 5 3 4" xfId="11654" xr:uid="{00000000-0005-0000-0000-00007D1C0000}"/>
    <cellStyle name="Comma 2 5 4 5 3 4 2" xfId="30868" xr:uid="{227260BE-2567-4DE1-AADD-B0007EF4D7E7}"/>
    <cellStyle name="Comma 2 5 4 5 3 5" xfId="21261" xr:uid="{402B5F10-1772-45CC-8FFB-742FFA3206C2}"/>
    <cellStyle name="Comma 2 5 4 5 4" xfId="2849" xr:uid="{00000000-0005-0000-0000-00007E1C0000}"/>
    <cellStyle name="Comma 2 5 4 5 4 2" xfId="7652" xr:uid="{00000000-0005-0000-0000-00007F1C0000}"/>
    <cellStyle name="Comma 2 5 4 5 4 2 2" xfId="17259" xr:uid="{00000000-0005-0000-0000-0000801C0000}"/>
    <cellStyle name="Comma 2 5 4 5 4 2 2 2" xfId="36473" xr:uid="{B8FAFF88-5912-48FC-BC96-F4B136B2991A}"/>
    <cellStyle name="Comma 2 5 4 5 4 2 3" xfId="26866" xr:uid="{54358037-4D59-4A95-9725-A50E9A6209D9}"/>
    <cellStyle name="Comma 2 5 4 5 4 3" xfId="12456" xr:uid="{00000000-0005-0000-0000-0000811C0000}"/>
    <cellStyle name="Comma 2 5 4 5 4 3 2" xfId="31670" xr:uid="{E37C5130-8546-45C7-9618-6D5EFB4F1377}"/>
    <cellStyle name="Comma 2 5 4 5 4 4" xfId="22063" xr:uid="{C4B19002-DCFA-4800-B817-4EC3B391A098}"/>
    <cellStyle name="Comma 2 5 4 5 5" xfId="5251" xr:uid="{00000000-0005-0000-0000-0000821C0000}"/>
    <cellStyle name="Comma 2 5 4 5 5 2" xfId="14858" xr:uid="{00000000-0005-0000-0000-0000831C0000}"/>
    <cellStyle name="Comma 2 5 4 5 5 2 2" xfId="34072" xr:uid="{297662C5-E98D-4E80-ABC2-DC08894CD18B}"/>
    <cellStyle name="Comma 2 5 4 5 5 3" xfId="24465" xr:uid="{ABDAC28B-60E7-446C-8066-0B82D0138DD8}"/>
    <cellStyle name="Comma 2 5 4 5 6" xfId="10054" xr:uid="{00000000-0005-0000-0000-0000841C0000}"/>
    <cellStyle name="Comma 2 5 4 5 6 2" xfId="29268" xr:uid="{7221D7B2-7037-41FE-8B05-72A52C79DAA0}"/>
    <cellStyle name="Comma 2 5 4 5 7" xfId="19661" xr:uid="{011FD424-2B13-4D77-B2A2-352B686D0B2D}"/>
    <cellStyle name="Comma 2 5 4 6" xfId="643" xr:uid="{00000000-0005-0000-0000-0000851C0000}"/>
    <cellStyle name="Comma 2 5 4 6 2" xfId="1444" xr:uid="{00000000-0005-0000-0000-0000861C0000}"/>
    <cellStyle name="Comma 2 5 4 6 2 2" xfId="3849" xr:uid="{00000000-0005-0000-0000-0000871C0000}"/>
    <cellStyle name="Comma 2 5 4 6 2 2 2" xfId="8652" xr:uid="{00000000-0005-0000-0000-0000881C0000}"/>
    <cellStyle name="Comma 2 5 4 6 2 2 2 2" xfId="18259" xr:uid="{00000000-0005-0000-0000-0000891C0000}"/>
    <cellStyle name="Comma 2 5 4 6 2 2 2 2 2" xfId="37473" xr:uid="{16FF719A-571E-4D0A-BCDC-AC97155084C5}"/>
    <cellStyle name="Comma 2 5 4 6 2 2 2 3" xfId="27866" xr:uid="{3381E059-8681-45E7-9654-8166D4D79C1A}"/>
    <cellStyle name="Comma 2 5 4 6 2 2 3" xfId="13456" xr:uid="{00000000-0005-0000-0000-00008A1C0000}"/>
    <cellStyle name="Comma 2 5 4 6 2 2 3 2" xfId="32670" xr:uid="{7BACBED2-2284-41A3-8F51-36D6E7F58E9F}"/>
    <cellStyle name="Comma 2 5 4 6 2 2 4" xfId="23063" xr:uid="{D482C440-F53E-4D77-AF13-81425697DDA5}"/>
    <cellStyle name="Comma 2 5 4 6 2 3" xfId="6251" xr:uid="{00000000-0005-0000-0000-00008B1C0000}"/>
    <cellStyle name="Comma 2 5 4 6 2 3 2" xfId="15858" xr:uid="{00000000-0005-0000-0000-00008C1C0000}"/>
    <cellStyle name="Comma 2 5 4 6 2 3 2 2" xfId="35072" xr:uid="{510AA212-EB22-49E5-B527-B7F403C6359E}"/>
    <cellStyle name="Comma 2 5 4 6 2 3 3" xfId="25465" xr:uid="{4C7E9206-984D-45AF-BB57-6B0BB8AA9FDA}"/>
    <cellStyle name="Comma 2 5 4 6 2 4" xfId="11054" xr:uid="{00000000-0005-0000-0000-00008D1C0000}"/>
    <cellStyle name="Comma 2 5 4 6 2 4 2" xfId="30268" xr:uid="{02120F56-1F0C-4CF3-ADA1-A0DCAEF3421D}"/>
    <cellStyle name="Comma 2 5 4 6 2 5" xfId="20661" xr:uid="{4F60D753-DF10-43BB-A1D0-8C1450A85214}"/>
    <cellStyle name="Comma 2 5 4 6 3" xfId="2244" xr:uid="{00000000-0005-0000-0000-00008E1C0000}"/>
    <cellStyle name="Comma 2 5 4 6 3 2" xfId="4649" xr:uid="{00000000-0005-0000-0000-00008F1C0000}"/>
    <cellStyle name="Comma 2 5 4 6 3 2 2" xfId="9452" xr:uid="{00000000-0005-0000-0000-0000901C0000}"/>
    <cellStyle name="Comma 2 5 4 6 3 2 2 2" xfId="19059" xr:uid="{00000000-0005-0000-0000-0000911C0000}"/>
    <cellStyle name="Comma 2 5 4 6 3 2 2 2 2" xfId="38273" xr:uid="{AEB948D4-448F-42CC-9F2B-86759A7AC0CB}"/>
    <cellStyle name="Comma 2 5 4 6 3 2 2 3" xfId="28666" xr:uid="{AA3BE957-48DD-4246-9D2F-8AA8F37AD63C}"/>
    <cellStyle name="Comma 2 5 4 6 3 2 3" xfId="14256" xr:uid="{00000000-0005-0000-0000-0000921C0000}"/>
    <cellStyle name="Comma 2 5 4 6 3 2 3 2" xfId="33470" xr:uid="{A4B99E15-60B4-4525-A17D-4F78BBF8182F}"/>
    <cellStyle name="Comma 2 5 4 6 3 2 4" xfId="23863" xr:uid="{9049B83E-7B3C-43CF-B97D-719AD972F76F}"/>
    <cellStyle name="Comma 2 5 4 6 3 3" xfId="7051" xr:uid="{00000000-0005-0000-0000-0000931C0000}"/>
    <cellStyle name="Comma 2 5 4 6 3 3 2" xfId="16658" xr:uid="{00000000-0005-0000-0000-0000941C0000}"/>
    <cellStyle name="Comma 2 5 4 6 3 3 2 2" xfId="35872" xr:uid="{BD56E1DB-20C4-4D24-888A-4E397B5D4D09}"/>
    <cellStyle name="Comma 2 5 4 6 3 3 3" xfId="26265" xr:uid="{C15C4D01-484E-45FE-94A5-DCD5600F3230}"/>
    <cellStyle name="Comma 2 5 4 6 3 4" xfId="11854" xr:uid="{00000000-0005-0000-0000-0000951C0000}"/>
    <cellStyle name="Comma 2 5 4 6 3 4 2" xfId="31068" xr:uid="{0B733DC6-2B56-4A9E-AE59-A3BC50D06DA1}"/>
    <cellStyle name="Comma 2 5 4 6 3 5" xfId="21461" xr:uid="{32E1D836-1E85-4164-978F-400D9A381782}"/>
    <cellStyle name="Comma 2 5 4 6 4" xfId="3049" xr:uid="{00000000-0005-0000-0000-0000961C0000}"/>
    <cellStyle name="Comma 2 5 4 6 4 2" xfId="7852" xr:uid="{00000000-0005-0000-0000-0000971C0000}"/>
    <cellStyle name="Comma 2 5 4 6 4 2 2" xfId="17459" xr:uid="{00000000-0005-0000-0000-0000981C0000}"/>
    <cellStyle name="Comma 2 5 4 6 4 2 2 2" xfId="36673" xr:uid="{A480D150-0E9C-4CA3-AD23-8103A816A2A8}"/>
    <cellStyle name="Comma 2 5 4 6 4 2 3" xfId="27066" xr:uid="{FBE23354-6802-42B1-96CF-A886AACC59E0}"/>
    <cellStyle name="Comma 2 5 4 6 4 3" xfId="12656" xr:uid="{00000000-0005-0000-0000-0000991C0000}"/>
    <cellStyle name="Comma 2 5 4 6 4 3 2" xfId="31870" xr:uid="{D477440D-922B-486D-892E-50DB634C2100}"/>
    <cellStyle name="Comma 2 5 4 6 4 4" xfId="22263" xr:uid="{201BE4F0-B31E-4E57-8184-A080546E8548}"/>
    <cellStyle name="Comma 2 5 4 6 5" xfId="5451" xr:uid="{00000000-0005-0000-0000-00009A1C0000}"/>
    <cellStyle name="Comma 2 5 4 6 5 2" xfId="15058" xr:uid="{00000000-0005-0000-0000-00009B1C0000}"/>
    <cellStyle name="Comma 2 5 4 6 5 2 2" xfId="34272" xr:uid="{B2B8AB1D-CB68-4A39-8D52-B7C87A34CA03}"/>
    <cellStyle name="Comma 2 5 4 6 5 3" xfId="24665" xr:uid="{3F7D0E33-F39F-4110-862B-2FC88475445A}"/>
    <cellStyle name="Comma 2 5 4 6 6" xfId="10254" xr:uid="{00000000-0005-0000-0000-00009C1C0000}"/>
    <cellStyle name="Comma 2 5 4 6 6 2" xfId="29468" xr:uid="{5BDF0AAD-91C3-404D-B364-304E393AF82A}"/>
    <cellStyle name="Comma 2 5 4 6 7" xfId="19861" xr:uid="{FC6F2E46-BE9D-45FD-A634-74A534CA4CFA}"/>
    <cellStyle name="Comma 2 5 4 7" xfId="844" xr:uid="{00000000-0005-0000-0000-00009D1C0000}"/>
    <cellStyle name="Comma 2 5 4 7 2" xfId="3249" xr:uid="{00000000-0005-0000-0000-00009E1C0000}"/>
    <cellStyle name="Comma 2 5 4 7 2 2" xfId="8052" xr:uid="{00000000-0005-0000-0000-00009F1C0000}"/>
    <cellStyle name="Comma 2 5 4 7 2 2 2" xfId="17659" xr:uid="{00000000-0005-0000-0000-0000A01C0000}"/>
    <cellStyle name="Comma 2 5 4 7 2 2 2 2" xfId="36873" xr:uid="{525B3B30-22D9-4C30-A425-C67F8A383BB5}"/>
    <cellStyle name="Comma 2 5 4 7 2 2 3" xfId="27266" xr:uid="{02E59DBF-C730-4C8B-8781-24CF5BD09092}"/>
    <cellStyle name="Comma 2 5 4 7 2 3" xfId="12856" xr:uid="{00000000-0005-0000-0000-0000A11C0000}"/>
    <cellStyle name="Comma 2 5 4 7 2 3 2" xfId="32070" xr:uid="{AAD7A9E4-5ACC-42DA-84D2-FF36994353C6}"/>
    <cellStyle name="Comma 2 5 4 7 2 4" xfId="22463" xr:uid="{D5C9EE07-429F-436B-A110-2E0DD60A1F1B}"/>
    <cellStyle name="Comma 2 5 4 7 3" xfId="5651" xr:uid="{00000000-0005-0000-0000-0000A21C0000}"/>
    <cellStyle name="Comma 2 5 4 7 3 2" xfId="15258" xr:uid="{00000000-0005-0000-0000-0000A31C0000}"/>
    <cellStyle name="Comma 2 5 4 7 3 2 2" xfId="34472" xr:uid="{BE517AA2-431A-4362-96B9-33509C643E45}"/>
    <cellStyle name="Comma 2 5 4 7 3 3" xfId="24865" xr:uid="{83AF5E34-DFDC-4FF6-90F4-82C089A81637}"/>
    <cellStyle name="Comma 2 5 4 7 4" xfId="10454" xr:uid="{00000000-0005-0000-0000-0000A41C0000}"/>
    <cellStyle name="Comma 2 5 4 7 4 2" xfId="29668" xr:uid="{C9F6E0C4-6426-4C1D-BA14-6524429B5005}"/>
    <cellStyle name="Comma 2 5 4 7 5" xfId="20061" xr:uid="{1F5C87DC-FD1C-422E-B9B7-E7D556CD14FB}"/>
    <cellStyle name="Comma 2 5 4 8" xfId="1644" xr:uid="{00000000-0005-0000-0000-0000A51C0000}"/>
    <cellStyle name="Comma 2 5 4 8 2" xfId="4049" xr:uid="{00000000-0005-0000-0000-0000A61C0000}"/>
    <cellStyle name="Comma 2 5 4 8 2 2" xfId="8852" xr:uid="{00000000-0005-0000-0000-0000A71C0000}"/>
    <cellStyle name="Comma 2 5 4 8 2 2 2" xfId="18459" xr:uid="{00000000-0005-0000-0000-0000A81C0000}"/>
    <cellStyle name="Comma 2 5 4 8 2 2 2 2" xfId="37673" xr:uid="{2C16044C-760F-4AB2-B8DC-123E18832B19}"/>
    <cellStyle name="Comma 2 5 4 8 2 2 3" xfId="28066" xr:uid="{8AE6EC41-F581-49C9-BC2D-B0C367681AAD}"/>
    <cellStyle name="Comma 2 5 4 8 2 3" xfId="13656" xr:uid="{00000000-0005-0000-0000-0000A91C0000}"/>
    <cellStyle name="Comma 2 5 4 8 2 3 2" xfId="32870" xr:uid="{7278C207-4579-4EB4-911D-D407D20F89DB}"/>
    <cellStyle name="Comma 2 5 4 8 2 4" xfId="23263" xr:uid="{73C516F7-A4EF-4F8B-86B5-23488CF0E42C}"/>
    <cellStyle name="Comma 2 5 4 8 3" xfId="6451" xr:uid="{00000000-0005-0000-0000-0000AA1C0000}"/>
    <cellStyle name="Comma 2 5 4 8 3 2" xfId="16058" xr:uid="{00000000-0005-0000-0000-0000AB1C0000}"/>
    <cellStyle name="Comma 2 5 4 8 3 2 2" xfId="35272" xr:uid="{AECB48D6-6D73-4474-9E37-4D536338DFD2}"/>
    <cellStyle name="Comma 2 5 4 8 3 3" xfId="25665" xr:uid="{D245B16C-1525-4FD8-88D9-B6229E971676}"/>
    <cellStyle name="Comma 2 5 4 8 4" xfId="11254" xr:uid="{00000000-0005-0000-0000-0000AC1C0000}"/>
    <cellStyle name="Comma 2 5 4 8 4 2" xfId="30468" xr:uid="{E3D27A6D-B96C-4EEB-85DB-76758A161E02}"/>
    <cellStyle name="Comma 2 5 4 8 5" xfId="20861" xr:uid="{F1AC9DB3-5FD4-4691-904F-396E611A9F1F}"/>
    <cellStyle name="Comma 2 5 4 9" xfId="2449" xr:uid="{00000000-0005-0000-0000-0000AD1C0000}"/>
    <cellStyle name="Comma 2 5 4 9 2" xfId="7252" xr:uid="{00000000-0005-0000-0000-0000AE1C0000}"/>
    <cellStyle name="Comma 2 5 4 9 2 2" xfId="16859" xr:uid="{00000000-0005-0000-0000-0000AF1C0000}"/>
    <cellStyle name="Comma 2 5 4 9 2 2 2" xfId="36073" xr:uid="{561F36CC-179B-42D1-B48D-B148B1967E4E}"/>
    <cellStyle name="Comma 2 5 4 9 2 3" xfId="26466" xr:uid="{B9141B05-0CBF-4CFE-BD22-566AF1CE9E83}"/>
    <cellStyle name="Comma 2 5 4 9 3" xfId="12056" xr:uid="{00000000-0005-0000-0000-0000B01C0000}"/>
    <cellStyle name="Comma 2 5 4 9 3 2" xfId="31270" xr:uid="{A330766F-56E6-4C5A-AAF5-9F3B02CF628E}"/>
    <cellStyle name="Comma 2 5 4 9 4" xfId="21663" xr:uid="{9E839CE2-018B-46B4-8C8E-691BE06D5638}"/>
    <cellStyle name="Comma 2 5 5" xfId="53" xr:uid="{00000000-0005-0000-0000-0000B11C0000}"/>
    <cellStyle name="Comma 2 5 5 10" xfId="4861" xr:uid="{00000000-0005-0000-0000-0000B21C0000}"/>
    <cellStyle name="Comma 2 5 5 10 2" xfId="14468" xr:uid="{00000000-0005-0000-0000-0000B31C0000}"/>
    <cellStyle name="Comma 2 5 5 10 2 2" xfId="33682" xr:uid="{1574CD91-9977-48F5-80A2-EE375A7723CE}"/>
    <cellStyle name="Comma 2 5 5 10 3" xfId="24075" xr:uid="{FF0F629A-9C6B-4DF4-974A-392C454A1AF3}"/>
    <cellStyle name="Comma 2 5 5 11" xfId="9664" xr:uid="{00000000-0005-0000-0000-0000B41C0000}"/>
    <cellStyle name="Comma 2 5 5 11 2" xfId="28878" xr:uid="{164A1FCD-F38E-492C-8E4C-77CB3B815484}"/>
    <cellStyle name="Comma 2 5 5 12" xfId="19271" xr:uid="{747CAFCF-3B0F-414E-BC12-B1F5103E3F9D}"/>
    <cellStyle name="Comma 2 5 5 2" xfId="103" xr:uid="{00000000-0005-0000-0000-0000B51C0000}"/>
    <cellStyle name="Comma 2 5 5 2 10" xfId="9714" xr:uid="{00000000-0005-0000-0000-0000B61C0000}"/>
    <cellStyle name="Comma 2 5 5 2 10 2" xfId="28928" xr:uid="{E7823D59-ABCB-45EB-9010-4DA55701479A}"/>
    <cellStyle name="Comma 2 5 5 2 11" xfId="19321" xr:uid="{88670999-7BC2-490B-83E3-3900F24AC39C}"/>
    <cellStyle name="Comma 2 5 5 2 2" xfId="203" xr:uid="{00000000-0005-0000-0000-0000B71C0000}"/>
    <cellStyle name="Comma 2 5 5 2 2 10" xfId="19421" xr:uid="{0809B09E-6E2A-430D-94E1-2A6482F215B4}"/>
    <cellStyle name="Comma 2 5 5 2 2 2" xfId="403" xr:uid="{00000000-0005-0000-0000-0000B81C0000}"/>
    <cellStyle name="Comma 2 5 5 2 2 2 2" xfId="1204" xr:uid="{00000000-0005-0000-0000-0000B91C0000}"/>
    <cellStyle name="Comma 2 5 5 2 2 2 2 2" xfId="3609" xr:uid="{00000000-0005-0000-0000-0000BA1C0000}"/>
    <cellStyle name="Comma 2 5 5 2 2 2 2 2 2" xfId="8412" xr:uid="{00000000-0005-0000-0000-0000BB1C0000}"/>
    <cellStyle name="Comma 2 5 5 2 2 2 2 2 2 2" xfId="18019" xr:uid="{00000000-0005-0000-0000-0000BC1C0000}"/>
    <cellStyle name="Comma 2 5 5 2 2 2 2 2 2 2 2" xfId="37233" xr:uid="{2A69A3DB-B570-40F2-A840-E821C954E327}"/>
    <cellStyle name="Comma 2 5 5 2 2 2 2 2 2 3" xfId="27626" xr:uid="{802402CC-F383-4125-8F41-E0B05E0DC2B4}"/>
    <cellStyle name="Comma 2 5 5 2 2 2 2 2 3" xfId="13216" xr:uid="{00000000-0005-0000-0000-0000BD1C0000}"/>
    <cellStyle name="Comma 2 5 5 2 2 2 2 2 3 2" xfId="32430" xr:uid="{D6DEBCFC-C330-4319-9B33-BE8FD55B1825}"/>
    <cellStyle name="Comma 2 5 5 2 2 2 2 2 4" xfId="22823" xr:uid="{60226CE4-8535-460A-8C07-EE8000769095}"/>
    <cellStyle name="Comma 2 5 5 2 2 2 2 3" xfId="6011" xr:uid="{00000000-0005-0000-0000-0000BE1C0000}"/>
    <cellStyle name="Comma 2 5 5 2 2 2 2 3 2" xfId="15618" xr:uid="{00000000-0005-0000-0000-0000BF1C0000}"/>
    <cellStyle name="Comma 2 5 5 2 2 2 2 3 2 2" xfId="34832" xr:uid="{31EA0C54-FCE9-4212-9C1E-6B1CC53E0148}"/>
    <cellStyle name="Comma 2 5 5 2 2 2 2 3 3" xfId="25225" xr:uid="{FF2FC8D6-8186-4E3F-9491-6A63DE6B2A11}"/>
    <cellStyle name="Comma 2 5 5 2 2 2 2 4" xfId="10814" xr:uid="{00000000-0005-0000-0000-0000C01C0000}"/>
    <cellStyle name="Comma 2 5 5 2 2 2 2 4 2" xfId="30028" xr:uid="{82C67991-BC34-4BC1-8CBA-003D6282CD4D}"/>
    <cellStyle name="Comma 2 5 5 2 2 2 2 5" xfId="20421" xr:uid="{1ED4E968-9613-4B28-BB93-B5E2E4648DE0}"/>
    <cellStyle name="Comma 2 5 5 2 2 2 3" xfId="2004" xr:uid="{00000000-0005-0000-0000-0000C11C0000}"/>
    <cellStyle name="Comma 2 5 5 2 2 2 3 2" xfId="4409" xr:uid="{00000000-0005-0000-0000-0000C21C0000}"/>
    <cellStyle name="Comma 2 5 5 2 2 2 3 2 2" xfId="9212" xr:uid="{00000000-0005-0000-0000-0000C31C0000}"/>
    <cellStyle name="Comma 2 5 5 2 2 2 3 2 2 2" xfId="18819" xr:uid="{00000000-0005-0000-0000-0000C41C0000}"/>
    <cellStyle name="Comma 2 5 5 2 2 2 3 2 2 2 2" xfId="38033" xr:uid="{41C0C419-CDBF-411E-B53E-DEBB3F238702}"/>
    <cellStyle name="Comma 2 5 5 2 2 2 3 2 2 3" xfId="28426" xr:uid="{FD08D2D3-A244-44CD-AAB0-CAA4A3FEC366}"/>
    <cellStyle name="Comma 2 5 5 2 2 2 3 2 3" xfId="14016" xr:uid="{00000000-0005-0000-0000-0000C51C0000}"/>
    <cellStyle name="Comma 2 5 5 2 2 2 3 2 3 2" xfId="33230" xr:uid="{DDB3782B-6FD8-4E1F-B0AF-2E0CDFD76D2A}"/>
    <cellStyle name="Comma 2 5 5 2 2 2 3 2 4" xfId="23623" xr:uid="{C1564DD1-FCC4-4103-AA61-147A2CC652DF}"/>
    <cellStyle name="Comma 2 5 5 2 2 2 3 3" xfId="6811" xr:uid="{00000000-0005-0000-0000-0000C61C0000}"/>
    <cellStyle name="Comma 2 5 5 2 2 2 3 3 2" xfId="16418" xr:uid="{00000000-0005-0000-0000-0000C71C0000}"/>
    <cellStyle name="Comma 2 5 5 2 2 2 3 3 2 2" xfId="35632" xr:uid="{27B4B5A8-6B40-424C-97AB-D2A3DCBA17DD}"/>
    <cellStyle name="Comma 2 5 5 2 2 2 3 3 3" xfId="26025" xr:uid="{EFE8AEAC-BA5A-4E63-BE4D-02671F7984A1}"/>
    <cellStyle name="Comma 2 5 5 2 2 2 3 4" xfId="11614" xr:uid="{00000000-0005-0000-0000-0000C81C0000}"/>
    <cellStyle name="Comma 2 5 5 2 2 2 3 4 2" xfId="30828" xr:uid="{747C754A-9486-415E-9C3E-66E7C1436E28}"/>
    <cellStyle name="Comma 2 5 5 2 2 2 3 5" xfId="21221" xr:uid="{E3D09031-E6BC-4554-98F6-0327817676CC}"/>
    <cellStyle name="Comma 2 5 5 2 2 2 4" xfId="2809" xr:uid="{00000000-0005-0000-0000-0000C91C0000}"/>
    <cellStyle name="Comma 2 5 5 2 2 2 4 2" xfId="7612" xr:uid="{00000000-0005-0000-0000-0000CA1C0000}"/>
    <cellStyle name="Comma 2 5 5 2 2 2 4 2 2" xfId="17219" xr:uid="{00000000-0005-0000-0000-0000CB1C0000}"/>
    <cellStyle name="Comma 2 5 5 2 2 2 4 2 2 2" xfId="36433" xr:uid="{7000D100-5F34-4223-BDBA-D99EF160402A}"/>
    <cellStyle name="Comma 2 5 5 2 2 2 4 2 3" xfId="26826" xr:uid="{822C9A93-7671-4190-B911-FBB3A9B6DAFC}"/>
    <cellStyle name="Comma 2 5 5 2 2 2 4 3" xfId="12416" xr:uid="{00000000-0005-0000-0000-0000CC1C0000}"/>
    <cellStyle name="Comma 2 5 5 2 2 2 4 3 2" xfId="31630" xr:uid="{C0857C42-354A-4F3E-9D88-4E5A05143ACD}"/>
    <cellStyle name="Comma 2 5 5 2 2 2 4 4" xfId="22023" xr:uid="{F3B1FD41-D41E-4A8B-B1EB-CACC0C7F8A80}"/>
    <cellStyle name="Comma 2 5 5 2 2 2 5" xfId="5211" xr:uid="{00000000-0005-0000-0000-0000CD1C0000}"/>
    <cellStyle name="Comma 2 5 5 2 2 2 5 2" xfId="14818" xr:uid="{00000000-0005-0000-0000-0000CE1C0000}"/>
    <cellStyle name="Comma 2 5 5 2 2 2 5 2 2" xfId="34032" xr:uid="{F8C97A11-D00B-4399-AEEF-A129534A614F}"/>
    <cellStyle name="Comma 2 5 5 2 2 2 5 3" xfId="24425" xr:uid="{BD6C757E-8551-4CF1-ABD6-5CD4DA3771FF}"/>
    <cellStyle name="Comma 2 5 5 2 2 2 6" xfId="10014" xr:uid="{00000000-0005-0000-0000-0000CF1C0000}"/>
    <cellStyle name="Comma 2 5 5 2 2 2 6 2" xfId="29228" xr:uid="{8D04D0AA-C2C7-46B7-8103-BF296D822981}"/>
    <cellStyle name="Comma 2 5 5 2 2 2 7" xfId="19621" xr:uid="{D752BDF0-254B-4026-A800-8497A43F8F5D}"/>
    <cellStyle name="Comma 2 5 5 2 2 3" xfId="603" xr:uid="{00000000-0005-0000-0000-0000D01C0000}"/>
    <cellStyle name="Comma 2 5 5 2 2 3 2" xfId="1404" xr:uid="{00000000-0005-0000-0000-0000D11C0000}"/>
    <cellStyle name="Comma 2 5 5 2 2 3 2 2" xfId="3809" xr:uid="{00000000-0005-0000-0000-0000D21C0000}"/>
    <cellStyle name="Comma 2 5 5 2 2 3 2 2 2" xfId="8612" xr:uid="{00000000-0005-0000-0000-0000D31C0000}"/>
    <cellStyle name="Comma 2 5 5 2 2 3 2 2 2 2" xfId="18219" xr:uid="{00000000-0005-0000-0000-0000D41C0000}"/>
    <cellStyle name="Comma 2 5 5 2 2 3 2 2 2 2 2" xfId="37433" xr:uid="{08830AD8-57F5-4F3E-AE24-ECF314144586}"/>
    <cellStyle name="Comma 2 5 5 2 2 3 2 2 2 3" xfId="27826" xr:uid="{A656B27D-879A-480D-A85C-A2761857ADB5}"/>
    <cellStyle name="Comma 2 5 5 2 2 3 2 2 3" xfId="13416" xr:uid="{00000000-0005-0000-0000-0000D51C0000}"/>
    <cellStyle name="Comma 2 5 5 2 2 3 2 2 3 2" xfId="32630" xr:uid="{2FA41151-5B95-459E-AA42-F15BE9CB9E0B}"/>
    <cellStyle name="Comma 2 5 5 2 2 3 2 2 4" xfId="23023" xr:uid="{B5B2E4F1-BD27-4473-8B82-CEEA4E3FF470}"/>
    <cellStyle name="Comma 2 5 5 2 2 3 2 3" xfId="6211" xr:uid="{00000000-0005-0000-0000-0000D61C0000}"/>
    <cellStyle name="Comma 2 5 5 2 2 3 2 3 2" xfId="15818" xr:uid="{00000000-0005-0000-0000-0000D71C0000}"/>
    <cellStyle name="Comma 2 5 5 2 2 3 2 3 2 2" xfId="35032" xr:uid="{3502FDD1-14D7-4DEF-8AF3-56AA9346E03F}"/>
    <cellStyle name="Comma 2 5 5 2 2 3 2 3 3" xfId="25425" xr:uid="{518EAEDA-83BE-4C7B-9B5E-0323B3D8F072}"/>
    <cellStyle name="Comma 2 5 5 2 2 3 2 4" xfId="11014" xr:uid="{00000000-0005-0000-0000-0000D81C0000}"/>
    <cellStyle name="Comma 2 5 5 2 2 3 2 4 2" xfId="30228" xr:uid="{F94410C5-F6C9-41A2-AE87-5775A08A3E00}"/>
    <cellStyle name="Comma 2 5 5 2 2 3 2 5" xfId="20621" xr:uid="{2441E34A-D83A-4AE3-A0E8-3E1F3727ABBA}"/>
    <cellStyle name="Comma 2 5 5 2 2 3 3" xfId="2204" xr:uid="{00000000-0005-0000-0000-0000D91C0000}"/>
    <cellStyle name="Comma 2 5 5 2 2 3 3 2" xfId="4609" xr:uid="{00000000-0005-0000-0000-0000DA1C0000}"/>
    <cellStyle name="Comma 2 5 5 2 2 3 3 2 2" xfId="9412" xr:uid="{00000000-0005-0000-0000-0000DB1C0000}"/>
    <cellStyle name="Comma 2 5 5 2 2 3 3 2 2 2" xfId="19019" xr:uid="{00000000-0005-0000-0000-0000DC1C0000}"/>
    <cellStyle name="Comma 2 5 5 2 2 3 3 2 2 2 2" xfId="38233" xr:uid="{D6EC998A-F510-4661-9C37-45C940BF0076}"/>
    <cellStyle name="Comma 2 5 5 2 2 3 3 2 2 3" xfId="28626" xr:uid="{2E12D2C7-5E17-4511-A546-46BFCE136071}"/>
    <cellStyle name="Comma 2 5 5 2 2 3 3 2 3" xfId="14216" xr:uid="{00000000-0005-0000-0000-0000DD1C0000}"/>
    <cellStyle name="Comma 2 5 5 2 2 3 3 2 3 2" xfId="33430" xr:uid="{42C9C437-BF6F-4AB9-B03E-1E8B54C42FDA}"/>
    <cellStyle name="Comma 2 5 5 2 2 3 3 2 4" xfId="23823" xr:uid="{08903726-0085-48DA-BAF3-05B43C487A31}"/>
    <cellStyle name="Comma 2 5 5 2 2 3 3 3" xfId="7011" xr:uid="{00000000-0005-0000-0000-0000DE1C0000}"/>
    <cellStyle name="Comma 2 5 5 2 2 3 3 3 2" xfId="16618" xr:uid="{00000000-0005-0000-0000-0000DF1C0000}"/>
    <cellStyle name="Comma 2 5 5 2 2 3 3 3 2 2" xfId="35832" xr:uid="{575EFCFB-7DCF-47A3-8D71-57231B4058E5}"/>
    <cellStyle name="Comma 2 5 5 2 2 3 3 3 3" xfId="26225" xr:uid="{7F7CAEEF-915B-43C2-BD39-82365DBE04AD}"/>
    <cellStyle name="Comma 2 5 5 2 2 3 3 4" xfId="11814" xr:uid="{00000000-0005-0000-0000-0000E01C0000}"/>
    <cellStyle name="Comma 2 5 5 2 2 3 3 4 2" xfId="31028" xr:uid="{84637519-D792-4FD9-9E93-A9FF3A2A9ACD}"/>
    <cellStyle name="Comma 2 5 5 2 2 3 3 5" xfId="21421" xr:uid="{0C4F174A-96F8-44FD-8188-962A346DB3F3}"/>
    <cellStyle name="Comma 2 5 5 2 2 3 4" xfId="3009" xr:uid="{00000000-0005-0000-0000-0000E11C0000}"/>
    <cellStyle name="Comma 2 5 5 2 2 3 4 2" xfId="7812" xr:uid="{00000000-0005-0000-0000-0000E21C0000}"/>
    <cellStyle name="Comma 2 5 5 2 2 3 4 2 2" xfId="17419" xr:uid="{00000000-0005-0000-0000-0000E31C0000}"/>
    <cellStyle name="Comma 2 5 5 2 2 3 4 2 2 2" xfId="36633" xr:uid="{77F4AE87-4553-42B2-A7BF-4F80E4DC7F48}"/>
    <cellStyle name="Comma 2 5 5 2 2 3 4 2 3" xfId="27026" xr:uid="{0954DB2A-2236-4683-9EDA-876ACF248A06}"/>
    <cellStyle name="Comma 2 5 5 2 2 3 4 3" xfId="12616" xr:uid="{00000000-0005-0000-0000-0000E41C0000}"/>
    <cellStyle name="Comma 2 5 5 2 2 3 4 3 2" xfId="31830" xr:uid="{B9F9ECD8-B6FE-44B3-8A2F-56857A5A33D5}"/>
    <cellStyle name="Comma 2 5 5 2 2 3 4 4" xfId="22223" xr:uid="{78FBA08A-5993-42DC-BFCA-79AD17040B47}"/>
    <cellStyle name="Comma 2 5 5 2 2 3 5" xfId="5411" xr:uid="{00000000-0005-0000-0000-0000E51C0000}"/>
    <cellStyle name="Comma 2 5 5 2 2 3 5 2" xfId="15018" xr:uid="{00000000-0005-0000-0000-0000E61C0000}"/>
    <cellStyle name="Comma 2 5 5 2 2 3 5 2 2" xfId="34232" xr:uid="{7799CE54-8C0E-435C-B578-18DB06835875}"/>
    <cellStyle name="Comma 2 5 5 2 2 3 5 3" xfId="24625" xr:uid="{E3848217-1D08-48E6-BE84-8337F3ABA851}"/>
    <cellStyle name="Comma 2 5 5 2 2 3 6" xfId="10214" xr:uid="{00000000-0005-0000-0000-0000E71C0000}"/>
    <cellStyle name="Comma 2 5 5 2 2 3 6 2" xfId="29428" xr:uid="{FA602265-AB63-497A-96C0-044B05AE4FDC}"/>
    <cellStyle name="Comma 2 5 5 2 2 3 7" xfId="19821" xr:uid="{4E6BFD3A-4A53-488E-BD0B-15C479E4C629}"/>
    <cellStyle name="Comma 2 5 5 2 2 4" xfId="803" xr:uid="{00000000-0005-0000-0000-0000E81C0000}"/>
    <cellStyle name="Comma 2 5 5 2 2 4 2" xfId="1604" xr:uid="{00000000-0005-0000-0000-0000E91C0000}"/>
    <cellStyle name="Comma 2 5 5 2 2 4 2 2" xfId="4009" xr:uid="{00000000-0005-0000-0000-0000EA1C0000}"/>
    <cellStyle name="Comma 2 5 5 2 2 4 2 2 2" xfId="8812" xr:uid="{00000000-0005-0000-0000-0000EB1C0000}"/>
    <cellStyle name="Comma 2 5 5 2 2 4 2 2 2 2" xfId="18419" xr:uid="{00000000-0005-0000-0000-0000EC1C0000}"/>
    <cellStyle name="Comma 2 5 5 2 2 4 2 2 2 2 2" xfId="37633" xr:uid="{7F6FA0F9-FF3F-45D2-A415-EA50A181874F}"/>
    <cellStyle name="Comma 2 5 5 2 2 4 2 2 2 3" xfId="28026" xr:uid="{DB9F59BA-0BBF-4982-9BA9-0BB119610A18}"/>
    <cellStyle name="Comma 2 5 5 2 2 4 2 2 3" xfId="13616" xr:uid="{00000000-0005-0000-0000-0000ED1C0000}"/>
    <cellStyle name="Comma 2 5 5 2 2 4 2 2 3 2" xfId="32830" xr:uid="{39FDCF02-6398-489D-B637-83B88AFF3101}"/>
    <cellStyle name="Comma 2 5 5 2 2 4 2 2 4" xfId="23223" xr:uid="{6174148C-B6D3-4BE9-910D-7E9480143931}"/>
    <cellStyle name="Comma 2 5 5 2 2 4 2 3" xfId="6411" xr:uid="{00000000-0005-0000-0000-0000EE1C0000}"/>
    <cellStyle name="Comma 2 5 5 2 2 4 2 3 2" xfId="16018" xr:uid="{00000000-0005-0000-0000-0000EF1C0000}"/>
    <cellStyle name="Comma 2 5 5 2 2 4 2 3 2 2" xfId="35232" xr:uid="{56453174-2B78-4F48-B50B-3DF2BF40DF65}"/>
    <cellStyle name="Comma 2 5 5 2 2 4 2 3 3" xfId="25625" xr:uid="{AB4877BA-EB1A-433B-8D27-03E7499B8259}"/>
    <cellStyle name="Comma 2 5 5 2 2 4 2 4" xfId="11214" xr:uid="{00000000-0005-0000-0000-0000F01C0000}"/>
    <cellStyle name="Comma 2 5 5 2 2 4 2 4 2" xfId="30428" xr:uid="{40F35F8A-05FB-4D0D-A3C3-9DC6BD6971AB}"/>
    <cellStyle name="Comma 2 5 5 2 2 4 2 5" xfId="20821" xr:uid="{4CBD3AF7-5BFD-415F-9D21-4FB0FC9F680E}"/>
    <cellStyle name="Comma 2 5 5 2 2 4 3" xfId="2404" xr:uid="{00000000-0005-0000-0000-0000F11C0000}"/>
    <cellStyle name="Comma 2 5 5 2 2 4 3 2" xfId="4809" xr:uid="{00000000-0005-0000-0000-0000F21C0000}"/>
    <cellStyle name="Comma 2 5 5 2 2 4 3 2 2" xfId="9612" xr:uid="{00000000-0005-0000-0000-0000F31C0000}"/>
    <cellStyle name="Comma 2 5 5 2 2 4 3 2 2 2" xfId="19219" xr:uid="{00000000-0005-0000-0000-0000F41C0000}"/>
    <cellStyle name="Comma 2 5 5 2 2 4 3 2 2 2 2" xfId="38433" xr:uid="{3D40AA40-FF74-4182-9A98-A85C2DE96B50}"/>
    <cellStyle name="Comma 2 5 5 2 2 4 3 2 2 3" xfId="28826" xr:uid="{AFAC7BBB-6BAD-4676-A250-4C8FCEB81FD3}"/>
    <cellStyle name="Comma 2 5 5 2 2 4 3 2 3" xfId="14416" xr:uid="{00000000-0005-0000-0000-0000F51C0000}"/>
    <cellStyle name="Comma 2 5 5 2 2 4 3 2 3 2" xfId="33630" xr:uid="{0BD6825A-F26A-41BB-909B-880372F26BC0}"/>
    <cellStyle name="Comma 2 5 5 2 2 4 3 2 4" xfId="24023" xr:uid="{A026C7B5-261A-498A-B2AB-2EB8CC56E58B}"/>
    <cellStyle name="Comma 2 5 5 2 2 4 3 3" xfId="7211" xr:uid="{00000000-0005-0000-0000-0000F61C0000}"/>
    <cellStyle name="Comma 2 5 5 2 2 4 3 3 2" xfId="16818" xr:uid="{00000000-0005-0000-0000-0000F71C0000}"/>
    <cellStyle name="Comma 2 5 5 2 2 4 3 3 2 2" xfId="36032" xr:uid="{1C51B095-0245-4B06-B60D-CDE3131846D6}"/>
    <cellStyle name="Comma 2 5 5 2 2 4 3 3 3" xfId="26425" xr:uid="{05089424-4E9D-402A-BF03-0974B54DF838}"/>
    <cellStyle name="Comma 2 5 5 2 2 4 3 4" xfId="12014" xr:uid="{00000000-0005-0000-0000-0000F81C0000}"/>
    <cellStyle name="Comma 2 5 5 2 2 4 3 4 2" xfId="31228" xr:uid="{B0B11624-496E-465F-86F4-001FD22AD079}"/>
    <cellStyle name="Comma 2 5 5 2 2 4 3 5" xfId="21621" xr:uid="{1864D204-2A92-4658-90B1-27F1220CE0AF}"/>
    <cellStyle name="Comma 2 5 5 2 2 4 4" xfId="3209" xr:uid="{00000000-0005-0000-0000-0000F91C0000}"/>
    <cellStyle name="Comma 2 5 5 2 2 4 4 2" xfId="8012" xr:uid="{00000000-0005-0000-0000-0000FA1C0000}"/>
    <cellStyle name="Comma 2 5 5 2 2 4 4 2 2" xfId="17619" xr:uid="{00000000-0005-0000-0000-0000FB1C0000}"/>
    <cellStyle name="Comma 2 5 5 2 2 4 4 2 2 2" xfId="36833" xr:uid="{F6DF6F81-1859-4F1D-898A-B882B488C5F4}"/>
    <cellStyle name="Comma 2 5 5 2 2 4 4 2 3" xfId="27226" xr:uid="{4175B9CE-3BD6-4D4A-827D-D7E97214383D}"/>
    <cellStyle name="Comma 2 5 5 2 2 4 4 3" xfId="12816" xr:uid="{00000000-0005-0000-0000-0000FC1C0000}"/>
    <cellStyle name="Comma 2 5 5 2 2 4 4 3 2" xfId="32030" xr:uid="{4C26F95E-D26B-4091-8794-0CEE97B1123A}"/>
    <cellStyle name="Comma 2 5 5 2 2 4 4 4" xfId="22423" xr:uid="{A652F14D-127F-49E7-8EDB-C564D4A3ADE4}"/>
    <cellStyle name="Comma 2 5 5 2 2 4 5" xfId="5611" xr:uid="{00000000-0005-0000-0000-0000FD1C0000}"/>
    <cellStyle name="Comma 2 5 5 2 2 4 5 2" xfId="15218" xr:uid="{00000000-0005-0000-0000-0000FE1C0000}"/>
    <cellStyle name="Comma 2 5 5 2 2 4 5 2 2" xfId="34432" xr:uid="{918E4161-AB2B-4015-9D07-499FB54AB952}"/>
    <cellStyle name="Comma 2 5 5 2 2 4 5 3" xfId="24825" xr:uid="{2F07975F-6C1C-4AD9-A1E7-35EAC0C7BA84}"/>
    <cellStyle name="Comma 2 5 5 2 2 4 6" xfId="10414" xr:uid="{00000000-0005-0000-0000-0000FF1C0000}"/>
    <cellStyle name="Comma 2 5 5 2 2 4 6 2" xfId="29628" xr:uid="{AF03FEDD-12E9-4017-95CB-37FDC44329EE}"/>
    <cellStyle name="Comma 2 5 5 2 2 4 7" xfId="20021" xr:uid="{B20015A9-598E-45C4-8FD9-9EC78DD59EB5}"/>
    <cellStyle name="Comma 2 5 5 2 2 5" xfId="1004" xr:uid="{00000000-0005-0000-0000-0000001D0000}"/>
    <cellStyle name="Comma 2 5 5 2 2 5 2" xfId="3409" xr:uid="{00000000-0005-0000-0000-0000011D0000}"/>
    <cellStyle name="Comma 2 5 5 2 2 5 2 2" xfId="8212" xr:uid="{00000000-0005-0000-0000-0000021D0000}"/>
    <cellStyle name="Comma 2 5 5 2 2 5 2 2 2" xfId="17819" xr:uid="{00000000-0005-0000-0000-0000031D0000}"/>
    <cellStyle name="Comma 2 5 5 2 2 5 2 2 2 2" xfId="37033" xr:uid="{263453B2-B2A0-4F46-A3C8-B34631618F23}"/>
    <cellStyle name="Comma 2 5 5 2 2 5 2 2 3" xfId="27426" xr:uid="{7278B595-70D3-4379-9844-7E7967B75628}"/>
    <cellStyle name="Comma 2 5 5 2 2 5 2 3" xfId="13016" xr:uid="{00000000-0005-0000-0000-0000041D0000}"/>
    <cellStyle name="Comma 2 5 5 2 2 5 2 3 2" xfId="32230" xr:uid="{1C37E959-A4A3-4226-BBE2-0043A57A8835}"/>
    <cellStyle name="Comma 2 5 5 2 2 5 2 4" xfId="22623" xr:uid="{07B6105E-8E4C-4255-8D02-0C985504C3FF}"/>
    <cellStyle name="Comma 2 5 5 2 2 5 3" xfId="5811" xr:uid="{00000000-0005-0000-0000-0000051D0000}"/>
    <cellStyle name="Comma 2 5 5 2 2 5 3 2" xfId="15418" xr:uid="{00000000-0005-0000-0000-0000061D0000}"/>
    <cellStyle name="Comma 2 5 5 2 2 5 3 2 2" xfId="34632" xr:uid="{92ECC35F-57F1-4EF8-9E61-0DF865291D8C}"/>
    <cellStyle name="Comma 2 5 5 2 2 5 3 3" xfId="25025" xr:uid="{404DA31F-C9B3-4CB6-9C78-E74ED1B6E945}"/>
    <cellStyle name="Comma 2 5 5 2 2 5 4" xfId="10614" xr:uid="{00000000-0005-0000-0000-0000071D0000}"/>
    <cellStyle name="Comma 2 5 5 2 2 5 4 2" xfId="29828" xr:uid="{BA4E7BB3-23AE-42F1-9E85-569D8EF533F4}"/>
    <cellStyle name="Comma 2 5 5 2 2 5 5" xfId="20221" xr:uid="{1214DAED-DB32-4D74-B1C9-58FF40CF36D9}"/>
    <cellStyle name="Comma 2 5 5 2 2 6" xfId="1804" xr:uid="{00000000-0005-0000-0000-0000081D0000}"/>
    <cellStyle name="Comma 2 5 5 2 2 6 2" xfId="4209" xr:uid="{00000000-0005-0000-0000-0000091D0000}"/>
    <cellStyle name="Comma 2 5 5 2 2 6 2 2" xfId="9012" xr:uid="{00000000-0005-0000-0000-00000A1D0000}"/>
    <cellStyle name="Comma 2 5 5 2 2 6 2 2 2" xfId="18619" xr:uid="{00000000-0005-0000-0000-00000B1D0000}"/>
    <cellStyle name="Comma 2 5 5 2 2 6 2 2 2 2" xfId="37833" xr:uid="{754FEC4B-8105-4F94-89A7-3C3047667244}"/>
    <cellStyle name="Comma 2 5 5 2 2 6 2 2 3" xfId="28226" xr:uid="{90347F97-91D0-476A-B472-10E2C4349ADB}"/>
    <cellStyle name="Comma 2 5 5 2 2 6 2 3" xfId="13816" xr:uid="{00000000-0005-0000-0000-00000C1D0000}"/>
    <cellStyle name="Comma 2 5 5 2 2 6 2 3 2" xfId="33030" xr:uid="{7AC3C4B7-4E4A-4448-A684-84690711BAF2}"/>
    <cellStyle name="Comma 2 5 5 2 2 6 2 4" xfId="23423" xr:uid="{F3E1D314-9D0D-4C5D-B0C2-4D0CA147D436}"/>
    <cellStyle name="Comma 2 5 5 2 2 6 3" xfId="6611" xr:uid="{00000000-0005-0000-0000-00000D1D0000}"/>
    <cellStyle name="Comma 2 5 5 2 2 6 3 2" xfId="16218" xr:uid="{00000000-0005-0000-0000-00000E1D0000}"/>
    <cellStyle name="Comma 2 5 5 2 2 6 3 2 2" xfId="35432" xr:uid="{5E9C5B94-00F3-4C64-AA30-7704792AC7D0}"/>
    <cellStyle name="Comma 2 5 5 2 2 6 3 3" xfId="25825" xr:uid="{5D177975-12FE-40F6-AACA-CBF3B8BB0DC2}"/>
    <cellStyle name="Comma 2 5 5 2 2 6 4" xfId="11414" xr:uid="{00000000-0005-0000-0000-00000F1D0000}"/>
    <cellStyle name="Comma 2 5 5 2 2 6 4 2" xfId="30628" xr:uid="{3F0B1539-0A3E-4D16-B187-3CB4C83E9A77}"/>
    <cellStyle name="Comma 2 5 5 2 2 6 5" xfId="21021" xr:uid="{0324B3BA-1C95-457D-BEF6-60E30FC717E9}"/>
    <cellStyle name="Comma 2 5 5 2 2 7" xfId="2609" xr:uid="{00000000-0005-0000-0000-0000101D0000}"/>
    <cellStyle name="Comma 2 5 5 2 2 7 2" xfId="7412" xr:uid="{00000000-0005-0000-0000-0000111D0000}"/>
    <cellStyle name="Comma 2 5 5 2 2 7 2 2" xfId="17019" xr:uid="{00000000-0005-0000-0000-0000121D0000}"/>
    <cellStyle name="Comma 2 5 5 2 2 7 2 2 2" xfId="36233" xr:uid="{CCF68FBA-52A5-43C1-9B15-80529EB071A1}"/>
    <cellStyle name="Comma 2 5 5 2 2 7 2 3" xfId="26626" xr:uid="{F2701FBA-16D4-4995-8DAC-81BB42EF6479}"/>
    <cellStyle name="Comma 2 5 5 2 2 7 3" xfId="12216" xr:uid="{00000000-0005-0000-0000-0000131D0000}"/>
    <cellStyle name="Comma 2 5 5 2 2 7 3 2" xfId="31430" xr:uid="{CB79B6D0-3BEF-4C9C-8754-1BB689305B34}"/>
    <cellStyle name="Comma 2 5 5 2 2 7 4" xfId="21823" xr:uid="{E74FE76E-3F1A-45D9-B0C6-EAC337380E04}"/>
    <cellStyle name="Comma 2 5 5 2 2 8" xfId="5011" xr:uid="{00000000-0005-0000-0000-0000141D0000}"/>
    <cellStyle name="Comma 2 5 5 2 2 8 2" xfId="14618" xr:uid="{00000000-0005-0000-0000-0000151D0000}"/>
    <cellStyle name="Comma 2 5 5 2 2 8 2 2" xfId="33832" xr:uid="{856B8039-1EBA-4158-8BDB-333FC756B916}"/>
    <cellStyle name="Comma 2 5 5 2 2 8 3" xfId="24225" xr:uid="{91043E94-24E3-42C9-AA59-695F2C3EC831}"/>
    <cellStyle name="Comma 2 5 5 2 2 9" xfId="9814" xr:uid="{00000000-0005-0000-0000-0000161D0000}"/>
    <cellStyle name="Comma 2 5 5 2 2 9 2" xfId="29028" xr:uid="{689D3FB1-EE92-4473-AB09-0047C0D51907}"/>
    <cellStyle name="Comma 2 5 5 2 3" xfId="303" xr:uid="{00000000-0005-0000-0000-0000171D0000}"/>
    <cellStyle name="Comma 2 5 5 2 3 2" xfId="1104" xr:uid="{00000000-0005-0000-0000-0000181D0000}"/>
    <cellStyle name="Comma 2 5 5 2 3 2 2" xfId="3509" xr:uid="{00000000-0005-0000-0000-0000191D0000}"/>
    <cellStyle name="Comma 2 5 5 2 3 2 2 2" xfId="8312" xr:uid="{00000000-0005-0000-0000-00001A1D0000}"/>
    <cellStyle name="Comma 2 5 5 2 3 2 2 2 2" xfId="17919" xr:uid="{00000000-0005-0000-0000-00001B1D0000}"/>
    <cellStyle name="Comma 2 5 5 2 3 2 2 2 2 2" xfId="37133" xr:uid="{197760ED-E970-49BB-B39C-A358E5240A31}"/>
    <cellStyle name="Comma 2 5 5 2 3 2 2 2 3" xfId="27526" xr:uid="{84690847-D171-4A5A-90D9-0F9A80FB62EC}"/>
    <cellStyle name="Comma 2 5 5 2 3 2 2 3" xfId="13116" xr:uid="{00000000-0005-0000-0000-00001C1D0000}"/>
    <cellStyle name="Comma 2 5 5 2 3 2 2 3 2" xfId="32330" xr:uid="{97CC91F7-4AEF-496F-B5D7-3EE4B6D00934}"/>
    <cellStyle name="Comma 2 5 5 2 3 2 2 4" xfId="22723" xr:uid="{6DB66E9F-1D05-4746-9DB0-44F3D32BD3E7}"/>
    <cellStyle name="Comma 2 5 5 2 3 2 3" xfId="5911" xr:uid="{00000000-0005-0000-0000-00001D1D0000}"/>
    <cellStyle name="Comma 2 5 5 2 3 2 3 2" xfId="15518" xr:uid="{00000000-0005-0000-0000-00001E1D0000}"/>
    <cellStyle name="Comma 2 5 5 2 3 2 3 2 2" xfId="34732" xr:uid="{C59FA38D-12E3-4ACF-B942-EAAA9610C50E}"/>
    <cellStyle name="Comma 2 5 5 2 3 2 3 3" xfId="25125" xr:uid="{41F8DF6D-89EA-4208-BB82-6EC56A81671F}"/>
    <cellStyle name="Comma 2 5 5 2 3 2 4" xfId="10714" xr:uid="{00000000-0005-0000-0000-00001F1D0000}"/>
    <cellStyle name="Comma 2 5 5 2 3 2 4 2" xfId="29928" xr:uid="{FEFDBDC2-A351-4F0A-92F2-A569237C4F85}"/>
    <cellStyle name="Comma 2 5 5 2 3 2 5" xfId="20321" xr:uid="{4E0E6DFD-2CE7-4E7C-956A-37DE3A49DA3E}"/>
    <cellStyle name="Comma 2 5 5 2 3 3" xfId="1904" xr:uid="{00000000-0005-0000-0000-0000201D0000}"/>
    <cellStyle name="Comma 2 5 5 2 3 3 2" xfId="4309" xr:uid="{00000000-0005-0000-0000-0000211D0000}"/>
    <cellStyle name="Comma 2 5 5 2 3 3 2 2" xfId="9112" xr:uid="{00000000-0005-0000-0000-0000221D0000}"/>
    <cellStyle name="Comma 2 5 5 2 3 3 2 2 2" xfId="18719" xr:uid="{00000000-0005-0000-0000-0000231D0000}"/>
    <cellStyle name="Comma 2 5 5 2 3 3 2 2 2 2" xfId="37933" xr:uid="{4C4BC8B1-CAB1-41E5-829D-A23422678D2D}"/>
    <cellStyle name="Comma 2 5 5 2 3 3 2 2 3" xfId="28326" xr:uid="{D963129E-C3B3-4F6E-8335-C5BDD6471FB3}"/>
    <cellStyle name="Comma 2 5 5 2 3 3 2 3" xfId="13916" xr:uid="{00000000-0005-0000-0000-0000241D0000}"/>
    <cellStyle name="Comma 2 5 5 2 3 3 2 3 2" xfId="33130" xr:uid="{42BE2E96-BD8F-40D7-9C77-948C93B459AB}"/>
    <cellStyle name="Comma 2 5 5 2 3 3 2 4" xfId="23523" xr:uid="{4E7AA173-C5E4-4E69-BD75-5BC6EB0E51BC}"/>
    <cellStyle name="Comma 2 5 5 2 3 3 3" xfId="6711" xr:uid="{00000000-0005-0000-0000-0000251D0000}"/>
    <cellStyle name="Comma 2 5 5 2 3 3 3 2" xfId="16318" xr:uid="{00000000-0005-0000-0000-0000261D0000}"/>
    <cellStyle name="Comma 2 5 5 2 3 3 3 2 2" xfId="35532" xr:uid="{F3335640-9D76-4096-A55E-BD3DF427D8B3}"/>
    <cellStyle name="Comma 2 5 5 2 3 3 3 3" xfId="25925" xr:uid="{89142A90-4C50-47E5-AE6A-C784C0898FCB}"/>
    <cellStyle name="Comma 2 5 5 2 3 3 4" xfId="11514" xr:uid="{00000000-0005-0000-0000-0000271D0000}"/>
    <cellStyle name="Comma 2 5 5 2 3 3 4 2" xfId="30728" xr:uid="{C7BDEE8E-AB00-49C8-9ACB-57D100F02E5B}"/>
    <cellStyle name="Comma 2 5 5 2 3 3 5" xfId="21121" xr:uid="{56F7C281-8B57-4151-AB54-9729F79AB0B8}"/>
    <cellStyle name="Comma 2 5 5 2 3 4" xfId="2709" xr:uid="{00000000-0005-0000-0000-0000281D0000}"/>
    <cellStyle name="Comma 2 5 5 2 3 4 2" xfId="7512" xr:uid="{00000000-0005-0000-0000-0000291D0000}"/>
    <cellStyle name="Comma 2 5 5 2 3 4 2 2" xfId="17119" xr:uid="{00000000-0005-0000-0000-00002A1D0000}"/>
    <cellStyle name="Comma 2 5 5 2 3 4 2 2 2" xfId="36333" xr:uid="{FE9CA9B2-925D-4479-9C27-947D53F4A84C}"/>
    <cellStyle name="Comma 2 5 5 2 3 4 2 3" xfId="26726" xr:uid="{1F07DB28-B278-4D62-AF13-FE9FD2B3617D}"/>
    <cellStyle name="Comma 2 5 5 2 3 4 3" xfId="12316" xr:uid="{00000000-0005-0000-0000-00002B1D0000}"/>
    <cellStyle name="Comma 2 5 5 2 3 4 3 2" xfId="31530" xr:uid="{95A44F14-9A83-4792-BA3E-B5B4F91B364A}"/>
    <cellStyle name="Comma 2 5 5 2 3 4 4" xfId="21923" xr:uid="{F1625B66-2B08-45D3-8C3D-AD0B23670E82}"/>
    <cellStyle name="Comma 2 5 5 2 3 5" xfId="5111" xr:uid="{00000000-0005-0000-0000-00002C1D0000}"/>
    <cellStyle name="Comma 2 5 5 2 3 5 2" xfId="14718" xr:uid="{00000000-0005-0000-0000-00002D1D0000}"/>
    <cellStyle name="Comma 2 5 5 2 3 5 2 2" xfId="33932" xr:uid="{E9623D75-C999-4BED-80D3-76BB9DC06BA6}"/>
    <cellStyle name="Comma 2 5 5 2 3 5 3" xfId="24325" xr:uid="{24BE3E22-2ED2-44B6-BA23-0C5402CDB22F}"/>
    <cellStyle name="Comma 2 5 5 2 3 6" xfId="9914" xr:uid="{00000000-0005-0000-0000-00002E1D0000}"/>
    <cellStyle name="Comma 2 5 5 2 3 6 2" xfId="29128" xr:uid="{EA527C20-78B9-499F-808C-78620F4E42DD}"/>
    <cellStyle name="Comma 2 5 5 2 3 7" xfId="19521" xr:uid="{3346B243-B24C-4C85-A462-35FAACEDAAE4}"/>
    <cellStyle name="Comma 2 5 5 2 4" xfId="503" xr:uid="{00000000-0005-0000-0000-00002F1D0000}"/>
    <cellStyle name="Comma 2 5 5 2 4 2" xfId="1304" xr:uid="{00000000-0005-0000-0000-0000301D0000}"/>
    <cellStyle name="Comma 2 5 5 2 4 2 2" xfId="3709" xr:uid="{00000000-0005-0000-0000-0000311D0000}"/>
    <cellStyle name="Comma 2 5 5 2 4 2 2 2" xfId="8512" xr:uid="{00000000-0005-0000-0000-0000321D0000}"/>
    <cellStyle name="Comma 2 5 5 2 4 2 2 2 2" xfId="18119" xr:uid="{00000000-0005-0000-0000-0000331D0000}"/>
    <cellStyle name="Comma 2 5 5 2 4 2 2 2 2 2" xfId="37333" xr:uid="{1FD3DB58-4EFF-4F9B-9B37-1030E36D0370}"/>
    <cellStyle name="Comma 2 5 5 2 4 2 2 2 3" xfId="27726" xr:uid="{7BBA3710-54CD-4F4F-BE03-06C4349A2EC2}"/>
    <cellStyle name="Comma 2 5 5 2 4 2 2 3" xfId="13316" xr:uid="{00000000-0005-0000-0000-0000341D0000}"/>
    <cellStyle name="Comma 2 5 5 2 4 2 2 3 2" xfId="32530" xr:uid="{64CE9CC6-ACE6-4FEF-8123-BC5EAA56AF2F}"/>
    <cellStyle name="Comma 2 5 5 2 4 2 2 4" xfId="22923" xr:uid="{982517A8-1E04-42A4-BF42-4B3C71C94BD7}"/>
    <cellStyle name="Comma 2 5 5 2 4 2 3" xfId="6111" xr:uid="{00000000-0005-0000-0000-0000351D0000}"/>
    <cellStyle name="Comma 2 5 5 2 4 2 3 2" xfId="15718" xr:uid="{00000000-0005-0000-0000-0000361D0000}"/>
    <cellStyle name="Comma 2 5 5 2 4 2 3 2 2" xfId="34932" xr:uid="{12944347-28C6-443B-A57C-B4E272D47EF7}"/>
    <cellStyle name="Comma 2 5 5 2 4 2 3 3" xfId="25325" xr:uid="{E5092BFD-6DC4-4078-8ED5-4336FEFAF98A}"/>
    <cellStyle name="Comma 2 5 5 2 4 2 4" xfId="10914" xr:uid="{00000000-0005-0000-0000-0000371D0000}"/>
    <cellStyle name="Comma 2 5 5 2 4 2 4 2" xfId="30128" xr:uid="{146C421C-087E-48BA-8092-275BBF862A82}"/>
    <cellStyle name="Comma 2 5 5 2 4 2 5" xfId="20521" xr:uid="{4B000EAC-9DD2-41F8-A4FF-CF8D627DBF5C}"/>
    <cellStyle name="Comma 2 5 5 2 4 3" xfId="2104" xr:uid="{00000000-0005-0000-0000-0000381D0000}"/>
    <cellStyle name="Comma 2 5 5 2 4 3 2" xfId="4509" xr:uid="{00000000-0005-0000-0000-0000391D0000}"/>
    <cellStyle name="Comma 2 5 5 2 4 3 2 2" xfId="9312" xr:uid="{00000000-0005-0000-0000-00003A1D0000}"/>
    <cellStyle name="Comma 2 5 5 2 4 3 2 2 2" xfId="18919" xr:uid="{00000000-0005-0000-0000-00003B1D0000}"/>
    <cellStyle name="Comma 2 5 5 2 4 3 2 2 2 2" xfId="38133" xr:uid="{E6D5DF45-3ADB-4851-B913-F44494317890}"/>
    <cellStyle name="Comma 2 5 5 2 4 3 2 2 3" xfId="28526" xr:uid="{04F5EDF6-D3BF-4389-90E1-FF3D0F7392D1}"/>
    <cellStyle name="Comma 2 5 5 2 4 3 2 3" xfId="14116" xr:uid="{00000000-0005-0000-0000-00003C1D0000}"/>
    <cellStyle name="Comma 2 5 5 2 4 3 2 3 2" xfId="33330" xr:uid="{DDFE2CE7-4274-48F6-9D07-04D5FD71853A}"/>
    <cellStyle name="Comma 2 5 5 2 4 3 2 4" xfId="23723" xr:uid="{AA6BDDDE-A066-470B-BECE-27AD5ACF130C}"/>
    <cellStyle name="Comma 2 5 5 2 4 3 3" xfId="6911" xr:uid="{00000000-0005-0000-0000-00003D1D0000}"/>
    <cellStyle name="Comma 2 5 5 2 4 3 3 2" xfId="16518" xr:uid="{00000000-0005-0000-0000-00003E1D0000}"/>
    <cellStyle name="Comma 2 5 5 2 4 3 3 2 2" xfId="35732" xr:uid="{010342D6-9AC0-4E9C-8D4B-0083F7E9ED5F}"/>
    <cellStyle name="Comma 2 5 5 2 4 3 3 3" xfId="26125" xr:uid="{6CF98AB0-CFC2-4C03-97EC-8692862E6D16}"/>
    <cellStyle name="Comma 2 5 5 2 4 3 4" xfId="11714" xr:uid="{00000000-0005-0000-0000-00003F1D0000}"/>
    <cellStyle name="Comma 2 5 5 2 4 3 4 2" xfId="30928" xr:uid="{A71FE496-8672-4FE6-B689-CCA88E110093}"/>
    <cellStyle name="Comma 2 5 5 2 4 3 5" xfId="21321" xr:uid="{FE1B6D37-41EE-4E01-831B-2C0D1758DB0A}"/>
    <cellStyle name="Comma 2 5 5 2 4 4" xfId="2909" xr:uid="{00000000-0005-0000-0000-0000401D0000}"/>
    <cellStyle name="Comma 2 5 5 2 4 4 2" xfId="7712" xr:uid="{00000000-0005-0000-0000-0000411D0000}"/>
    <cellStyle name="Comma 2 5 5 2 4 4 2 2" xfId="17319" xr:uid="{00000000-0005-0000-0000-0000421D0000}"/>
    <cellStyle name="Comma 2 5 5 2 4 4 2 2 2" xfId="36533" xr:uid="{D4B997AE-F515-4D75-A898-675135EF9F53}"/>
    <cellStyle name="Comma 2 5 5 2 4 4 2 3" xfId="26926" xr:uid="{E381D529-C469-448D-98CB-F7AB57769778}"/>
    <cellStyle name="Comma 2 5 5 2 4 4 3" xfId="12516" xr:uid="{00000000-0005-0000-0000-0000431D0000}"/>
    <cellStyle name="Comma 2 5 5 2 4 4 3 2" xfId="31730" xr:uid="{C25C272E-8E89-4F95-A409-5F24B543EE6C}"/>
    <cellStyle name="Comma 2 5 5 2 4 4 4" xfId="22123" xr:uid="{FB959E3F-64BF-4DF8-9016-63A3D9E1A996}"/>
    <cellStyle name="Comma 2 5 5 2 4 5" xfId="5311" xr:uid="{00000000-0005-0000-0000-0000441D0000}"/>
    <cellStyle name="Comma 2 5 5 2 4 5 2" xfId="14918" xr:uid="{00000000-0005-0000-0000-0000451D0000}"/>
    <cellStyle name="Comma 2 5 5 2 4 5 2 2" xfId="34132" xr:uid="{CBB9B22F-28AE-4BCC-A09D-20ECA41A46D2}"/>
    <cellStyle name="Comma 2 5 5 2 4 5 3" xfId="24525" xr:uid="{C941A3DD-E0F9-41D4-989F-BC0CE6B1280E}"/>
    <cellStyle name="Comma 2 5 5 2 4 6" xfId="10114" xr:uid="{00000000-0005-0000-0000-0000461D0000}"/>
    <cellStyle name="Comma 2 5 5 2 4 6 2" xfId="29328" xr:uid="{6DB3451B-D9D7-4D5E-8F21-E53ED0A5887F}"/>
    <cellStyle name="Comma 2 5 5 2 4 7" xfId="19721" xr:uid="{C1A9B7FF-8AB0-474B-B080-FD31A0E8F3EE}"/>
    <cellStyle name="Comma 2 5 5 2 5" xfId="703" xr:uid="{00000000-0005-0000-0000-0000471D0000}"/>
    <cellStyle name="Comma 2 5 5 2 5 2" xfId="1504" xr:uid="{00000000-0005-0000-0000-0000481D0000}"/>
    <cellStyle name="Comma 2 5 5 2 5 2 2" xfId="3909" xr:uid="{00000000-0005-0000-0000-0000491D0000}"/>
    <cellStyle name="Comma 2 5 5 2 5 2 2 2" xfId="8712" xr:uid="{00000000-0005-0000-0000-00004A1D0000}"/>
    <cellStyle name="Comma 2 5 5 2 5 2 2 2 2" xfId="18319" xr:uid="{00000000-0005-0000-0000-00004B1D0000}"/>
    <cellStyle name="Comma 2 5 5 2 5 2 2 2 2 2" xfId="37533" xr:uid="{BE56DB1C-9364-4942-A5A0-42B172C8E2C7}"/>
    <cellStyle name="Comma 2 5 5 2 5 2 2 2 3" xfId="27926" xr:uid="{F89B16E0-F778-41F5-AA1C-28190C4C664A}"/>
    <cellStyle name="Comma 2 5 5 2 5 2 2 3" xfId="13516" xr:uid="{00000000-0005-0000-0000-00004C1D0000}"/>
    <cellStyle name="Comma 2 5 5 2 5 2 2 3 2" xfId="32730" xr:uid="{23CBA449-79DA-4A32-A7A7-0D83B8EE2072}"/>
    <cellStyle name="Comma 2 5 5 2 5 2 2 4" xfId="23123" xr:uid="{4B87DCD4-E1C1-418D-BE69-D2619F767947}"/>
    <cellStyle name="Comma 2 5 5 2 5 2 3" xfId="6311" xr:uid="{00000000-0005-0000-0000-00004D1D0000}"/>
    <cellStyle name="Comma 2 5 5 2 5 2 3 2" xfId="15918" xr:uid="{00000000-0005-0000-0000-00004E1D0000}"/>
    <cellStyle name="Comma 2 5 5 2 5 2 3 2 2" xfId="35132" xr:uid="{32F70AEC-BCB3-4DAA-A14E-90BDED8424D2}"/>
    <cellStyle name="Comma 2 5 5 2 5 2 3 3" xfId="25525" xr:uid="{C74C63D2-C34C-4D10-BE79-95F8CD827326}"/>
    <cellStyle name="Comma 2 5 5 2 5 2 4" xfId="11114" xr:uid="{00000000-0005-0000-0000-00004F1D0000}"/>
    <cellStyle name="Comma 2 5 5 2 5 2 4 2" xfId="30328" xr:uid="{699B796D-FD1C-43A4-A182-5C4FF26CED14}"/>
    <cellStyle name="Comma 2 5 5 2 5 2 5" xfId="20721" xr:uid="{14A9C6EC-25C4-4FB1-A27D-30C9DFFBF5F3}"/>
    <cellStyle name="Comma 2 5 5 2 5 3" xfId="2304" xr:uid="{00000000-0005-0000-0000-0000501D0000}"/>
    <cellStyle name="Comma 2 5 5 2 5 3 2" xfId="4709" xr:uid="{00000000-0005-0000-0000-0000511D0000}"/>
    <cellStyle name="Comma 2 5 5 2 5 3 2 2" xfId="9512" xr:uid="{00000000-0005-0000-0000-0000521D0000}"/>
    <cellStyle name="Comma 2 5 5 2 5 3 2 2 2" xfId="19119" xr:uid="{00000000-0005-0000-0000-0000531D0000}"/>
    <cellStyle name="Comma 2 5 5 2 5 3 2 2 2 2" xfId="38333" xr:uid="{7736A59F-9851-40B0-9E71-24602EBEDF5C}"/>
    <cellStyle name="Comma 2 5 5 2 5 3 2 2 3" xfId="28726" xr:uid="{4E47F163-DC19-474B-8E3D-5B8CFEF2A56B}"/>
    <cellStyle name="Comma 2 5 5 2 5 3 2 3" xfId="14316" xr:uid="{00000000-0005-0000-0000-0000541D0000}"/>
    <cellStyle name="Comma 2 5 5 2 5 3 2 3 2" xfId="33530" xr:uid="{FFC3F1C5-6F50-41CC-AABC-944FCBDE6AD8}"/>
    <cellStyle name="Comma 2 5 5 2 5 3 2 4" xfId="23923" xr:uid="{5D453309-ADE1-415D-B839-591638764D6E}"/>
    <cellStyle name="Comma 2 5 5 2 5 3 3" xfId="7111" xr:uid="{00000000-0005-0000-0000-0000551D0000}"/>
    <cellStyle name="Comma 2 5 5 2 5 3 3 2" xfId="16718" xr:uid="{00000000-0005-0000-0000-0000561D0000}"/>
    <cellStyle name="Comma 2 5 5 2 5 3 3 2 2" xfId="35932" xr:uid="{1C3BEE75-39DE-4EFB-A25E-7C4C6389138E}"/>
    <cellStyle name="Comma 2 5 5 2 5 3 3 3" xfId="26325" xr:uid="{745233E6-3DAE-447F-A3F4-D334A0A8EBF6}"/>
    <cellStyle name="Comma 2 5 5 2 5 3 4" xfId="11914" xr:uid="{00000000-0005-0000-0000-0000571D0000}"/>
    <cellStyle name="Comma 2 5 5 2 5 3 4 2" xfId="31128" xr:uid="{A420296A-9D80-43E3-8ABD-2797B8C178F4}"/>
    <cellStyle name="Comma 2 5 5 2 5 3 5" xfId="21521" xr:uid="{58773D5B-A596-4B2E-A3FF-4DBC7D1D3DD2}"/>
    <cellStyle name="Comma 2 5 5 2 5 4" xfId="3109" xr:uid="{00000000-0005-0000-0000-0000581D0000}"/>
    <cellStyle name="Comma 2 5 5 2 5 4 2" xfId="7912" xr:uid="{00000000-0005-0000-0000-0000591D0000}"/>
    <cellStyle name="Comma 2 5 5 2 5 4 2 2" xfId="17519" xr:uid="{00000000-0005-0000-0000-00005A1D0000}"/>
    <cellStyle name="Comma 2 5 5 2 5 4 2 2 2" xfId="36733" xr:uid="{657D5BE3-15F9-445A-AE7D-E13C5292BC50}"/>
    <cellStyle name="Comma 2 5 5 2 5 4 2 3" xfId="27126" xr:uid="{6CBAF397-57AB-467C-AD90-DED720D6EB03}"/>
    <cellStyle name="Comma 2 5 5 2 5 4 3" xfId="12716" xr:uid="{00000000-0005-0000-0000-00005B1D0000}"/>
    <cellStyle name="Comma 2 5 5 2 5 4 3 2" xfId="31930" xr:uid="{2BDB2BFB-C2E7-4074-83C8-922F78D7ED39}"/>
    <cellStyle name="Comma 2 5 5 2 5 4 4" xfId="22323" xr:uid="{DC941346-2977-4E95-9874-25C64E00847D}"/>
    <cellStyle name="Comma 2 5 5 2 5 5" xfId="5511" xr:uid="{00000000-0005-0000-0000-00005C1D0000}"/>
    <cellStyle name="Comma 2 5 5 2 5 5 2" xfId="15118" xr:uid="{00000000-0005-0000-0000-00005D1D0000}"/>
    <cellStyle name="Comma 2 5 5 2 5 5 2 2" xfId="34332" xr:uid="{0B26D019-A227-474F-899C-1B8D6751D5C1}"/>
    <cellStyle name="Comma 2 5 5 2 5 5 3" xfId="24725" xr:uid="{EC7998C3-2A28-4ADF-849D-C1DA232A0B9A}"/>
    <cellStyle name="Comma 2 5 5 2 5 6" xfId="10314" xr:uid="{00000000-0005-0000-0000-00005E1D0000}"/>
    <cellStyle name="Comma 2 5 5 2 5 6 2" xfId="29528" xr:uid="{3BCF1825-8454-41C9-94BE-C95048A97372}"/>
    <cellStyle name="Comma 2 5 5 2 5 7" xfId="19921" xr:uid="{2634C701-EA4B-429C-A929-B790121A9B12}"/>
    <cellStyle name="Comma 2 5 5 2 6" xfId="904" xr:uid="{00000000-0005-0000-0000-00005F1D0000}"/>
    <cellStyle name="Comma 2 5 5 2 6 2" xfId="3309" xr:uid="{00000000-0005-0000-0000-0000601D0000}"/>
    <cellStyle name="Comma 2 5 5 2 6 2 2" xfId="8112" xr:uid="{00000000-0005-0000-0000-0000611D0000}"/>
    <cellStyle name="Comma 2 5 5 2 6 2 2 2" xfId="17719" xr:uid="{00000000-0005-0000-0000-0000621D0000}"/>
    <cellStyle name="Comma 2 5 5 2 6 2 2 2 2" xfId="36933" xr:uid="{9CF46512-D6C5-44EA-AB0D-4BD3F2A2DFB0}"/>
    <cellStyle name="Comma 2 5 5 2 6 2 2 3" xfId="27326" xr:uid="{A419D487-8CA4-423C-9D3D-B57AF1933A40}"/>
    <cellStyle name="Comma 2 5 5 2 6 2 3" xfId="12916" xr:uid="{00000000-0005-0000-0000-0000631D0000}"/>
    <cellStyle name="Comma 2 5 5 2 6 2 3 2" xfId="32130" xr:uid="{90C140E8-E911-4978-8455-8120C7AD14F7}"/>
    <cellStyle name="Comma 2 5 5 2 6 2 4" xfId="22523" xr:uid="{0AACB586-ABFF-403F-8157-4DBAE80C0B20}"/>
    <cellStyle name="Comma 2 5 5 2 6 3" xfId="5711" xr:uid="{00000000-0005-0000-0000-0000641D0000}"/>
    <cellStyle name="Comma 2 5 5 2 6 3 2" xfId="15318" xr:uid="{00000000-0005-0000-0000-0000651D0000}"/>
    <cellStyle name="Comma 2 5 5 2 6 3 2 2" xfId="34532" xr:uid="{21C88A20-C517-4393-A540-71636F2427FE}"/>
    <cellStyle name="Comma 2 5 5 2 6 3 3" xfId="24925" xr:uid="{7E9696B3-140D-4C96-92AE-9D271688B6D8}"/>
    <cellStyle name="Comma 2 5 5 2 6 4" xfId="10514" xr:uid="{00000000-0005-0000-0000-0000661D0000}"/>
    <cellStyle name="Comma 2 5 5 2 6 4 2" xfId="29728" xr:uid="{728E9EE5-4B3F-4881-A642-C192EF90A1A8}"/>
    <cellStyle name="Comma 2 5 5 2 6 5" xfId="20121" xr:uid="{8BDAF87D-97A2-4D1E-BAFD-4FDD347C0327}"/>
    <cellStyle name="Comma 2 5 5 2 7" xfId="1704" xr:uid="{00000000-0005-0000-0000-0000671D0000}"/>
    <cellStyle name="Comma 2 5 5 2 7 2" xfId="4109" xr:uid="{00000000-0005-0000-0000-0000681D0000}"/>
    <cellStyle name="Comma 2 5 5 2 7 2 2" xfId="8912" xr:uid="{00000000-0005-0000-0000-0000691D0000}"/>
    <cellStyle name="Comma 2 5 5 2 7 2 2 2" xfId="18519" xr:uid="{00000000-0005-0000-0000-00006A1D0000}"/>
    <cellStyle name="Comma 2 5 5 2 7 2 2 2 2" xfId="37733" xr:uid="{50217AC0-B3FC-47F0-9645-CBB7E8CD7DE7}"/>
    <cellStyle name="Comma 2 5 5 2 7 2 2 3" xfId="28126" xr:uid="{0F6E8491-6111-480C-B871-8FA4AEB44A52}"/>
    <cellStyle name="Comma 2 5 5 2 7 2 3" xfId="13716" xr:uid="{00000000-0005-0000-0000-00006B1D0000}"/>
    <cellStyle name="Comma 2 5 5 2 7 2 3 2" xfId="32930" xr:uid="{9433E395-A520-4255-B6AF-0F4A479F3606}"/>
    <cellStyle name="Comma 2 5 5 2 7 2 4" xfId="23323" xr:uid="{F0BF2057-298D-455C-A9C2-69715BCA655C}"/>
    <cellStyle name="Comma 2 5 5 2 7 3" xfId="6511" xr:uid="{00000000-0005-0000-0000-00006C1D0000}"/>
    <cellStyle name="Comma 2 5 5 2 7 3 2" xfId="16118" xr:uid="{00000000-0005-0000-0000-00006D1D0000}"/>
    <cellStyle name="Comma 2 5 5 2 7 3 2 2" xfId="35332" xr:uid="{0576408C-5CDB-486C-A1C1-784C9C5690FD}"/>
    <cellStyle name="Comma 2 5 5 2 7 3 3" xfId="25725" xr:uid="{6EF71E4A-9550-4517-94BF-634020EF5608}"/>
    <cellStyle name="Comma 2 5 5 2 7 4" xfId="11314" xr:uid="{00000000-0005-0000-0000-00006E1D0000}"/>
    <cellStyle name="Comma 2 5 5 2 7 4 2" xfId="30528" xr:uid="{7F1D1EA4-02A5-4B37-95EA-58044DBF4374}"/>
    <cellStyle name="Comma 2 5 5 2 7 5" xfId="20921" xr:uid="{FCF600A0-FC04-4F4C-BFEE-28BD867B9BEC}"/>
    <cellStyle name="Comma 2 5 5 2 8" xfId="2509" xr:uid="{00000000-0005-0000-0000-00006F1D0000}"/>
    <cellStyle name="Comma 2 5 5 2 8 2" xfId="7312" xr:uid="{00000000-0005-0000-0000-0000701D0000}"/>
    <cellStyle name="Comma 2 5 5 2 8 2 2" xfId="16919" xr:uid="{00000000-0005-0000-0000-0000711D0000}"/>
    <cellStyle name="Comma 2 5 5 2 8 2 2 2" xfId="36133" xr:uid="{7CFE5118-FA82-4BE3-B782-979A14D7B254}"/>
    <cellStyle name="Comma 2 5 5 2 8 2 3" xfId="26526" xr:uid="{B3A1466B-2E73-4B2C-A700-24E79D330573}"/>
    <cellStyle name="Comma 2 5 5 2 8 3" xfId="12116" xr:uid="{00000000-0005-0000-0000-0000721D0000}"/>
    <cellStyle name="Comma 2 5 5 2 8 3 2" xfId="31330" xr:uid="{2343C4FD-A122-4ADF-A6D9-AA22A7F31AAF}"/>
    <cellStyle name="Comma 2 5 5 2 8 4" xfId="21723" xr:uid="{F906E8A4-91CB-49E0-93EF-17C05C6F88B0}"/>
    <cellStyle name="Comma 2 5 5 2 9" xfId="4911" xr:uid="{00000000-0005-0000-0000-0000731D0000}"/>
    <cellStyle name="Comma 2 5 5 2 9 2" xfId="14518" xr:uid="{00000000-0005-0000-0000-0000741D0000}"/>
    <cellStyle name="Comma 2 5 5 2 9 2 2" xfId="33732" xr:uid="{5D7C1906-597B-457B-AA80-CA89EAAFCBF3}"/>
    <cellStyle name="Comma 2 5 5 2 9 3" xfId="24125" xr:uid="{E2E01069-BEA7-49B4-8054-B7207238FCC1}"/>
    <cellStyle name="Comma 2 5 5 3" xfId="153" xr:uid="{00000000-0005-0000-0000-0000751D0000}"/>
    <cellStyle name="Comma 2 5 5 3 10" xfId="19371" xr:uid="{992F97FB-C36F-4183-A338-6D25E7352E5E}"/>
    <cellStyle name="Comma 2 5 5 3 2" xfId="353" xr:uid="{00000000-0005-0000-0000-0000761D0000}"/>
    <cellStyle name="Comma 2 5 5 3 2 2" xfId="1154" xr:uid="{00000000-0005-0000-0000-0000771D0000}"/>
    <cellStyle name="Comma 2 5 5 3 2 2 2" xfId="3559" xr:uid="{00000000-0005-0000-0000-0000781D0000}"/>
    <cellStyle name="Comma 2 5 5 3 2 2 2 2" xfId="8362" xr:uid="{00000000-0005-0000-0000-0000791D0000}"/>
    <cellStyle name="Comma 2 5 5 3 2 2 2 2 2" xfId="17969" xr:uid="{00000000-0005-0000-0000-00007A1D0000}"/>
    <cellStyle name="Comma 2 5 5 3 2 2 2 2 2 2" xfId="37183" xr:uid="{AEB64F33-D5C9-4D1F-B235-20341F739FB3}"/>
    <cellStyle name="Comma 2 5 5 3 2 2 2 2 3" xfId="27576" xr:uid="{8730519B-2C47-43E7-9D10-21C94488594C}"/>
    <cellStyle name="Comma 2 5 5 3 2 2 2 3" xfId="13166" xr:uid="{00000000-0005-0000-0000-00007B1D0000}"/>
    <cellStyle name="Comma 2 5 5 3 2 2 2 3 2" xfId="32380" xr:uid="{912FC54C-991D-44F6-9F4A-938921A50D36}"/>
    <cellStyle name="Comma 2 5 5 3 2 2 2 4" xfId="22773" xr:uid="{60C6593E-95A3-4B97-B3A6-F347E21BD015}"/>
    <cellStyle name="Comma 2 5 5 3 2 2 3" xfId="5961" xr:uid="{00000000-0005-0000-0000-00007C1D0000}"/>
    <cellStyle name="Comma 2 5 5 3 2 2 3 2" xfId="15568" xr:uid="{00000000-0005-0000-0000-00007D1D0000}"/>
    <cellStyle name="Comma 2 5 5 3 2 2 3 2 2" xfId="34782" xr:uid="{1A54B07F-31F5-43E9-96B8-0405F4E01763}"/>
    <cellStyle name="Comma 2 5 5 3 2 2 3 3" xfId="25175" xr:uid="{E7669243-A978-4F63-909A-B5C5924B0B40}"/>
    <cellStyle name="Comma 2 5 5 3 2 2 4" xfId="10764" xr:uid="{00000000-0005-0000-0000-00007E1D0000}"/>
    <cellStyle name="Comma 2 5 5 3 2 2 4 2" xfId="29978" xr:uid="{07B93EB8-5835-4F43-92A3-E2D619A5350A}"/>
    <cellStyle name="Comma 2 5 5 3 2 2 5" xfId="20371" xr:uid="{AE450474-B383-4ED3-AB18-CCE27B797078}"/>
    <cellStyle name="Comma 2 5 5 3 2 3" xfId="1954" xr:uid="{00000000-0005-0000-0000-00007F1D0000}"/>
    <cellStyle name="Comma 2 5 5 3 2 3 2" xfId="4359" xr:uid="{00000000-0005-0000-0000-0000801D0000}"/>
    <cellStyle name="Comma 2 5 5 3 2 3 2 2" xfId="9162" xr:uid="{00000000-0005-0000-0000-0000811D0000}"/>
    <cellStyle name="Comma 2 5 5 3 2 3 2 2 2" xfId="18769" xr:uid="{00000000-0005-0000-0000-0000821D0000}"/>
    <cellStyle name="Comma 2 5 5 3 2 3 2 2 2 2" xfId="37983" xr:uid="{B3F1A3F3-4BA4-4110-8F08-BF23A9B4A969}"/>
    <cellStyle name="Comma 2 5 5 3 2 3 2 2 3" xfId="28376" xr:uid="{9CFCADC6-A152-4130-B9E4-026C3FD3D84A}"/>
    <cellStyle name="Comma 2 5 5 3 2 3 2 3" xfId="13966" xr:uid="{00000000-0005-0000-0000-0000831D0000}"/>
    <cellStyle name="Comma 2 5 5 3 2 3 2 3 2" xfId="33180" xr:uid="{9FB07D9B-E04B-4FEF-AFCB-AC3BD1165C3E}"/>
    <cellStyle name="Comma 2 5 5 3 2 3 2 4" xfId="23573" xr:uid="{7A7529EB-3129-4B2B-936F-20CC26EF0B43}"/>
    <cellStyle name="Comma 2 5 5 3 2 3 3" xfId="6761" xr:uid="{00000000-0005-0000-0000-0000841D0000}"/>
    <cellStyle name="Comma 2 5 5 3 2 3 3 2" xfId="16368" xr:uid="{00000000-0005-0000-0000-0000851D0000}"/>
    <cellStyle name="Comma 2 5 5 3 2 3 3 2 2" xfId="35582" xr:uid="{06CB9455-30DD-450A-9A04-498F672F0B4B}"/>
    <cellStyle name="Comma 2 5 5 3 2 3 3 3" xfId="25975" xr:uid="{CA3E770B-3542-467E-B9E0-DB97FF09D681}"/>
    <cellStyle name="Comma 2 5 5 3 2 3 4" xfId="11564" xr:uid="{00000000-0005-0000-0000-0000861D0000}"/>
    <cellStyle name="Comma 2 5 5 3 2 3 4 2" xfId="30778" xr:uid="{1178522B-9FF0-4A7E-B4E2-9D780067102F}"/>
    <cellStyle name="Comma 2 5 5 3 2 3 5" xfId="21171" xr:uid="{27D0D9DB-50E3-4502-9734-15A39042A096}"/>
    <cellStyle name="Comma 2 5 5 3 2 4" xfId="2759" xr:uid="{00000000-0005-0000-0000-0000871D0000}"/>
    <cellStyle name="Comma 2 5 5 3 2 4 2" xfId="7562" xr:uid="{00000000-0005-0000-0000-0000881D0000}"/>
    <cellStyle name="Comma 2 5 5 3 2 4 2 2" xfId="17169" xr:uid="{00000000-0005-0000-0000-0000891D0000}"/>
    <cellStyle name="Comma 2 5 5 3 2 4 2 2 2" xfId="36383" xr:uid="{49DF0041-6FF1-4C6E-A080-233303E3FE0D}"/>
    <cellStyle name="Comma 2 5 5 3 2 4 2 3" xfId="26776" xr:uid="{8990DA01-1C14-4CD7-954F-7281A1615BE0}"/>
    <cellStyle name="Comma 2 5 5 3 2 4 3" xfId="12366" xr:uid="{00000000-0005-0000-0000-00008A1D0000}"/>
    <cellStyle name="Comma 2 5 5 3 2 4 3 2" xfId="31580" xr:uid="{B90A24F9-038B-410B-9AE8-858E4A787B7A}"/>
    <cellStyle name="Comma 2 5 5 3 2 4 4" xfId="21973" xr:uid="{01D986FB-B3AE-424B-95B7-2B93FD200E49}"/>
    <cellStyle name="Comma 2 5 5 3 2 5" xfId="5161" xr:uid="{00000000-0005-0000-0000-00008B1D0000}"/>
    <cellStyle name="Comma 2 5 5 3 2 5 2" xfId="14768" xr:uid="{00000000-0005-0000-0000-00008C1D0000}"/>
    <cellStyle name="Comma 2 5 5 3 2 5 2 2" xfId="33982" xr:uid="{34B7FDE9-3574-4610-ABE5-47675BBD856E}"/>
    <cellStyle name="Comma 2 5 5 3 2 5 3" xfId="24375" xr:uid="{A46784B5-E21C-4DC8-82FA-A0C801138845}"/>
    <cellStyle name="Comma 2 5 5 3 2 6" xfId="9964" xr:uid="{00000000-0005-0000-0000-00008D1D0000}"/>
    <cellStyle name="Comma 2 5 5 3 2 6 2" xfId="29178" xr:uid="{8871CB27-6B4F-4A2A-B670-FA8FA5CE0220}"/>
    <cellStyle name="Comma 2 5 5 3 2 7" xfId="19571" xr:uid="{F9EDCCFB-0A8D-494F-A9D6-9CB4FEC5D872}"/>
    <cellStyle name="Comma 2 5 5 3 3" xfId="553" xr:uid="{00000000-0005-0000-0000-00008E1D0000}"/>
    <cellStyle name="Comma 2 5 5 3 3 2" xfId="1354" xr:uid="{00000000-0005-0000-0000-00008F1D0000}"/>
    <cellStyle name="Comma 2 5 5 3 3 2 2" xfId="3759" xr:uid="{00000000-0005-0000-0000-0000901D0000}"/>
    <cellStyle name="Comma 2 5 5 3 3 2 2 2" xfId="8562" xr:uid="{00000000-0005-0000-0000-0000911D0000}"/>
    <cellStyle name="Comma 2 5 5 3 3 2 2 2 2" xfId="18169" xr:uid="{00000000-0005-0000-0000-0000921D0000}"/>
    <cellStyle name="Comma 2 5 5 3 3 2 2 2 2 2" xfId="37383" xr:uid="{127B2BD5-7E68-474A-A360-38D3E68DCA44}"/>
    <cellStyle name="Comma 2 5 5 3 3 2 2 2 3" xfId="27776" xr:uid="{65A9269A-3D98-4A75-A254-2B236D7CBC47}"/>
    <cellStyle name="Comma 2 5 5 3 3 2 2 3" xfId="13366" xr:uid="{00000000-0005-0000-0000-0000931D0000}"/>
    <cellStyle name="Comma 2 5 5 3 3 2 2 3 2" xfId="32580" xr:uid="{2CEE8C6C-F908-4CDC-B12E-8BB6C8A05688}"/>
    <cellStyle name="Comma 2 5 5 3 3 2 2 4" xfId="22973" xr:uid="{AF4A95F1-2ECC-43EA-B9F7-D7E9A279DCBF}"/>
    <cellStyle name="Comma 2 5 5 3 3 2 3" xfId="6161" xr:uid="{00000000-0005-0000-0000-0000941D0000}"/>
    <cellStyle name="Comma 2 5 5 3 3 2 3 2" xfId="15768" xr:uid="{00000000-0005-0000-0000-0000951D0000}"/>
    <cellStyle name="Comma 2 5 5 3 3 2 3 2 2" xfId="34982" xr:uid="{2629389C-83F3-412C-B251-AA86B2886C00}"/>
    <cellStyle name="Comma 2 5 5 3 3 2 3 3" xfId="25375" xr:uid="{A41DC1D6-D7EE-4409-8C58-DD2609DCB575}"/>
    <cellStyle name="Comma 2 5 5 3 3 2 4" xfId="10964" xr:uid="{00000000-0005-0000-0000-0000961D0000}"/>
    <cellStyle name="Comma 2 5 5 3 3 2 4 2" xfId="30178" xr:uid="{ED2B5A6C-1EE0-4D72-B8CD-7738FD050F38}"/>
    <cellStyle name="Comma 2 5 5 3 3 2 5" xfId="20571" xr:uid="{C43F98C7-0FB9-42A3-A56B-EB1DBA225FE4}"/>
    <cellStyle name="Comma 2 5 5 3 3 3" xfId="2154" xr:uid="{00000000-0005-0000-0000-0000971D0000}"/>
    <cellStyle name="Comma 2 5 5 3 3 3 2" xfId="4559" xr:uid="{00000000-0005-0000-0000-0000981D0000}"/>
    <cellStyle name="Comma 2 5 5 3 3 3 2 2" xfId="9362" xr:uid="{00000000-0005-0000-0000-0000991D0000}"/>
    <cellStyle name="Comma 2 5 5 3 3 3 2 2 2" xfId="18969" xr:uid="{00000000-0005-0000-0000-00009A1D0000}"/>
    <cellStyle name="Comma 2 5 5 3 3 3 2 2 2 2" xfId="38183" xr:uid="{4E03DF2E-97FF-486B-839F-FD7CA1FF65ED}"/>
    <cellStyle name="Comma 2 5 5 3 3 3 2 2 3" xfId="28576" xr:uid="{4A722226-17F0-4A82-8C1B-B9FADED044AB}"/>
    <cellStyle name="Comma 2 5 5 3 3 3 2 3" xfId="14166" xr:uid="{00000000-0005-0000-0000-00009B1D0000}"/>
    <cellStyle name="Comma 2 5 5 3 3 3 2 3 2" xfId="33380" xr:uid="{0E78EA0A-5157-43A1-BECD-CE4622BF71B6}"/>
    <cellStyle name="Comma 2 5 5 3 3 3 2 4" xfId="23773" xr:uid="{CA092A4E-9C76-4A94-A74F-A0FB821BE81E}"/>
    <cellStyle name="Comma 2 5 5 3 3 3 3" xfId="6961" xr:uid="{00000000-0005-0000-0000-00009C1D0000}"/>
    <cellStyle name="Comma 2 5 5 3 3 3 3 2" xfId="16568" xr:uid="{00000000-0005-0000-0000-00009D1D0000}"/>
    <cellStyle name="Comma 2 5 5 3 3 3 3 2 2" xfId="35782" xr:uid="{3E16DAC8-E218-4AD1-99F2-639C9AE1CBC9}"/>
    <cellStyle name="Comma 2 5 5 3 3 3 3 3" xfId="26175" xr:uid="{77FE465D-64A0-4F3C-B25D-053AE2172A59}"/>
    <cellStyle name="Comma 2 5 5 3 3 3 4" xfId="11764" xr:uid="{00000000-0005-0000-0000-00009E1D0000}"/>
    <cellStyle name="Comma 2 5 5 3 3 3 4 2" xfId="30978" xr:uid="{99C67FC9-3305-446F-8361-7FE4FB7E386D}"/>
    <cellStyle name="Comma 2 5 5 3 3 3 5" xfId="21371" xr:uid="{D94CFF63-E0ED-4B84-83DF-0DCBFC1DBC41}"/>
    <cellStyle name="Comma 2 5 5 3 3 4" xfId="2959" xr:uid="{00000000-0005-0000-0000-00009F1D0000}"/>
    <cellStyle name="Comma 2 5 5 3 3 4 2" xfId="7762" xr:uid="{00000000-0005-0000-0000-0000A01D0000}"/>
    <cellStyle name="Comma 2 5 5 3 3 4 2 2" xfId="17369" xr:uid="{00000000-0005-0000-0000-0000A11D0000}"/>
    <cellStyle name="Comma 2 5 5 3 3 4 2 2 2" xfId="36583" xr:uid="{A10CB866-2572-4213-9652-40D719DD65CD}"/>
    <cellStyle name="Comma 2 5 5 3 3 4 2 3" xfId="26976" xr:uid="{CEB754AD-2414-43E7-99D6-5F2AB4452F34}"/>
    <cellStyle name="Comma 2 5 5 3 3 4 3" xfId="12566" xr:uid="{00000000-0005-0000-0000-0000A21D0000}"/>
    <cellStyle name="Comma 2 5 5 3 3 4 3 2" xfId="31780" xr:uid="{B41CE4B5-88FC-4635-9B6C-20BAA70D5FF1}"/>
    <cellStyle name="Comma 2 5 5 3 3 4 4" xfId="22173" xr:uid="{B79497E5-2A86-4ABF-AC36-0E1959699220}"/>
    <cellStyle name="Comma 2 5 5 3 3 5" xfId="5361" xr:uid="{00000000-0005-0000-0000-0000A31D0000}"/>
    <cellStyle name="Comma 2 5 5 3 3 5 2" xfId="14968" xr:uid="{00000000-0005-0000-0000-0000A41D0000}"/>
    <cellStyle name="Comma 2 5 5 3 3 5 2 2" xfId="34182" xr:uid="{AE78E7B2-BB45-4F84-9EF4-7D1B150D677B}"/>
    <cellStyle name="Comma 2 5 5 3 3 5 3" xfId="24575" xr:uid="{56296F5C-50BC-4E7F-9019-DB79B75A072E}"/>
    <cellStyle name="Comma 2 5 5 3 3 6" xfId="10164" xr:uid="{00000000-0005-0000-0000-0000A51D0000}"/>
    <cellStyle name="Comma 2 5 5 3 3 6 2" xfId="29378" xr:uid="{0F8FFF99-D6AA-450F-B4D4-079296705DD6}"/>
    <cellStyle name="Comma 2 5 5 3 3 7" xfId="19771" xr:uid="{0DF3E6FF-71B1-4492-BBF3-A1260855D626}"/>
    <cellStyle name="Comma 2 5 5 3 4" xfId="753" xr:uid="{00000000-0005-0000-0000-0000A61D0000}"/>
    <cellStyle name="Comma 2 5 5 3 4 2" xfId="1554" xr:uid="{00000000-0005-0000-0000-0000A71D0000}"/>
    <cellStyle name="Comma 2 5 5 3 4 2 2" xfId="3959" xr:uid="{00000000-0005-0000-0000-0000A81D0000}"/>
    <cellStyle name="Comma 2 5 5 3 4 2 2 2" xfId="8762" xr:uid="{00000000-0005-0000-0000-0000A91D0000}"/>
    <cellStyle name="Comma 2 5 5 3 4 2 2 2 2" xfId="18369" xr:uid="{00000000-0005-0000-0000-0000AA1D0000}"/>
    <cellStyle name="Comma 2 5 5 3 4 2 2 2 2 2" xfId="37583" xr:uid="{640BEC58-C332-4F28-B86E-424DD70DD40D}"/>
    <cellStyle name="Comma 2 5 5 3 4 2 2 2 3" xfId="27976" xr:uid="{809EB141-69C9-4127-94AF-950F41A8E609}"/>
    <cellStyle name="Comma 2 5 5 3 4 2 2 3" xfId="13566" xr:uid="{00000000-0005-0000-0000-0000AB1D0000}"/>
    <cellStyle name="Comma 2 5 5 3 4 2 2 3 2" xfId="32780" xr:uid="{A2F57665-4B61-4876-8C18-C12FB0BAA282}"/>
    <cellStyle name="Comma 2 5 5 3 4 2 2 4" xfId="23173" xr:uid="{5CE8C830-6E85-47CA-B2C8-59D1FE039595}"/>
    <cellStyle name="Comma 2 5 5 3 4 2 3" xfId="6361" xr:uid="{00000000-0005-0000-0000-0000AC1D0000}"/>
    <cellStyle name="Comma 2 5 5 3 4 2 3 2" xfId="15968" xr:uid="{00000000-0005-0000-0000-0000AD1D0000}"/>
    <cellStyle name="Comma 2 5 5 3 4 2 3 2 2" xfId="35182" xr:uid="{8B326434-02EC-4119-A689-C1DFB3445DC7}"/>
    <cellStyle name="Comma 2 5 5 3 4 2 3 3" xfId="25575" xr:uid="{3FCE5D0F-19C8-4C82-B509-76234A21634C}"/>
    <cellStyle name="Comma 2 5 5 3 4 2 4" xfId="11164" xr:uid="{00000000-0005-0000-0000-0000AE1D0000}"/>
    <cellStyle name="Comma 2 5 5 3 4 2 4 2" xfId="30378" xr:uid="{2A435091-EF14-4D6A-A10E-411E3F5544F9}"/>
    <cellStyle name="Comma 2 5 5 3 4 2 5" xfId="20771" xr:uid="{46E4B575-5D5B-44F7-9E99-868008AE71A1}"/>
    <cellStyle name="Comma 2 5 5 3 4 3" xfId="2354" xr:uid="{00000000-0005-0000-0000-0000AF1D0000}"/>
    <cellStyle name="Comma 2 5 5 3 4 3 2" xfId="4759" xr:uid="{00000000-0005-0000-0000-0000B01D0000}"/>
    <cellStyle name="Comma 2 5 5 3 4 3 2 2" xfId="9562" xr:uid="{00000000-0005-0000-0000-0000B11D0000}"/>
    <cellStyle name="Comma 2 5 5 3 4 3 2 2 2" xfId="19169" xr:uid="{00000000-0005-0000-0000-0000B21D0000}"/>
    <cellStyle name="Comma 2 5 5 3 4 3 2 2 2 2" xfId="38383" xr:uid="{E61E5C84-0A41-4DD4-B0C2-66FF6AD2719D}"/>
    <cellStyle name="Comma 2 5 5 3 4 3 2 2 3" xfId="28776" xr:uid="{3CB09ECA-7E54-4EEA-8D2C-B5568DFCBC1E}"/>
    <cellStyle name="Comma 2 5 5 3 4 3 2 3" xfId="14366" xr:uid="{00000000-0005-0000-0000-0000B31D0000}"/>
    <cellStyle name="Comma 2 5 5 3 4 3 2 3 2" xfId="33580" xr:uid="{3CB81833-7AC9-4ECD-AFDB-364C526A341B}"/>
    <cellStyle name="Comma 2 5 5 3 4 3 2 4" xfId="23973" xr:uid="{905FCB40-ADA7-4B70-B0CE-E9A6C8BDD8B2}"/>
    <cellStyle name="Comma 2 5 5 3 4 3 3" xfId="7161" xr:uid="{00000000-0005-0000-0000-0000B41D0000}"/>
    <cellStyle name="Comma 2 5 5 3 4 3 3 2" xfId="16768" xr:uid="{00000000-0005-0000-0000-0000B51D0000}"/>
    <cellStyle name="Comma 2 5 5 3 4 3 3 2 2" xfId="35982" xr:uid="{F34A078C-D3EF-4807-A189-6791F2BE6E20}"/>
    <cellStyle name="Comma 2 5 5 3 4 3 3 3" xfId="26375" xr:uid="{1594A92D-1D33-4245-ABB4-26083CD05F33}"/>
    <cellStyle name="Comma 2 5 5 3 4 3 4" xfId="11964" xr:uid="{00000000-0005-0000-0000-0000B61D0000}"/>
    <cellStyle name="Comma 2 5 5 3 4 3 4 2" xfId="31178" xr:uid="{5FB061DC-694E-45D5-B52C-228067E48BA1}"/>
    <cellStyle name="Comma 2 5 5 3 4 3 5" xfId="21571" xr:uid="{94EFA732-C369-49A3-AB00-699A5E2AFEA1}"/>
    <cellStyle name="Comma 2 5 5 3 4 4" xfId="3159" xr:uid="{00000000-0005-0000-0000-0000B71D0000}"/>
    <cellStyle name="Comma 2 5 5 3 4 4 2" xfId="7962" xr:uid="{00000000-0005-0000-0000-0000B81D0000}"/>
    <cellStyle name="Comma 2 5 5 3 4 4 2 2" xfId="17569" xr:uid="{00000000-0005-0000-0000-0000B91D0000}"/>
    <cellStyle name="Comma 2 5 5 3 4 4 2 2 2" xfId="36783" xr:uid="{924E56CA-777D-4C25-859B-E5A108F73E6E}"/>
    <cellStyle name="Comma 2 5 5 3 4 4 2 3" xfId="27176" xr:uid="{3F733BDA-7A5E-4A47-AAC1-113C374BD45F}"/>
    <cellStyle name="Comma 2 5 5 3 4 4 3" xfId="12766" xr:uid="{00000000-0005-0000-0000-0000BA1D0000}"/>
    <cellStyle name="Comma 2 5 5 3 4 4 3 2" xfId="31980" xr:uid="{D57A59CB-DB00-4D1B-8DFF-B7CAFCEA622F}"/>
    <cellStyle name="Comma 2 5 5 3 4 4 4" xfId="22373" xr:uid="{4E504804-9B3E-469B-BB67-8DC23651454C}"/>
    <cellStyle name="Comma 2 5 5 3 4 5" xfId="5561" xr:uid="{00000000-0005-0000-0000-0000BB1D0000}"/>
    <cellStyle name="Comma 2 5 5 3 4 5 2" xfId="15168" xr:uid="{00000000-0005-0000-0000-0000BC1D0000}"/>
    <cellStyle name="Comma 2 5 5 3 4 5 2 2" xfId="34382" xr:uid="{9425BB5A-7D7C-44CA-A5AB-36ADE79A628A}"/>
    <cellStyle name="Comma 2 5 5 3 4 5 3" xfId="24775" xr:uid="{AFD000CB-8AFD-4419-910C-95598E3B6CCC}"/>
    <cellStyle name="Comma 2 5 5 3 4 6" xfId="10364" xr:uid="{00000000-0005-0000-0000-0000BD1D0000}"/>
    <cellStyle name="Comma 2 5 5 3 4 6 2" xfId="29578" xr:uid="{7D4369FF-5CBD-438E-AE93-69D60C3513B4}"/>
    <cellStyle name="Comma 2 5 5 3 4 7" xfId="19971" xr:uid="{FD3D9061-95EF-4299-B6D2-BCC0E13F84C3}"/>
    <cellStyle name="Comma 2 5 5 3 5" xfId="954" xr:uid="{00000000-0005-0000-0000-0000BE1D0000}"/>
    <cellStyle name="Comma 2 5 5 3 5 2" xfId="3359" xr:uid="{00000000-0005-0000-0000-0000BF1D0000}"/>
    <cellStyle name="Comma 2 5 5 3 5 2 2" xfId="8162" xr:uid="{00000000-0005-0000-0000-0000C01D0000}"/>
    <cellStyle name="Comma 2 5 5 3 5 2 2 2" xfId="17769" xr:uid="{00000000-0005-0000-0000-0000C11D0000}"/>
    <cellStyle name="Comma 2 5 5 3 5 2 2 2 2" xfId="36983" xr:uid="{7ADB9B27-0C83-41BF-A2E5-938DCF31881A}"/>
    <cellStyle name="Comma 2 5 5 3 5 2 2 3" xfId="27376" xr:uid="{2E432211-49C5-42C0-8274-8E81DF7BB969}"/>
    <cellStyle name="Comma 2 5 5 3 5 2 3" xfId="12966" xr:uid="{00000000-0005-0000-0000-0000C21D0000}"/>
    <cellStyle name="Comma 2 5 5 3 5 2 3 2" xfId="32180" xr:uid="{84837709-501D-4F2B-8E41-0ADC107FBCF3}"/>
    <cellStyle name="Comma 2 5 5 3 5 2 4" xfId="22573" xr:uid="{39FC79D0-FFE9-4DEA-8217-B03B4616E1AD}"/>
    <cellStyle name="Comma 2 5 5 3 5 3" xfId="5761" xr:uid="{00000000-0005-0000-0000-0000C31D0000}"/>
    <cellStyle name="Comma 2 5 5 3 5 3 2" xfId="15368" xr:uid="{00000000-0005-0000-0000-0000C41D0000}"/>
    <cellStyle name="Comma 2 5 5 3 5 3 2 2" xfId="34582" xr:uid="{DEF351B0-1F10-4E44-873A-410D7D3A6B85}"/>
    <cellStyle name="Comma 2 5 5 3 5 3 3" xfId="24975" xr:uid="{D3270788-48C8-4E0E-823E-C0CF0002F515}"/>
    <cellStyle name="Comma 2 5 5 3 5 4" xfId="10564" xr:uid="{00000000-0005-0000-0000-0000C51D0000}"/>
    <cellStyle name="Comma 2 5 5 3 5 4 2" xfId="29778" xr:uid="{28A8B8CA-DAFA-44B4-9FF8-F8FDA4A192B9}"/>
    <cellStyle name="Comma 2 5 5 3 5 5" xfId="20171" xr:uid="{E8FC27AC-FFA4-4B0E-923E-2140FDF7DF0A}"/>
    <cellStyle name="Comma 2 5 5 3 6" xfId="1754" xr:uid="{00000000-0005-0000-0000-0000C61D0000}"/>
    <cellStyle name="Comma 2 5 5 3 6 2" xfId="4159" xr:uid="{00000000-0005-0000-0000-0000C71D0000}"/>
    <cellStyle name="Comma 2 5 5 3 6 2 2" xfId="8962" xr:uid="{00000000-0005-0000-0000-0000C81D0000}"/>
    <cellStyle name="Comma 2 5 5 3 6 2 2 2" xfId="18569" xr:uid="{00000000-0005-0000-0000-0000C91D0000}"/>
    <cellStyle name="Comma 2 5 5 3 6 2 2 2 2" xfId="37783" xr:uid="{62327315-8080-4092-8E5B-E3246F5D042C}"/>
    <cellStyle name="Comma 2 5 5 3 6 2 2 3" xfId="28176" xr:uid="{3370E5C7-0BB2-4E34-94EA-C1CDC936E000}"/>
    <cellStyle name="Comma 2 5 5 3 6 2 3" xfId="13766" xr:uid="{00000000-0005-0000-0000-0000CA1D0000}"/>
    <cellStyle name="Comma 2 5 5 3 6 2 3 2" xfId="32980" xr:uid="{2CCD837D-67A5-4CC2-8E48-971836E53891}"/>
    <cellStyle name="Comma 2 5 5 3 6 2 4" xfId="23373" xr:uid="{B843B702-5315-42EB-BF73-FD46B5966B5F}"/>
    <cellStyle name="Comma 2 5 5 3 6 3" xfId="6561" xr:uid="{00000000-0005-0000-0000-0000CB1D0000}"/>
    <cellStyle name="Comma 2 5 5 3 6 3 2" xfId="16168" xr:uid="{00000000-0005-0000-0000-0000CC1D0000}"/>
    <cellStyle name="Comma 2 5 5 3 6 3 2 2" xfId="35382" xr:uid="{2F051A72-80B6-4E17-B360-7287DE2990D3}"/>
    <cellStyle name="Comma 2 5 5 3 6 3 3" xfId="25775" xr:uid="{E0BDEDC7-0889-4A6C-8767-2C095202DDE0}"/>
    <cellStyle name="Comma 2 5 5 3 6 4" xfId="11364" xr:uid="{00000000-0005-0000-0000-0000CD1D0000}"/>
    <cellStyle name="Comma 2 5 5 3 6 4 2" xfId="30578" xr:uid="{FE69CE58-1681-43C6-AD5C-62BD4C332B15}"/>
    <cellStyle name="Comma 2 5 5 3 6 5" xfId="20971" xr:uid="{E789661E-3851-4D7F-855D-746C76593A64}"/>
    <cellStyle name="Comma 2 5 5 3 7" xfId="2559" xr:uid="{00000000-0005-0000-0000-0000CE1D0000}"/>
    <cellStyle name="Comma 2 5 5 3 7 2" xfId="7362" xr:uid="{00000000-0005-0000-0000-0000CF1D0000}"/>
    <cellStyle name="Comma 2 5 5 3 7 2 2" xfId="16969" xr:uid="{00000000-0005-0000-0000-0000D01D0000}"/>
    <cellStyle name="Comma 2 5 5 3 7 2 2 2" xfId="36183" xr:uid="{EB514964-ECB9-49EF-B12A-5B5056E232B7}"/>
    <cellStyle name="Comma 2 5 5 3 7 2 3" xfId="26576" xr:uid="{4C75AA38-7329-49A4-8EE8-4672EBD58AE7}"/>
    <cellStyle name="Comma 2 5 5 3 7 3" xfId="12166" xr:uid="{00000000-0005-0000-0000-0000D11D0000}"/>
    <cellStyle name="Comma 2 5 5 3 7 3 2" xfId="31380" xr:uid="{635798BD-2B66-4C9C-8AE0-2C959020DD40}"/>
    <cellStyle name="Comma 2 5 5 3 7 4" xfId="21773" xr:uid="{6DD44F60-AB8A-42E2-992D-216D1171EAAC}"/>
    <cellStyle name="Comma 2 5 5 3 8" xfId="4961" xr:uid="{00000000-0005-0000-0000-0000D21D0000}"/>
    <cellStyle name="Comma 2 5 5 3 8 2" xfId="14568" xr:uid="{00000000-0005-0000-0000-0000D31D0000}"/>
    <cellStyle name="Comma 2 5 5 3 8 2 2" xfId="33782" xr:uid="{D042644E-9369-4B4D-A398-C6637A06F7F7}"/>
    <cellStyle name="Comma 2 5 5 3 8 3" xfId="24175" xr:uid="{8C50D599-E73A-4295-9D99-942CEC8469CE}"/>
    <cellStyle name="Comma 2 5 5 3 9" xfId="9764" xr:uid="{00000000-0005-0000-0000-0000D41D0000}"/>
    <cellStyle name="Comma 2 5 5 3 9 2" xfId="28978" xr:uid="{8E5484EB-85CE-421A-B428-32E90801CDDB}"/>
    <cellStyle name="Comma 2 5 5 4" xfId="253" xr:uid="{00000000-0005-0000-0000-0000D51D0000}"/>
    <cellStyle name="Comma 2 5 5 4 2" xfId="1054" xr:uid="{00000000-0005-0000-0000-0000D61D0000}"/>
    <cellStyle name="Comma 2 5 5 4 2 2" xfId="3459" xr:uid="{00000000-0005-0000-0000-0000D71D0000}"/>
    <cellStyle name="Comma 2 5 5 4 2 2 2" xfId="8262" xr:uid="{00000000-0005-0000-0000-0000D81D0000}"/>
    <cellStyle name="Comma 2 5 5 4 2 2 2 2" xfId="17869" xr:uid="{00000000-0005-0000-0000-0000D91D0000}"/>
    <cellStyle name="Comma 2 5 5 4 2 2 2 2 2" xfId="37083" xr:uid="{B7C4E7E2-BB1A-42AA-8D57-ED5B8AEF77A5}"/>
    <cellStyle name="Comma 2 5 5 4 2 2 2 3" xfId="27476" xr:uid="{013710A4-7268-43AC-A57D-CC7EF45D7AFE}"/>
    <cellStyle name="Comma 2 5 5 4 2 2 3" xfId="13066" xr:uid="{00000000-0005-0000-0000-0000DA1D0000}"/>
    <cellStyle name="Comma 2 5 5 4 2 2 3 2" xfId="32280" xr:uid="{7DA4CE15-C7CF-452A-893C-6E2F8C9F459E}"/>
    <cellStyle name="Comma 2 5 5 4 2 2 4" xfId="22673" xr:uid="{93A0E3C8-3EBC-4141-A5C2-1BBFF1797A35}"/>
    <cellStyle name="Comma 2 5 5 4 2 3" xfId="5861" xr:uid="{00000000-0005-0000-0000-0000DB1D0000}"/>
    <cellStyle name="Comma 2 5 5 4 2 3 2" xfId="15468" xr:uid="{00000000-0005-0000-0000-0000DC1D0000}"/>
    <cellStyle name="Comma 2 5 5 4 2 3 2 2" xfId="34682" xr:uid="{430FDB2A-C8AC-478D-B8D3-6249852999B7}"/>
    <cellStyle name="Comma 2 5 5 4 2 3 3" xfId="25075" xr:uid="{214A4EAE-9DEC-45FD-AE94-A009B58195AC}"/>
    <cellStyle name="Comma 2 5 5 4 2 4" xfId="10664" xr:uid="{00000000-0005-0000-0000-0000DD1D0000}"/>
    <cellStyle name="Comma 2 5 5 4 2 4 2" xfId="29878" xr:uid="{75F89CDF-EC59-458C-9A99-F554FA0156FF}"/>
    <cellStyle name="Comma 2 5 5 4 2 5" xfId="20271" xr:uid="{705CEDB2-4E62-4D2F-9EF9-841D65434B6B}"/>
    <cellStyle name="Comma 2 5 5 4 3" xfId="1854" xr:uid="{00000000-0005-0000-0000-0000DE1D0000}"/>
    <cellStyle name="Comma 2 5 5 4 3 2" xfId="4259" xr:uid="{00000000-0005-0000-0000-0000DF1D0000}"/>
    <cellStyle name="Comma 2 5 5 4 3 2 2" xfId="9062" xr:uid="{00000000-0005-0000-0000-0000E01D0000}"/>
    <cellStyle name="Comma 2 5 5 4 3 2 2 2" xfId="18669" xr:uid="{00000000-0005-0000-0000-0000E11D0000}"/>
    <cellStyle name="Comma 2 5 5 4 3 2 2 2 2" xfId="37883" xr:uid="{2C3202BB-957E-4ECC-A7E1-BFC041F4B96E}"/>
    <cellStyle name="Comma 2 5 5 4 3 2 2 3" xfId="28276" xr:uid="{365EB398-D8F4-40EC-B66A-4D310D6AD233}"/>
    <cellStyle name="Comma 2 5 5 4 3 2 3" xfId="13866" xr:uid="{00000000-0005-0000-0000-0000E21D0000}"/>
    <cellStyle name="Comma 2 5 5 4 3 2 3 2" xfId="33080" xr:uid="{638B5858-8A99-45BD-B751-0BD5C19D3554}"/>
    <cellStyle name="Comma 2 5 5 4 3 2 4" xfId="23473" xr:uid="{F865DB2E-E211-4BB6-BF81-038DF1C24D5C}"/>
    <cellStyle name="Comma 2 5 5 4 3 3" xfId="6661" xr:uid="{00000000-0005-0000-0000-0000E31D0000}"/>
    <cellStyle name="Comma 2 5 5 4 3 3 2" xfId="16268" xr:uid="{00000000-0005-0000-0000-0000E41D0000}"/>
    <cellStyle name="Comma 2 5 5 4 3 3 2 2" xfId="35482" xr:uid="{DEDB5259-5DBE-40F6-8EEB-8A7493971AA2}"/>
    <cellStyle name="Comma 2 5 5 4 3 3 3" xfId="25875" xr:uid="{CAA957FA-4219-404F-90BC-67D72CBE114B}"/>
    <cellStyle name="Comma 2 5 5 4 3 4" xfId="11464" xr:uid="{00000000-0005-0000-0000-0000E51D0000}"/>
    <cellStyle name="Comma 2 5 5 4 3 4 2" xfId="30678" xr:uid="{33FF236F-5ED7-4591-A764-0780B820AB73}"/>
    <cellStyle name="Comma 2 5 5 4 3 5" xfId="21071" xr:uid="{D8684253-84FB-4EBD-96E5-33BD03603EF8}"/>
    <cellStyle name="Comma 2 5 5 4 4" xfId="2659" xr:uid="{00000000-0005-0000-0000-0000E61D0000}"/>
    <cellStyle name="Comma 2 5 5 4 4 2" xfId="7462" xr:uid="{00000000-0005-0000-0000-0000E71D0000}"/>
    <cellStyle name="Comma 2 5 5 4 4 2 2" xfId="17069" xr:uid="{00000000-0005-0000-0000-0000E81D0000}"/>
    <cellStyle name="Comma 2 5 5 4 4 2 2 2" xfId="36283" xr:uid="{A2CE7F07-6CB4-469F-AD10-11F58796A21D}"/>
    <cellStyle name="Comma 2 5 5 4 4 2 3" xfId="26676" xr:uid="{6AA0ACDD-98D8-4E63-A7EF-63F4609E1B40}"/>
    <cellStyle name="Comma 2 5 5 4 4 3" xfId="12266" xr:uid="{00000000-0005-0000-0000-0000E91D0000}"/>
    <cellStyle name="Comma 2 5 5 4 4 3 2" xfId="31480" xr:uid="{5626ABED-0244-470E-9C01-A74E6E21F8AC}"/>
    <cellStyle name="Comma 2 5 5 4 4 4" xfId="21873" xr:uid="{54DE2107-D6F1-4C9F-A51C-C8FF13ED489E}"/>
    <cellStyle name="Comma 2 5 5 4 5" xfId="5061" xr:uid="{00000000-0005-0000-0000-0000EA1D0000}"/>
    <cellStyle name="Comma 2 5 5 4 5 2" xfId="14668" xr:uid="{00000000-0005-0000-0000-0000EB1D0000}"/>
    <cellStyle name="Comma 2 5 5 4 5 2 2" xfId="33882" xr:uid="{B31C3067-7492-432A-899F-D61963D00167}"/>
    <cellStyle name="Comma 2 5 5 4 5 3" xfId="24275" xr:uid="{C80D6E28-5E44-4B17-95E7-F0E2A238578D}"/>
    <cellStyle name="Comma 2 5 5 4 6" xfId="9864" xr:uid="{00000000-0005-0000-0000-0000EC1D0000}"/>
    <cellStyle name="Comma 2 5 5 4 6 2" xfId="29078" xr:uid="{9335C196-1AF4-4CCD-8BA0-019CB7E27D25}"/>
    <cellStyle name="Comma 2 5 5 4 7" xfId="19471" xr:uid="{C2A0F8C6-7CE8-4718-A29B-1756EA656F17}"/>
    <cellStyle name="Comma 2 5 5 5" xfId="453" xr:uid="{00000000-0005-0000-0000-0000ED1D0000}"/>
    <cellStyle name="Comma 2 5 5 5 2" xfId="1254" xr:uid="{00000000-0005-0000-0000-0000EE1D0000}"/>
    <cellStyle name="Comma 2 5 5 5 2 2" xfId="3659" xr:uid="{00000000-0005-0000-0000-0000EF1D0000}"/>
    <cellStyle name="Comma 2 5 5 5 2 2 2" xfId="8462" xr:uid="{00000000-0005-0000-0000-0000F01D0000}"/>
    <cellStyle name="Comma 2 5 5 5 2 2 2 2" xfId="18069" xr:uid="{00000000-0005-0000-0000-0000F11D0000}"/>
    <cellStyle name="Comma 2 5 5 5 2 2 2 2 2" xfId="37283" xr:uid="{2854A221-F8F5-407F-A3E9-6C83271412CF}"/>
    <cellStyle name="Comma 2 5 5 5 2 2 2 3" xfId="27676" xr:uid="{7EB4F4FC-AA6D-42CA-96B0-0E2470DB5DBA}"/>
    <cellStyle name="Comma 2 5 5 5 2 2 3" xfId="13266" xr:uid="{00000000-0005-0000-0000-0000F21D0000}"/>
    <cellStyle name="Comma 2 5 5 5 2 2 3 2" xfId="32480" xr:uid="{619A7985-2E21-41C5-BF3A-E163C8D8FCD4}"/>
    <cellStyle name="Comma 2 5 5 5 2 2 4" xfId="22873" xr:uid="{72C94895-F1FB-4250-982F-B6F3537A4800}"/>
    <cellStyle name="Comma 2 5 5 5 2 3" xfId="6061" xr:uid="{00000000-0005-0000-0000-0000F31D0000}"/>
    <cellStyle name="Comma 2 5 5 5 2 3 2" xfId="15668" xr:uid="{00000000-0005-0000-0000-0000F41D0000}"/>
    <cellStyle name="Comma 2 5 5 5 2 3 2 2" xfId="34882" xr:uid="{B682525E-6F68-4F1A-8D51-4D524DD39AB5}"/>
    <cellStyle name="Comma 2 5 5 5 2 3 3" xfId="25275" xr:uid="{C45D5D8A-B2AD-48AF-AAAE-72704C84007A}"/>
    <cellStyle name="Comma 2 5 5 5 2 4" xfId="10864" xr:uid="{00000000-0005-0000-0000-0000F51D0000}"/>
    <cellStyle name="Comma 2 5 5 5 2 4 2" xfId="30078" xr:uid="{78745648-6878-4C60-A8AC-55E588BFD2AB}"/>
    <cellStyle name="Comma 2 5 5 5 2 5" xfId="20471" xr:uid="{70DC7DE0-71D8-4D93-95F5-554F5CE67546}"/>
    <cellStyle name="Comma 2 5 5 5 3" xfId="2054" xr:uid="{00000000-0005-0000-0000-0000F61D0000}"/>
    <cellStyle name="Comma 2 5 5 5 3 2" xfId="4459" xr:uid="{00000000-0005-0000-0000-0000F71D0000}"/>
    <cellStyle name="Comma 2 5 5 5 3 2 2" xfId="9262" xr:uid="{00000000-0005-0000-0000-0000F81D0000}"/>
    <cellStyle name="Comma 2 5 5 5 3 2 2 2" xfId="18869" xr:uid="{00000000-0005-0000-0000-0000F91D0000}"/>
    <cellStyle name="Comma 2 5 5 5 3 2 2 2 2" xfId="38083" xr:uid="{7158E911-FDBF-48A5-A4EA-7E5413B93AE5}"/>
    <cellStyle name="Comma 2 5 5 5 3 2 2 3" xfId="28476" xr:uid="{A457AE89-5569-41D7-A1C3-771CCD6833C9}"/>
    <cellStyle name="Comma 2 5 5 5 3 2 3" xfId="14066" xr:uid="{00000000-0005-0000-0000-0000FA1D0000}"/>
    <cellStyle name="Comma 2 5 5 5 3 2 3 2" xfId="33280" xr:uid="{65C7AFF8-4D2D-4057-A842-0471FAD97118}"/>
    <cellStyle name="Comma 2 5 5 5 3 2 4" xfId="23673" xr:uid="{9D143256-1E42-4BEB-9768-94150999E826}"/>
    <cellStyle name="Comma 2 5 5 5 3 3" xfId="6861" xr:uid="{00000000-0005-0000-0000-0000FB1D0000}"/>
    <cellStyle name="Comma 2 5 5 5 3 3 2" xfId="16468" xr:uid="{00000000-0005-0000-0000-0000FC1D0000}"/>
    <cellStyle name="Comma 2 5 5 5 3 3 2 2" xfId="35682" xr:uid="{CBEA503D-1B1D-4D0C-9FEC-66DDED508A0A}"/>
    <cellStyle name="Comma 2 5 5 5 3 3 3" xfId="26075" xr:uid="{8881EE57-0619-4D9D-9C81-FBAA8F816C9D}"/>
    <cellStyle name="Comma 2 5 5 5 3 4" xfId="11664" xr:uid="{00000000-0005-0000-0000-0000FD1D0000}"/>
    <cellStyle name="Comma 2 5 5 5 3 4 2" xfId="30878" xr:uid="{AE4A8CA9-8716-490B-8EEB-BAD4F12DB6DA}"/>
    <cellStyle name="Comma 2 5 5 5 3 5" xfId="21271" xr:uid="{40611357-A3EE-467C-9584-A2AB812E43B0}"/>
    <cellStyle name="Comma 2 5 5 5 4" xfId="2859" xr:uid="{00000000-0005-0000-0000-0000FE1D0000}"/>
    <cellStyle name="Comma 2 5 5 5 4 2" xfId="7662" xr:uid="{00000000-0005-0000-0000-0000FF1D0000}"/>
    <cellStyle name="Comma 2 5 5 5 4 2 2" xfId="17269" xr:uid="{00000000-0005-0000-0000-0000001E0000}"/>
    <cellStyle name="Comma 2 5 5 5 4 2 2 2" xfId="36483" xr:uid="{3075135F-AECD-4603-9FA9-D80113476131}"/>
    <cellStyle name="Comma 2 5 5 5 4 2 3" xfId="26876" xr:uid="{B58FE1EC-8C60-45F9-97D1-695DFCC33529}"/>
    <cellStyle name="Comma 2 5 5 5 4 3" xfId="12466" xr:uid="{00000000-0005-0000-0000-0000011E0000}"/>
    <cellStyle name="Comma 2 5 5 5 4 3 2" xfId="31680" xr:uid="{7180DB10-B8A5-4FC2-A111-9AF71ACE8DF7}"/>
    <cellStyle name="Comma 2 5 5 5 4 4" xfId="22073" xr:uid="{3562397C-A53E-4057-9F6E-0EB7802528FD}"/>
    <cellStyle name="Comma 2 5 5 5 5" xfId="5261" xr:uid="{00000000-0005-0000-0000-0000021E0000}"/>
    <cellStyle name="Comma 2 5 5 5 5 2" xfId="14868" xr:uid="{00000000-0005-0000-0000-0000031E0000}"/>
    <cellStyle name="Comma 2 5 5 5 5 2 2" xfId="34082" xr:uid="{AECA878F-90E5-459F-B518-BF40B91E3F04}"/>
    <cellStyle name="Comma 2 5 5 5 5 3" xfId="24475" xr:uid="{3EE020D5-2173-4BE2-961C-5897E75EE56A}"/>
    <cellStyle name="Comma 2 5 5 5 6" xfId="10064" xr:uid="{00000000-0005-0000-0000-0000041E0000}"/>
    <cellStyle name="Comma 2 5 5 5 6 2" xfId="29278" xr:uid="{259A8D39-11E1-4167-8E50-F4E722A20831}"/>
    <cellStyle name="Comma 2 5 5 5 7" xfId="19671" xr:uid="{27B47B46-2B57-4118-B1AA-2684A4504D93}"/>
    <cellStyle name="Comma 2 5 5 6" xfId="653" xr:uid="{00000000-0005-0000-0000-0000051E0000}"/>
    <cellStyle name="Comma 2 5 5 6 2" xfId="1454" xr:uid="{00000000-0005-0000-0000-0000061E0000}"/>
    <cellStyle name="Comma 2 5 5 6 2 2" xfId="3859" xr:uid="{00000000-0005-0000-0000-0000071E0000}"/>
    <cellStyle name="Comma 2 5 5 6 2 2 2" xfId="8662" xr:uid="{00000000-0005-0000-0000-0000081E0000}"/>
    <cellStyle name="Comma 2 5 5 6 2 2 2 2" xfId="18269" xr:uid="{00000000-0005-0000-0000-0000091E0000}"/>
    <cellStyle name="Comma 2 5 5 6 2 2 2 2 2" xfId="37483" xr:uid="{35C20FF3-9687-4FEA-BB10-D922728165A5}"/>
    <cellStyle name="Comma 2 5 5 6 2 2 2 3" xfId="27876" xr:uid="{7F6EF15F-9607-4A80-8FE0-802C6E793B1D}"/>
    <cellStyle name="Comma 2 5 5 6 2 2 3" xfId="13466" xr:uid="{00000000-0005-0000-0000-00000A1E0000}"/>
    <cellStyle name="Comma 2 5 5 6 2 2 3 2" xfId="32680" xr:uid="{69438B3A-C94D-462C-B7D3-3F295901C301}"/>
    <cellStyle name="Comma 2 5 5 6 2 2 4" xfId="23073" xr:uid="{F9B66F61-6958-4699-AFB5-2EE7E71A2FF7}"/>
    <cellStyle name="Comma 2 5 5 6 2 3" xfId="6261" xr:uid="{00000000-0005-0000-0000-00000B1E0000}"/>
    <cellStyle name="Comma 2 5 5 6 2 3 2" xfId="15868" xr:uid="{00000000-0005-0000-0000-00000C1E0000}"/>
    <cellStyle name="Comma 2 5 5 6 2 3 2 2" xfId="35082" xr:uid="{972035B8-1AED-43A6-B5CF-CB9FA856FCA0}"/>
    <cellStyle name="Comma 2 5 5 6 2 3 3" xfId="25475" xr:uid="{FAE0F8B9-DAD7-49D0-A587-440EE1BC3508}"/>
    <cellStyle name="Comma 2 5 5 6 2 4" xfId="11064" xr:uid="{00000000-0005-0000-0000-00000D1E0000}"/>
    <cellStyle name="Comma 2 5 5 6 2 4 2" xfId="30278" xr:uid="{A6A3B208-CB50-4649-B155-445803C8D2D7}"/>
    <cellStyle name="Comma 2 5 5 6 2 5" xfId="20671" xr:uid="{F73F31CA-332C-41AF-B6BA-D6B4BA5EE9DC}"/>
    <cellStyle name="Comma 2 5 5 6 3" xfId="2254" xr:uid="{00000000-0005-0000-0000-00000E1E0000}"/>
    <cellStyle name="Comma 2 5 5 6 3 2" xfId="4659" xr:uid="{00000000-0005-0000-0000-00000F1E0000}"/>
    <cellStyle name="Comma 2 5 5 6 3 2 2" xfId="9462" xr:uid="{00000000-0005-0000-0000-0000101E0000}"/>
    <cellStyle name="Comma 2 5 5 6 3 2 2 2" xfId="19069" xr:uid="{00000000-0005-0000-0000-0000111E0000}"/>
    <cellStyle name="Comma 2 5 5 6 3 2 2 2 2" xfId="38283" xr:uid="{C8F327E3-ED5E-4B51-9FC9-CF692F8D2A63}"/>
    <cellStyle name="Comma 2 5 5 6 3 2 2 3" xfId="28676" xr:uid="{1E84D5A1-7E14-40FD-807F-3183AB8CD4A2}"/>
    <cellStyle name="Comma 2 5 5 6 3 2 3" xfId="14266" xr:uid="{00000000-0005-0000-0000-0000121E0000}"/>
    <cellStyle name="Comma 2 5 5 6 3 2 3 2" xfId="33480" xr:uid="{B557CC3D-2B6D-4D33-A83E-5134B78A159A}"/>
    <cellStyle name="Comma 2 5 5 6 3 2 4" xfId="23873" xr:uid="{B65C01C7-96DB-404A-82A5-AC906933F6BF}"/>
    <cellStyle name="Comma 2 5 5 6 3 3" xfId="7061" xr:uid="{00000000-0005-0000-0000-0000131E0000}"/>
    <cellStyle name="Comma 2 5 5 6 3 3 2" xfId="16668" xr:uid="{00000000-0005-0000-0000-0000141E0000}"/>
    <cellStyle name="Comma 2 5 5 6 3 3 2 2" xfId="35882" xr:uid="{F8727362-C521-4747-84EF-1240C9CFAF30}"/>
    <cellStyle name="Comma 2 5 5 6 3 3 3" xfId="26275" xr:uid="{AB18F9E0-8471-43E9-B00B-A62A5B17C972}"/>
    <cellStyle name="Comma 2 5 5 6 3 4" xfId="11864" xr:uid="{00000000-0005-0000-0000-0000151E0000}"/>
    <cellStyle name="Comma 2 5 5 6 3 4 2" xfId="31078" xr:uid="{CB8E1394-61DC-4186-8C1E-60FA9E575EC3}"/>
    <cellStyle name="Comma 2 5 5 6 3 5" xfId="21471" xr:uid="{99409568-778D-433E-9B80-5984DE2A491E}"/>
    <cellStyle name="Comma 2 5 5 6 4" xfId="3059" xr:uid="{00000000-0005-0000-0000-0000161E0000}"/>
    <cellStyle name="Comma 2 5 5 6 4 2" xfId="7862" xr:uid="{00000000-0005-0000-0000-0000171E0000}"/>
    <cellStyle name="Comma 2 5 5 6 4 2 2" xfId="17469" xr:uid="{00000000-0005-0000-0000-0000181E0000}"/>
    <cellStyle name="Comma 2 5 5 6 4 2 2 2" xfId="36683" xr:uid="{822F4215-EB6E-4A45-8099-E31F82F9CD45}"/>
    <cellStyle name="Comma 2 5 5 6 4 2 3" xfId="27076" xr:uid="{3C431D90-5937-4798-96C4-5CB871350F25}"/>
    <cellStyle name="Comma 2 5 5 6 4 3" xfId="12666" xr:uid="{00000000-0005-0000-0000-0000191E0000}"/>
    <cellStyle name="Comma 2 5 5 6 4 3 2" xfId="31880" xr:uid="{91A4D773-884A-4855-B03E-AB33F1CF4E5D}"/>
    <cellStyle name="Comma 2 5 5 6 4 4" xfId="22273" xr:uid="{9879F289-527F-4CEE-82C4-505083CCC948}"/>
    <cellStyle name="Comma 2 5 5 6 5" xfId="5461" xr:uid="{00000000-0005-0000-0000-00001A1E0000}"/>
    <cellStyle name="Comma 2 5 5 6 5 2" xfId="15068" xr:uid="{00000000-0005-0000-0000-00001B1E0000}"/>
    <cellStyle name="Comma 2 5 5 6 5 2 2" xfId="34282" xr:uid="{B5CBF2DD-B75D-448A-A057-BEB9E74DAF8D}"/>
    <cellStyle name="Comma 2 5 5 6 5 3" xfId="24675" xr:uid="{C4164767-E221-4D7A-BF14-A03B23EF7B1E}"/>
    <cellStyle name="Comma 2 5 5 6 6" xfId="10264" xr:uid="{00000000-0005-0000-0000-00001C1E0000}"/>
    <cellStyle name="Comma 2 5 5 6 6 2" xfId="29478" xr:uid="{F258C424-0F10-417F-B3CC-7BBC8143526A}"/>
    <cellStyle name="Comma 2 5 5 6 7" xfId="19871" xr:uid="{61B6C11E-73CE-4FCB-B013-6DCE20D59D28}"/>
    <cellStyle name="Comma 2 5 5 7" xfId="854" xr:uid="{00000000-0005-0000-0000-00001D1E0000}"/>
    <cellStyle name="Comma 2 5 5 7 2" xfId="3259" xr:uid="{00000000-0005-0000-0000-00001E1E0000}"/>
    <cellStyle name="Comma 2 5 5 7 2 2" xfId="8062" xr:uid="{00000000-0005-0000-0000-00001F1E0000}"/>
    <cellStyle name="Comma 2 5 5 7 2 2 2" xfId="17669" xr:uid="{00000000-0005-0000-0000-0000201E0000}"/>
    <cellStyle name="Comma 2 5 5 7 2 2 2 2" xfId="36883" xr:uid="{1B6AF5EF-0D27-41F1-A489-31A3B3FBFD89}"/>
    <cellStyle name="Comma 2 5 5 7 2 2 3" xfId="27276" xr:uid="{1436027D-603C-4209-BCEA-DECB87C16B63}"/>
    <cellStyle name="Comma 2 5 5 7 2 3" xfId="12866" xr:uid="{00000000-0005-0000-0000-0000211E0000}"/>
    <cellStyle name="Comma 2 5 5 7 2 3 2" xfId="32080" xr:uid="{FE4404D7-0C3B-47D4-80E4-BAD618240F65}"/>
    <cellStyle name="Comma 2 5 5 7 2 4" xfId="22473" xr:uid="{C67D2BB4-0BDD-4D49-A660-338C84F7CA6E}"/>
    <cellStyle name="Comma 2 5 5 7 3" xfId="5661" xr:uid="{00000000-0005-0000-0000-0000221E0000}"/>
    <cellStyle name="Comma 2 5 5 7 3 2" xfId="15268" xr:uid="{00000000-0005-0000-0000-0000231E0000}"/>
    <cellStyle name="Comma 2 5 5 7 3 2 2" xfId="34482" xr:uid="{44D4A443-E754-4B0B-AD03-93E7FA35E54E}"/>
    <cellStyle name="Comma 2 5 5 7 3 3" xfId="24875" xr:uid="{B23C774E-1FF1-419A-A78B-E61858F1E61F}"/>
    <cellStyle name="Comma 2 5 5 7 4" xfId="10464" xr:uid="{00000000-0005-0000-0000-0000241E0000}"/>
    <cellStyle name="Comma 2 5 5 7 4 2" xfId="29678" xr:uid="{51613464-8235-4439-8B6D-AD28A5FD7D9E}"/>
    <cellStyle name="Comma 2 5 5 7 5" xfId="20071" xr:uid="{0015CDD4-FF20-4A80-8496-93872F911D5D}"/>
    <cellStyle name="Comma 2 5 5 8" xfId="1654" xr:uid="{00000000-0005-0000-0000-0000251E0000}"/>
    <cellStyle name="Comma 2 5 5 8 2" xfId="4059" xr:uid="{00000000-0005-0000-0000-0000261E0000}"/>
    <cellStyle name="Comma 2 5 5 8 2 2" xfId="8862" xr:uid="{00000000-0005-0000-0000-0000271E0000}"/>
    <cellStyle name="Comma 2 5 5 8 2 2 2" xfId="18469" xr:uid="{00000000-0005-0000-0000-0000281E0000}"/>
    <cellStyle name="Comma 2 5 5 8 2 2 2 2" xfId="37683" xr:uid="{565B346B-73AF-4056-BBA4-B939D36E02F5}"/>
    <cellStyle name="Comma 2 5 5 8 2 2 3" xfId="28076" xr:uid="{DA75F6A6-93C4-47D0-9AAC-2B3A359CA0D2}"/>
    <cellStyle name="Comma 2 5 5 8 2 3" xfId="13666" xr:uid="{00000000-0005-0000-0000-0000291E0000}"/>
    <cellStyle name="Comma 2 5 5 8 2 3 2" xfId="32880" xr:uid="{12C3302A-E589-42BA-830D-D7182E31F824}"/>
    <cellStyle name="Comma 2 5 5 8 2 4" xfId="23273" xr:uid="{BDAFE97B-D87A-4CEC-80D4-916DB9D40074}"/>
    <cellStyle name="Comma 2 5 5 8 3" xfId="6461" xr:uid="{00000000-0005-0000-0000-00002A1E0000}"/>
    <cellStyle name="Comma 2 5 5 8 3 2" xfId="16068" xr:uid="{00000000-0005-0000-0000-00002B1E0000}"/>
    <cellStyle name="Comma 2 5 5 8 3 2 2" xfId="35282" xr:uid="{290A129A-C9BF-470C-A45C-F5921F624EFC}"/>
    <cellStyle name="Comma 2 5 5 8 3 3" xfId="25675" xr:uid="{835C6F5A-4813-4F66-BF86-6261E08D4187}"/>
    <cellStyle name="Comma 2 5 5 8 4" xfId="11264" xr:uid="{00000000-0005-0000-0000-00002C1E0000}"/>
    <cellStyle name="Comma 2 5 5 8 4 2" xfId="30478" xr:uid="{B90700C0-2CBF-4165-9AD5-1486ABD04378}"/>
    <cellStyle name="Comma 2 5 5 8 5" xfId="20871" xr:uid="{2609C46F-0B1B-44FD-B912-7AF54794F0BE}"/>
    <cellStyle name="Comma 2 5 5 9" xfId="2459" xr:uid="{00000000-0005-0000-0000-00002D1E0000}"/>
    <cellStyle name="Comma 2 5 5 9 2" xfId="7262" xr:uid="{00000000-0005-0000-0000-00002E1E0000}"/>
    <cellStyle name="Comma 2 5 5 9 2 2" xfId="16869" xr:uid="{00000000-0005-0000-0000-00002F1E0000}"/>
    <cellStyle name="Comma 2 5 5 9 2 2 2" xfId="36083" xr:uid="{16DFBDD8-5D76-458B-919E-59B1C12C5E97}"/>
    <cellStyle name="Comma 2 5 5 9 2 3" xfId="26476" xr:uid="{BF127D97-8E02-4392-ABCB-B7CF49D507F4}"/>
    <cellStyle name="Comma 2 5 5 9 3" xfId="12066" xr:uid="{00000000-0005-0000-0000-0000301E0000}"/>
    <cellStyle name="Comma 2 5 5 9 3 2" xfId="31280" xr:uid="{F1C1AC93-C5B3-497D-BAD5-DE1A28D3199D}"/>
    <cellStyle name="Comma 2 5 5 9 4" xfId="21673" xr:uid="{DB5413A7-06D5-4ADB-B929-15205823BA69}"/>
    <cellStyle name="Comma 2 5 6" xfId="63" xr:uid="{00000000-0005-0000-0000-0000311E0000}"/>
    <cellStyle name="Comma 2 5 6 10" xfId="9674" xr:uid="{00000000-0005-0000-0000-0000321E0000}"/>
    <cellStyle name="Comma 2 5 6 10 2" xfId="28888" xr:uid="{EBEDF2D2-3D98-4369-AB05-BFF538C9EA1D}"/>
    <cellStyle name="Comma 2 5 6 11" xfId="19281" xr:uid="{6DF35F47-45F6-4A76-AC2D-544013A43F66}"/>
    <cellStyle name="Comma 2 5 6 2" xfId="163" xr:uid="{00000000-0005-0000-0000-0000331E0000}"/>
    <cellStyle name="Comma 2 5 6 2 10" xfId="19381" xr:uid="{DBB1CF5C-D52D-430B-989C-6472F0AA3BF5}"/>
    <cellStyle name="Comma 2 5 6 2 2" xfId="363" xr:uid="{00000000-0005-0000-0000-0000341E0000}"/>
    <cellStyle name="Comma 2 5 6 2 2 2" xfId="1164" xr:uid="{00000000-0005-0000-0000-0000351E0000}"/>
    <cellStyle name="Comma 2 5 6 2 2 2 2" xfId="3569" xr:uid="{00000000-0005-0000-0000-0000361E0000}"/>
    <cellStyle name="Comma 2 5 6 2 2 2 2 2" xfId="8372" xr:uid="{00000000-0005-0000-0000-0000371E0000}"/>
    <cellStyle name="Comma 2 5 6 2 2 2 2 2 2" xfId="17979" xr:uid="{00000000-0005-0000-0000-0000381E0000}"/>
    <cellStyle name="Comma 2 5 6 2 2 2 2 2 2 2" xfId="37193" xr:uid="{18685FA4-9D7C-4101-A004-5D82114680A4}"/>
    <cellStyle name="Comma 2 5 6 2 2 2 2 2 3" xfId="27586" xr:uid="{C16E94E8-844F-416F-84F9-091BC915CD7C}"/>
    <cellStyle name="Comma 2 5 6 2 2 2 2 3" xfId="13176" xr:uid="{00000000-0005-0000-0000-0000391E0000}"/>
    <cellStyle name="Comma 2 5 6 2 2 2 2 3 2" xfId="32390" xr:uid="{A478FE75-BBCC-4861-94B3-8B51CB50F10B}"/>
    <cellStyle name="Comma 2 5 6 2 2 2 2 4" xfId="22783" xr:uid="{C33F6F11-BABF-48B8-8BD9-16CE0AADC030}"/>
    <cellStyle name="Comma 2 5 6 2 2 2 3" xfId="5971" xr:uid="{00000000-0005-0000-0000-00003A1E0000}"/>
    <cellStyle name="Comma 2 5 6 2 2 2 3 2" xfId="15578" xr:uid="{00000000-0005-0000-0000-00003B1E0000}"/>
    <cellStyle name="Comma 2 5 6 2 2 2 3 2 2" xfId="34792" xr:uid="{54C93887-3111-4A76-AA1B-0998CC42C524}"/>
    <cellStyle name="Comma 2 5 6 2 2 2 3 3" xfId="25185" xr:uid="{9CD1DAB5-9169-4D15-B52F-21AD213A7A75}"/>
    <cellStyle name="Comma 2 5 6 2 2 2 4" xfId="10774" xr:uid="{00000000-0005-0000-0000-00003C1E0000}"/>
    <cellStyle name="Comma 2 5 6 2 2 2 4 2" xfId="29988" xr:uid="{66E224A2-AE7B-4B48-BCD9-1CB9570A735B}"/>
    <cellStyle name="Comma 2 5 6 2 2 2 5" xfId="20381" xr:uid="{E41415A3-22B5-400E-8DC3-012139269B04}"/>
    <cellStyle name="Comma 2 5 6 2 2 3" xfId="1964" xr:uid="{00000000-0005-0000-0000-00003D1E0000}"/>
    <cellStyle name="Comma 2 5 6 2 2 3 2" xfId="4369" xr:uid="{00000000-0005-0000-0000-00003E1E0000}"/>
    <cellStyle name="Comma 2 5 6 2 2 3 2 2" xfId="9172" xr:uid="{00000000-0005-0000-0000-00003F1E0000}"/>
    <cellStyle name="Comma 2 5 6 2 2 3 2 2 2" xfId="18779" xr:uid="{00000000-0005-0000-0000-0000401E0000}"/>
    <cellStyle name="Comma 2 5 6 2 2 3 2 2 2 2" xfId="37993" xr:uid="{A3114B88-1C0C-4A3D-9B13-5D44188737FE}"/>
    <cellStyle name="Comma 2 5 6 2 2 3 2 2 3" xfId="28386" xr:uid="{5436DE2A-E5DB-467A-B267-30B94763A256}"/>
    <cellStyle name="Comma 2 5 6 2 2 3 2 3" xfId="13976" xr:uid="{00000000-0005-0000-0000-0000411E0000}"/>
    <cellStyle name="Comma 2 5 6 2 2 3 2 3 2" xfId="33190" xr:uid="{E1080A88-66FE-4F31-A56A-9F2B1DDAE661}"/>
    <cellStyle name="Comma 2 5 6 2 2 3 2 4" xfId="23583" xr:uid="{7913B89D-37EF-40E8-9D7B-28666BA95160}"/>
    <cellStyle name="Comma 2 5 6 2 2 3 3" xfId="6771" xr:uid="{00000000-0005-0000-0000-0000421E0000}"/>
    <cellStyle name="Comma 2 5 6 2 2 3 3 2" xfId="16378" xr:uid="{00000000-0005-0000-0000-0000431E0000}"/>
    <cellStyle name="Comma 2 5 6 2 2 3 3 2 2" xfId="35592" xr:uid="{0200591D-9398-4A3C-B4A1-72809504F10E}"/>
    <cellStyle name="Comma 2 5 6 2 2 3 3 3" xfId="25985" xr:uid="{E051555C-CE14-46F5-B544-BDDA88556FFF}"/>
    <cellStyle name="Comma 2 5 6 2 2 3 4" xfId="11574" xr:uid="{00000000-0005-0000-0000-0000441E0000}"/>
    <cellStyle name="Comma 2 5 6 2 2 3 4 2" xfId="30788" xr:uid="{65F63FCF-6581-4013-9FC4-4B741EC9C96F}"/>
    <cellStyle name="Comma 2 5 6 2 2 3 5" xfId="21181" xr:uid="{3ABA76DD-2A93-4233-87B8-1404FB064D20}"/>
    <cellStyle name="Comma 2 5 6 2 2 4" xfId="2769" xr:uid="{00000000-0005-0000-0000-0000451E0000}"/>
    <cellStyle name="Comma 2 5 6 2 2 4 2" xfId="7572" xr:uid="{00000000-0005-0000-0000-0000461E0000}"/>
    <cellStyle name="Comma 2 5 6 2 2 4 2 2" xfId="17179" xr:uid="{00000000-0005-0000-0000-0000471E0000}"/>
    <cellStyle name="Comma 2 5 6 2 2 4 2 2 2" xfId="36393" xr:uid="{5DED5FA7-D57F-4936-9E18-A327D4FBF81F}"/>
    <cellStyle name="Comma 2 5 6 2 2 4 2 3" xfId="26786" xr:uid="{5B4EDA8E-5036-42D6-A5DE-9283B6A19611}"/>
    <cellStyle name="Comma 2 5 6 2 2 4 3" xfId="12376" xr:uid="{00000000-0005-0000-0000-0000481E0000}"/>
    <cellStyle name="Comma 2 5 6 2 2 4 3 2" xfId="31590" xr:uid="{1D38F56D-AF73-4CBD-9F53-6E84E3BD1C04}"/>
    <cellStyle name="Comma 2 5 6 2 2 4 4" xfId="21983" xr:uid="{5DCC1FCE-942D-4B2A-A56B-E715293E6B40}"/>
    <cellStyle name="Comma 2 5 6 2 2 5" xfId="5171" xr:uid="{00000000-0005-0000-0000-0000491E0000}"/>
    <cellStyle name="Comma 2 5 6 2 2 5 2" xfId="14778" xr:uid="{00000000-0005-0000-0000-00004A1E0000}"/>
    <cellStyle name="Comma 2 5 6 2 2 5 2 2" xfId="33992" xr:uid="{0EA23AB6-075A-4BB6-B747-871FC9F3108B}"/>
    <cellStyle name="Comma 2 5 6 2 2 5 3" xfId="24385" xr:uid="{758FF3D9-362D-41FF-A7A7-30CB88FFC419}"/>
    <cellStyle name="Comma 2 5 6 2 2 6" xfId="9974" xr:uid="{00000000-0005-0000-0000-00004B1E0000}"/>
    <cellStyle name="Comma 2 5 6 2 2 6 2" xfId="29188" xr:uid="{55F94D74-C14A-44F9-96D7-ED195FD90B2F}"/>
    <cellStyle name="Comma 2 5 6 2 2 7" xfId="19581" xr:uid="{EF2D1730-A229-4162-97C5-B5A41F40FD86}"/>
    <cellStyle name="Comma 2 5 6 2 3" xfId="563" xr:uid="{00000000-0005-0000-0000-00004C1E0000}"/>
    <cellStyle name="Comma 2 5 6 2 3 2" xfId="1364" xr:uid="{00000000-0005-0000-0000-00004D1E0000}"/>
    <cellStyle name="Comma 2 5 6 2 3 2 2" xfId="3769" xr:uid="{00000000-0005-0000-0000-00004E1E0000}"/>
    <cellStyle name="Comma 2 5 6 2 3 2 2 2" xfId="8572" xr:uid="{00000000-0005-0000-0000-00004F1E0000}"/>
    <cellStyle name="Comma 2 5 6 2 3 2 2 2 2" xfId="18179" xr:uid="{00000000-0005-0000-0000-0000501E0000}"/>
    <cellStyle name="Comma 2 5 6 2 3 2 2 2 2 2" xfId="37393" xr:uid="{DCA33DF6-09AA-40B8-B850-8BB1070E43FC}"/>
    <cellStyle name="Comma 2 5 6 2 3 2 2 2 3" xfId="27786" xr:uid="{09425DF0-84E2-45A7-83A5-25F58204D97D}"/>
    <cellStyle name="Comma 2 5 6 2 3 2 2 3" xfId="13376" xr:uid="{00000000-0005-0000-0000-0000511E0000}"/>
    <cellStyle name="Comma 2 5 6 2 3 2 2 3 2" xfId="32590" xr:uid="{64C4D7DD-B3EB-47C0-AA29-AE4388B76BF5}"/>
    <cellStyle name="Comma 2 5 6 2 3 2 2 4" xfId="22983" xr:uid="{6891B19F-D216-4AF4-A964-22DD08FF5D48}"/>
    <cellStyle name="Comma 2 5 6 2 3 2 3" xfId="6171" xr:uid="{00000000-0005-0000-0000-0000521E0000}"/>
    <cellStyle name="Comma 2 5 6 2 3 2 3 2" xfId="15778" xr:uid="{00000000-0005-0000-0000-0000531E0000}"/>
    <cellStyle name="Comma 2 5 6 2 3 2 3 2 2" xfId="34992" xr:uid="{2544BD0C-E27B-4BDD-BAAD-8961BFBA603A}"/>
    <cellStyle name="Comma 2 5 6 2 3 2 3 3" xfId="25385" xr:uid="{B48B3D85-BE3E-4D6F-AB0B-B5A2E2286184}"/>
    <cellStyle name="Comma 2 5 6 2 3 2 4" xfId="10974" xr:uid="{00000000-0005-0000-0000-0000541E0000}"/>
    <cellStyle name="Comma 2 5 6 2 3 2 4 2" xfId="30188" xr:uid="{9688DD79-3A90-4E8B-9A93-9B1B25755651}"/>
    <cellStyle name="Comma 2 5 6 2 3 2 5" xfId="20581" xr:uid="{429061E1-862E-436B-B60E-5BF37AD91276}"/>
    <cellStyle name="Comma 2 5 6 2 3 3" xfId="2164" xr:uid="{00000000-0005-0000-0000-0000551E0000}"/>
    <cellStyle name="Comma 2 5 6 2 3 3 2" xfId="4569" xr:uid="{00000000-0005-0000-0000-0000561E0000}"/>
    <cellStyle name="Comma 2 5 6 2 3 3 2 2" xfId="9372" xr:uid="{00000000-0005-0000-0000-0000571E0000}"/>
    <cellStyle name="Comma 2 5 6 2 3 3 2 2 2" xfId="18979" xr:uid="{00000000-0005-0000-0000-0000581E0000}"/>
    <cellStyle name="Comma 2 5 6 2 3 3 2 2 2 2" xfId="38193" xr:uid="{9BE9B6C7-A0ED-45F4-A98C-6A4925AEA210}"/>
    <cellStyle name="Comma 2 5 6 2 3 3 2 2 3" xfId="28586" xr:uid="{BC460C71-9E85-4D1A-BE5F-E6046A2012E2}"/>
    <cellStyle name="Comma 2 5 6 2 3 3 2 3" xfId="14176" xr:uid="{00000000-0005-0000-0000-0000591E0000}"/>
    <cellStyle name="Comma 2 5 6 2 3 3 2 3 2" xfId="33390" xr:uid="{A4DEF063-AAD7-45B1-9F64-439811368E63}"/>
    <cellStyle name="Comma 2 5 6 2 3 3 2 4" xfId="23783" xr:uid="{CC680A07-5A1E-43F3-BA86-779849A006AF}"/>
    <cellStyle name="Comma 2 5 6 2 3 3 3" xfId="6971" xr:uid="{00000000-0005-0000-0000-00005A1E0000}"/>
    <cellStyle name="Comma 2 5 6 2 3 3 3 2" xfId="16578" xr:uid="{00000000-0005-0000-0000-00005B1E0000}"/>
    <cellStyle name="Comma 2 5 6 2 3 3 3 2 2" xfId="35792" xr:uid="{B8844382-716F-4975-A91C-5A80A6712673}"/>
    <cellStyle name="Comma 2 5 6 2 3 3 3 3" xfId="26185" xr:uid="{2E2E8710-7943-4C67-A83D-4C8E12BDA970}"/>
    <cellStyle name="Comma 2 5 6 2 3 3 4" xfId="11774" xr:uid="{00000000-0005-0000-0000-00005C1E0000}"/>
    <cellStyle name="Comma 2 5 6 2 3 3 4 2" xfId="30988" xr:uid="{CF356298-473D-4EE6-B8B0-9814809C4CEA}"/>
    <cellStyle name="Comma 2 5 6 2 3 3 5" xfId="21381" xr:uid="{B4D2FF94-E18F-4106-8FB4-12FDF0B9660A}"/>
    <cellStyle name="Comma 2 5 6 2 3 4" xfId="2969" xr:uid="{00000000-0005-0000-0000-00005D1E0000}"/>
    <cellStyle name="Comma 2 5 6 2 3 4 2" xfId="7772" xr:uid="{00000000-0005-0000-0000-00005E1E0000}"/>
    <cellStyle name="Comma 2 5 6 2 3 4 2 2" xfId="17379" xr:uid="{00000000-0005-0000-0000-00005F1E0000}"/>
    <cellStyle name="Comma 2 5 6 2 3 4 2 2 2" xfId="36593" xr:uid="{53895EBF-9C0A-4636-940C-9D1E79ECD17A}"/>
    <cellStyle name="Comma 2 5 6 2 3 4 2 3" xfId="26986" xr:uid="{35ED367B-D375-44ED-844E-FABEB048F694}"/>
    <cellStyle name="Comma 2 5 6 2 3 4 3" xfId="12576" xr:uid="{00000000-0005-0000-0000-0000601E0000}"/>
    <cellStyle name="Comma 2 5 6 2 3 4 3 2" xfId="31790" xr:uid="{01716497-F47C-4C68-99F2-8875A428B40E}"/>
    <cellStyle name="Comma 2 5 6 2 3 4 4" xfId="22183" xr:uid="{F59DE402-0188-46D3-891F-06BBB379B28A}"/>
    <cellStyle name="Comma 2 5 6 2 3 5" xfId="5371" xr:uid="{00000000-0005-0000-0000-0000611E0000}"/>
    <cellStyle name="Comma 2 5 6 2 3 5 2" xfId="14978" xr:uid="{00000000-0005-0000-0000-0000621E0000}"/>
    <cellStyle name="Comma 2 5 6 2 3 5 2 2" xfId="34192" xr:uid="{D6F2315C-543D-46A8-9BA5-E4509F04C1E9}"/>
    <cellStyle name="Comma 2 5 6 2 3 5 3" xfId="24585" xr:uid="{1B6E0630-0604-4B16-AC48-7155958805CF}"/>
    <cellStyle name="Comma 2 5 6 2 3 6" xfId="10174" xr:uid="{00000000-0005-0000-0000-0000631E0000}"/>
    <cellStyle name="Comma 2 5 6 2 3 6 2" xfId="29388" xr:uid="{A6512713-B31A-4AC7-84CC-8EE9987C2E4A}"/>
    <cellStyle name="Comma 2 5 6 2 3 7" xfId="19781" xr:uid="{733E88D6-BBD1-43C5-9AFB-05A5BE3EF5A8}"/>
    <cellStyle name="Comma 2 5 6 2 4" xfId="763" xr:uid="{00000000-0005-0000-0000-0000641E0000}"/>
    <cellStyle name="Comma 2 5 6 2 4 2" xfId="1564" xr:uid="{00000000-0005-0000-0000-0000651E0000}"/>
    <cellStyle name="Comma 2 5 6 2 4 2 2" xfId="3969" xr:uid="{00000000-0005-0000-0000-0000661E0000}"/>
    <cellStyle name="Comma 2 5 6 2 4 2 2 2" xfId="8772" xr:uid="{00000000-0005-0000-0000-0000671E0000}"/>
    <cellStyle name="Comma 2 5 6 2 4 2 2 2 2" xfId="18379" xr:uid="{00000000-0005-0000-0000-0000681E0000}"/>
    <cellStyle name="Comma 2 5 6 2 4 2 2 2 2 2" xfId="37593" xr:uid="{E447A453-DDB6-45F8-9418-791323B242FF}"/>
    <cellStyle name="Comma 2 5 6 2 4 2 2 2 3" xfId="27986" xr:uid="{359D4ED5-E706-4305-B1E5-125B4E72C797}"/>
    <cellStyle name="Comma 2 5 6 2 4 2 2 3" xfId="13576" xr:uid="{00000000-0005-0000-0000-0000691E0000}"/>
    <cellStyle name="Comma 2 5 6 2 4 2 2 3 2" xfId="32790" xr:uid="{299607CB-43A4-4A93-BF75-76D703BF9890}"/>
    <cellStyle name="Comma 2 5 6 2 4 2 2 4" xfId="23183" xr:uid="{7946EB93-4311-4627-BEF8-A961F07E0C19}"/>
    <cellStyle name="Comma 2 5 6 2 4 2 3" xfId="6371" xr:uid="{00000000-0005-0000-0000-00006A1E0000}"/>
    <cellStyle name="Comma 2 5 6 2 4 2 3 2" xfId="15978" xr:uid="{00000000-0005-0000-0000-00006B1E0000}"/>
    <cellStyle name="Comma 2 5 6 2 4 2 3 2 2" xfId="35192" xr:uid="{F6597A7E-A56D-4A3C-A225-A103F87A6E05}"/>
    <cellStyle name="Comma 2 5 6 2 4 2 3 3" xfId="25585" xr:uid="{27BAE45F-5C69-4D64-AD7A-DCFCFE273060}"/>
    <cellStyle name="Comma 2 5 6 2 4 2 4" xfId="11174" xr:uid="{00000000-0005-0000-0000-00006C1E0000}"/>
    <cellStyle name="Comma 2 5 6 2 4 2 4 2" xfId="30388" xr:uid="{902572F0-EC8B-43D6-B9D7-B2F3FA8AD34E}"/>
    <cellStyle name="Comma 2 5 6 2 4 2 5" xfId="20781" xr:uid="{E4819F10-47D8-4329-9721-CEF0396363D0}"/>
    <cellStyle name="Comma 2 5 6 2 4 3" xfId="2364" xr:uid="{00000000-0005-0000-0000-00006D1E0000}"/>
    <cellStyle name="Comma 2 5 6 2 4 3 2" xfId="4769" xr:uid="{00000000-0005-0000-0000-00006E1E0000}"/>
    <cellStyle name="Comma 2 5 6 2 4 3 2 2" xfId="9572" xr:uid="{00000000-0005-0000-0000-00006F1E0000}"/>
    <cellStyle name="Comma 2 5 6 2 4 3 2 2 2" xfId="19179" xr:uid="{00000000-0005-0000-0000-0000701E0000}"/>
    <cellStyle name="Comma 2 5 6 2 4 3 2 2 2 2" xfId="38393" xr:uid="{20110F44-0371-4DDC-BC66-0E6FFA44B7DD}"/>
    <cellStyle name="Comma 2 5 6 2 4 3 2 2 3" xfId="28786" xr:uid="{D1C16F3F-2114-426F-B441-2B0FF6A01629}"/>
    <cellStyle name="Comma 2 5 6 2 4 3 2 3" xfId="14376" xr:uid="{00000000-0005-0000-0000-0000711E0000}"/>
    <cellStyle name="Comma 2 5 6 2 4 3 2 3 2" xfId="33590" xr:uid="{67C1DB7D-14EB-43A8-B7BF-C593F0ED6635}"/>
    <cellStyle name="Comma 2 5 6 2 4 3 2 4" xfId="23983" xr:uid="{CECB0A8E-CBFB-4970-ABE0-B4D5D6710D4A}"/>
    <cellStyle name="Comma 2 5 6 2 4 3 3" xfId="7171" xr:uid="{00000000-0005-0000-0000-0000721E0000}"/>
    <cellStyle name="Comma 2 5 6 2 4 3 3 2" xfId="16778" xr:uid="{00000000-0005-0000-0000-0000731E0000}"/>
    <cellStyle name="Comma 2 5 6 2 4 3 3 2 2" xfId="35992" xr:uid="{FA5FD3B7-77D7-4486-9EE4-C55BDDD1CB89}"/>
    <cellStyle name="Comma 2 5 6 2 4 3 3 3" xfId="26385" xr:uid="{6766C081-9000-47BE-B749-5CB18BFD90FE}"/>
    <cellStyle name="Comma 2 5 6 2 4 3 4" xfId="11974" xr:uid="{00000000-0005-0000-0000-0000741E0000}"/>
    <cellStyle name="Comma 2 5 6 2 4 3 4 2" xfId="31188" xr:uid="{945894E1-6C42-41B3-A0C4-0813DD372D48}"/>
    <cellStyle name="Comma 2 5 6 2 4 3 5" xfId="21581" xr:uid="{904EBB02-5087-407A-881E-B8068FF14AA0}"/>
    <cellStyle name="Comma 2 5 6 2 4 4" xfId="3169" xr:uid="{00000000-0005-0000-0000-0000751E0000}"/>
    <cellStyle name="Comma 2 5 6 2 4 4 2" xfId="7972" xr:uid="{00000000-0005-0000-0000-0000761E0000}"/>
    <cellStyle name="Comma 2 5 6 2 4 4 2 2" xfId="17579" xr:uid="{00000000-0005-0000-0000-0000771E0000}"/>
    <cellStyle name="Comma 2 5 6 2 4 4 2 2 2" xfId="36793" xr:uid="{D28A8DEE-4BEA-4E0D-AB5B-E739D2F950A5}"/>
    <cellStyle name="Comma 2 5 6 2 4 4 2 3" xfId="27186" xr:uid="{AF62A2EE-298F-40EF-B00F-4FB6B9F0060C}"/>
    <cellStyle name="Comma 2 5 6 2 4 4 3" xfId="12776" xr:uid="{00000000-0005-0000-0000-0000781E0000}"/>
    <cellStyle name="Comma 2 5 6 2 4 4 3 2" xfId="31990" xr:uid="{4A245212-2580-4B43-B200-486318AB2070}"/>
    <cellStyle name="Comma 2 5 6 2 4 4 4" xfId="22383" xr:uid="{B5DF1A03-2152-45F6-B38C-883A9713C643}"/>
    <cellStyle name="Comma 2 5 6 2 4 5" xfId="5571" xr:uid="{00000000-0005-0000-0000-0000791E0000}"/>
    <cellStyle name="Comma 2 5 6 2 4 5 2" xfId="15178" xr:uid="{00000000-0005-0000-0000-00007A1E0000}"/>
    <cellStyle name="Comma 2 5 6 2 4 5 2 2" xfId="34392" xr:uid="{8418ED31-065D-4B95-B5DD-3BE8595001FD}"/>
    <cellStyle name="Comma 2 5 6 2 4 5 3" xfId="24785" xr:uid="{F20C9D7B-8246-4920-A795-AE3252439A16}"/>
    <cellStyle name="Comma 2 5 6 2 4 6" xfId="10374" xr:uid="{00000000-0005-0000-0000-00007B1E0000}"/>
    <cellStyle name="Comma 2 5 6 2 4 6 2" xfId="29588" xr:uid="{A166E2CC-149A-4FD2-923C-B9A15DAFC338}"/>
    <cellStyle name="Comma 2 5 6 2 4 7" xfId="19981" xr:uid="{5AEDBABF-B342-4C9D-AB29-28702A30D679}"/>
    <cellStyle name="Comma 2 5 6 2 5" xfId="964" xr:uid="{00000000-0005-0000-0000-00007C1E0000}"/>
    <cellStyle name="Comma 2 5 6 2 5 2" xfId="3369" xr:uid="{00000000-0005-0000-0000-00007D1E0000}"/>
    <cellStyle name="Comma 2 5 6 2 5 2 2" xfId="8172" xr:uid="{00000000-0005-0000-0000-00007E1E0000}"/>
    <cellStyle name="Comma 2 5 6 2 5 2 2 2" xfId="17779" xr:uid="{00000000-0005-0000-0000-00007F1E0000}"/>
    <cellStyle name="Comma 2 5 6 2 5 2 2 2 2" xfId="36993" xr:uid="{15EB141F-F7A4-40A6-A6C6-C921A8BC3ED2}"/>
    <cellStyle name="Comma 2 5 6 2 5 2 2 3" xfId="27386" xr:uid="{B7A86CF3-36AC-4F80-8A95-BB63F0F8449F}"/>
    <cellStyle name="Comma 2 5 6 2 5 2 3" xfId="12976" xr:uid="{00000000-0005-0000-0000-0000801E0000}"/>
    <cellStyle name="Comma 2 5 6 2 5 2 3 2" xfId="32190" xr:uid="{CE92056E-1E70-4A27-B70C-ABC2B6978286}"/>
    <cellStyle name="Comma 2 5 6 2 5 2 4" xfId="22583" xr:uid="{267F8E61-EEAD-410F-8923-A711E2777519}"/>
    <cellStyle name="Comma 2 5 6 2 5 3" xfId="5771" xr:uid="{00000000-0005-0000-0000-0000811E0000}"/>
    <cellStyle name="Comma 2 5 6 2 5 3 2" xfId="15378" xr:uid="{00000000-0005-0000-0000-0000821E0000}"/>
    <cellStyle name="Comma 2 5 6 2 5 3 2 2" xfId="34592" xr:uid="{C5E68C35-D05C-469F-A206-11889E73C63D}"/>
    <cellStyle name="Comma 2 5 6 2 5 3 3" xfId="24985" xr:uid="{3C69B52A-17CD-4C77-A0F2-77090371DE94}"/>
    <cellStyle name="Comma 2 5 6 2 5 4" xfId="10574" xr:uid="{00000000-0005-0000-0000-0000831E0000}"/>
    <cellStyle name="Comma 2 5 6 2 5 4 2" xfId="29788" xr:uid="{089D55CF-437E-4083-94F5-7FB60FA16EDB}"/>
    <cellStyle name="Comma 2 5 6 2 5 5" xfId="20181" xr:uid="{1E001186-2A48-4A20-9EF5-DFF0BBB44174}"/>
    <cellStyle name="Comma 2 5 6 2 6" xfId="1764" xr:uid="{00000000-0005-0000-0000-0000841E0000}"/>
    <cellStyle name="Comma 2 5 6 2 6 2" xfId="4169" xr:uid="{00000000-0005-0000-0000-0000851E0000}"/>
    <cellStyle name="Comma 2 5 6 2 6 2 2" xfId="8972" xr:uid="{00000000-0005-0000-0000-0000861E0000}"/>
    <cellStyle name="Comma 2 5 6 2 6 2 2 2" xfId="18579" xr:uid="{00000000-0005-0000-0000-0000871E0000}"/>
    <cellStyle name="Comma 2 5 6 2 6 2 2 2 2" xfId="37793" xr:uid="{551521A8-8C3B-42D4-88EB-A909231B81DE}"/>
    <cellStyle name="Comma 2 5 6 2 6 2 2 3" xfId="28186" xr:uid="{7A73DC46-8975-4931-B181-D7777D8056EB}"/>
    <cellStyle name="Comma 2 5 6 2 6 2 3" xfId="13776" xr:uid="{00000000-0005-0000-0000-0000881E0000}"/>
    <cellStyle name="Comma 2 5 6 2 6 2 3 2" xfId="32990" xr:uid="{2BA5E248-223A-40F2-8ADA-7DF5E631AE63}"/>
    <cellStyle name="Comma 2 5 6 2 6 2 4" xfId="23383" xr:uid="{53D459B0-C448-4B0C-9B6D-5436A2A48A34}"/>
    <cellStyle name="Comma 2 5 6 2 6 3" xfId="6571" xr:uid="{00000000-0005-0000-0000-0000891E0000}"/>
    <cellStyle name="Comma 2 5 6 2 6 3 2" xfId="16178" xr:uid="{00000000-0005-0000-0000-00008A1E0000}"/>
    <cellStyle name="Comma 2 5 6 2 6 3 2 2" xfId="35392" xr:uid="{0BB959C6-0D56-482C-8CC1-7604D5ED305F}"/>
    <cellStyle name="Comma 2 5 6 2 6 3 3" xfId="25785" xr:uid="{C3718122-FD40-4AD6-B73B-5E8C89B7E306}"/>
    <cellStyle name="Comma 2 5 6 2 6 4" xfId="11374" xr:uid="{00000000-0005-0000-0000-00008B1E0000}"/>
    <cellStyle name="Comma 2 5 6 2 6 4 2" xfId="30588" xr:uid="{AF7F8FF1-D82F-40BF-AE4F-3E68E722D2A2}"/>
    <cellStyle name="Comma 2 5 6 2 6 5" xfId="20981" xr:uid="{7C969255-A015-4A20-A020-93B0E0E4B07D}"/>
    <cellStyle name="Comma 2 5 6 2 7" xfId="2569" xr:uid="{00000000-0005-0000-0000-00008C1E0000}"/>
    <cellStyle name="Comma 2 5 6 2 7 2" xfId="7372" xr:uid="{00000000-0005-0000-0000-00008D1E0000}"/>
    <cellStyle name="Comma 2 5 6 2 7 2 2" xfId="16979" xr:uid="{00000000-0005-0000-0000-00008E1E0000}"/>
    <cellStyle name="Comma 2 5 6 2 7 2 2 2" xfId="36193" xr:uid="{6A4E9AC7-0779-4290-AA41-B50CCD5E683C}"/>
    <cellStyle name="Comma 2 5 6 2 7 2 3" xfId="26586" xr:uid="{99483319-079E-4CEE-8264-9B0B8DC199AE}"/>
    <cellStyle name="Comma 2 5 6 2 7 3" xfId="12176" xr:uid="{00000000-0005-0000-0000-00008F1E0000}"/>
    <cellStyle name="Comma 2 5 6 2 7 3 2" xfId="31390" xr:uid="{220891E5-C153-4D07-9775-7A263576899A}"/>
    <cellStyle name="Comma 2 5 6 2 7 4" xfId="21783" xr:uid="{2B762A5D-E5AD-4915-9B08-8FA3F097736E}"/>
    <cellStyle name="Comma 2 5 6 2 8" xfId="4971" xr:uid="{00000000-0005-0000-0000-0000901E0000}"/>
    <cellStyle name="Comma 2 5 6 2 8 2" xfId="14578" xr:uid="{00000000-0005-0000-0000-0000911E0000}"/>
    <cellStyle name="Comma 2 5 6 2 8 2 2" xfId="33792" xr:uid="{E4C9537E-2606-4C41-99AC-30FDDFFCEBAD}"/>
    <cellStyle name="Comma 2 5 6 2 8 3" xfId="24185" xr:uid="{B6AEBBE6-12F1-4418-9ACA-63281A6977D0}"/>
    <cellStyle name="Comma 2 5 6 2 9" xfId="9774" xr:uid="{00000000-0005-0000-0000-0000921E0000}"/>
    <cellStyle name="Comma 2 5 6 2 9 2" xfId="28988" xr:uid="{1DC98724-47EE-4110-9E55-84A4486A5E50}"/>
    <cellStyle name="Comma 2 5 6 3" xfId="263" xr:uid="{00000000-0005-0000-0000-0000931E0000}"/>
    <cellStyle name="Comma 2 5 6 3 2" xfId="1064" xr:uid="{00000000-0005-0000-0000-0000941E0000}"/>
    <cellStyle name="Comma 2 5 6 3 2 2" xfId="3469" xr:uid="{00000000-0005-0000-0000-0000951E0000}"/>
    <cellStyle name="Comma 2 5 6 3 2 2 2" xfId="8272" xr:uid="{00000000-0005-0000-0000-0000961E0000}"/>
    <cellStyle name="Comma 2 5 6 3 2 2 2 2" xfId="17879" xr:uid="{00000000-0005-0000-0000-0000971E0000}"/>
    <cellStyle name="Comma 2 5 6 3 2 2 2 2 2" xfId="37093" xr:uid="{B5BEA7E7-2A1A-4C06-A632-B0F46819BD92}"/>
    <cellStyle name="Comma 2 5 6 3 2 2 2 3" xfId="27486" xr:uid="{63C64673-A835-40FB-AA91-5FE6FC30C441}"/>
    <cellStyle name="Comma 2 5 6 3 2 2 3" xfId="13076" xr:uid="{00000000-0005-0000-0000-0000981E0000}"/>
    <cellStyle name="Comma 2 5 6 3 2 2 3 2" xfId="32290" xr:uid="{EA20C097-59BC-4739-A6C0-577E911984E6}"/>
    <cellStyle name="Comma 2 5 6 3 2 2 4" xfId="22683" xr:uid="{BC0FD96F-55C7-4164-85FC-C28C1C165E77}"/>
    <cellStyle name="Comma 2 5 6 3 2 3" xfId="5871" xr:uid="{00000000-0005-0000-0000-0000991E0000}"/>
    <cellStyle name="Comma 2 5 6 3 2 3 2" xfId="15478" xr:uid="{00000000-0005-0000-0000-00009A1E0000}"/>
    <cellStyle name="Comma 2 5 6 3 2 3 2 2" xfId="34692" xr:uid="{FD167CA0-2BA8-431A-AF9B-C7E636CB20E3}"/>
    <cellStyle name="Comma 2 5 6 3 2 3 3" xfId="25085" xr:uid="{4A55C360-C9E5-41FE-8CCC-1A1243155F51}"/>
    <cellStyle name="Comma 2 5 6 3 2 4" xfId="10674" xr:uid="{00000000-0005-0000-0000-00009B1E0000}"/>
    <cellStyle name="Comma 2 5 6 3 2 4 2" xfId="29888" xr:uid="{2A0C13D8-85F8-4FAC-8732-5758636CBF2E}"/>
    <cellStyle name="Comma 2 5 6 3 2 5" xfId="20281" xr:uid="{23F61372-33C2-4C10-B5AF-B271F8E8B47E}"/>
    <cellStyle name="Comma 2 5 6 3 3" xfId="1864" xr:uid="{00000000-0005-0000-0000-00009C1E0000}"/>
    <cellStyle name="Comma 2 5 6 3 3 2" xfId="4269" xr:uid="{00000000-0005-0000-0000-00009D1E0000}"/>
    <cellStyle name="Comma 2 5 6 3 3 2 2" xfId="9072" xr:uid="{00000000-0005-0000-0000-00009E1E0000}"/>
    <cellStyle name="Comma 2 5 6 3 3 2 2 2" xfId="18679" xr:uid="{00000000-0005-0000-0000-00009F1E0000}"/>
    <cellStyle name="Comma 2 5 6 3 3 2 2 2 2" xfId="37893" xr:uid="{5B877BD4-7E3D-4C69-A259-A975C765F350}"/>
    <cellStyle name="Comma 2 5 6 3 3 2 2 3" xfId="28286" xr:uid="{CF87FE0F-75CB-41A8-8AA0-84ED124021CD}"/>
    <cellStyle name="Comma 2 5 6 3 3 2 3" xfId="13876" xr:uid="{00000000-0005-0000-0000-0000A01E0000}"/>
    <cellStyle name="Comma 2 5 6 3 3 2 3 2" xfId="33090" xr:uid="{B51CFFAA-D353-4385-B44A-83F0B98ECE7D}"/>
    <cellStyle name="Comma 2 5 6 3 3 2 4" xfId="23483" xr:uid="{6972CDC5-1FD4-4375-AD19-291DF7A54EDC}"/>
    <cellStyle name="Comma 2 5 6 3 3 3" xfId="6671" xr:uid="{00000000-0005-0000-0000-0000A11E0000}"/>
    <cellStyle name="Comma 2 5 6 3 3 3 2" xfId="16278" xr:uid="{00000000-0005-0000-0000-0000A21E0000}"/>
    <cellStyle name="Comma 2 5 6 3 3 3 2 2" xfId="35492" xr:uid="{9CB20E88-C083-420E-B560-71061057563C}"/>
    <cellStyle name="Comma 2 5 6 3 3 3 3" xfId="25885" xr:uid="{EB78C504-D4A8-45F9-B438-B83647A1C0DA}"/>
    <cellStyle name="Comma 2 5 6 3 3 4" xfId="11474" xr:uid="{00000000-0005-0000-0000-0000A31E0000}"/>
    <cellStyle name="Comma 2 5 6 3 3 4 2" xfId="30688" xr:uid="{D4828E14-3B7E-4E0A-A2A5-16C33073B954}"/>
    <cellStyle name="Comma 2 5 6 3 3 5" xfId="21081" xr:uid="{7A211AF5-4728-4E31-8CC0-6D4A8B18522E}"/>
    <cellStyle name="Comma 2 5 6 3 4" xfId="2669" xr:uid="{00000000-0005-0000-0000-0000A41E0000}"/>
    <cellStyle name="Comma 2 5 6 3 4 2" xfId="7472" xr:uid="{00000000-0005-0000-0000-0000A51E0000}"/>
    <cellStyle name="Comma 2 5 6 3 4 2 2" xfId="17079" xr:uid="{00000000-0005-0000-0000-0000A61E0000}"/>
    <cellStyle name="Comma 2 5 6 3 4 2 2 2" xfId="36293" xr:uid="{CEC4E5B4-9EAE-4E3F-A8C1-E5FBE5F27C5B}"/>
    <cellStyle name="Comma 2 5 6 3 4 2 3" xfId="26686" xr:uid="{D65EB1F5-6820-4680-B856-36CB1A58F242}"/>
    <cellStyle name="Comma 2 5 6 3 4 3" xfId="12276" xr:uid="{00000000-0005-0000-0000-0000A71E0000}"/>
    <cellStyle name="Comma 2 5 6 3 4 3 2" xfId="31490" xr:uid="{4BAA3453-6F11-42AF-ACC1-383790BBA0BA}"/>
    <cellStyle name="Comma 2 5 6 3 4 4" xfId="21883" xr:uid="{8905CCBF-73DD-483C-82FA-73E588EA7DF6}"/>
    <cellStyle name="Comma 2 5 6 3 5" xfId="5071" xr:uid="{00000000-0005-0000-0000-0000A81E0000}"/>
    <cellStyle name="Comma 2 5 6 3 5 2" xfId="14678" xr:uid="{00000000-0005-0000-0000-0000A91E0000}"/>
    <cellStyle name="Comma 2 5 6 3 5 2 2" xfId="33892" xr:uid="{8A8C413D-CD66-4C99-BDA9-6B92781EC010}"/>
    <cellStyle name="Comma 2 5 6 3 5 3" xfId="24285" xr:uid="{1F98E18C-3B00-4F50-BE59-68DA2493A03C}"/>
    <cellStyle name="Comma 2 5 6 3 6" xfId="9874" xr:uid="{00000000-0005-0000-0000-0000AA1E0000}"/>
    <cellStyle name="Comma 2 5 6 3 6 2" xfId="29088" xr:uid="{F1AB8F0F-F9C3-4363-A201-64944418B0F9}"/>
    <cellStyle name="Comma 2 5 6 3 7" xfId="19481" xr:uid="{4C53E168-883E-433F-B10E-7377E9AA876C}"/>
    <cellStyle name="Comma 2 5 6 4" xfId="463" xr:uid="{00000000-0005-0000-0000-0000AB1E0000}"/>
    <cellStyle name="Comma 2 5 6 4 2" xfId="1264" xr:uid="{00000000-0005-0000-0000-0000AC1E0000}"/>
    <cellStyle name="Comma 2 5 6 4 2 2" xfId="3669" xr:uid="{00000000-0005-0000-0000-0000AD1E0000}"/>
    <cellStyle name="Comma 2 5 6 4 2 2 2" xfId="8472" xr:uid="{00000000-0005-0000-0000-0000AE1E0000}"/>
    <cellStyle name="Comma 2 5 6 4 2 2 2 2" xfId="18079" xr:uid="{00000000-0005-0000-0000-0000AF1E0000}"/>
    <cellStyle name="Comma 2 5 6 4 2 2 2 2 2" xfId="37293" xr:uid="{044B8E14-E42D-4898-ACBA-BB0F430DDEBB}"/>
    <cellStyle name="Comma 2 5 6 4 2 2 2 3" xfId="27686" xr:uid="{029415E8-E695-4D81-9671-548A4D7A1249}"/>
    <cellStyle name="Comma 2 5 6 4 2 2 3" xfId="13276" xr:uid="{00000000-0005-0000-0000-0000B01E0000}"/>
    <cellStyle name="Comma 2 5 6 4 2 2 3 2" xfId="32490" xr:uid="{F1A270E3-BA6F-4B89-B4D9-9F42D07E3BDA}"/>
    <cellStyle name="Comma 2 5 6 4 2 2 4" xfId="22883" xr:uid="{47AAF24F-75F1-4DF3-8149-EA18F7EB9481}"/>
    <cellStyle name="Comma 2 5 6 4 2 3" xfId="6071" xr:uid="{00000000-0005-0000-0000-0000B11E0000}"/>
    <cellStyle name="Comma 2 5 6 4 2 3 2" xfId="15678" xr:uid="{00000000-0005-0000-0000-0000B21E0000}"/>
    <cellStyle name="Comma 2 5 6 4 2 3 2 2" xfId="34892" xr:uid="{38EE74F0-0541-4C96-AECD-A309F9518AE9}"/>
    <cellStyle name="Comma 2 5 6 4 2 3 3" xfId="25285" xr:uid="{5A7BD110-8421-4D03-94BB-35A58288C859}"/>
    <cellStyle name="Comma 2 5 6 4 2 4" xfId="10874" xr:uid="{00000000-0005-0000-0000-0000B31E0000}"/>
    <cellStyle name="Comma 2 5 6 4 2 4 2" xfId="30088" xr:uid="{20039AB6-5517-4170-9462-519B029C8699}"/>
    <cellStyle name="Comma 2 5 6 4 2 5" xfId="20481" xr:uid="{79442446-D3BB-4986-AB68-6A6924CBB4D2}"/>
    <cellStyle name="Comma 2 5 6 4 3" xfId="2064" xr:uid="{00000000-0005-0000-0000-0000B41E0000}"/>
    <cellStyle name="Comma 2 5 6 4 3 2" xfId="4469" xr:uid="{00000000-0005-0000-0000-0000B51E0000}"/>
    <cellStyle name="Comma 2 5 6 4 3 2 2" xfId="9272" xr:uid="{00000000-0005-0000-0000-0000B61E0000}"/>
    <cellStyle name="Comma 2 5 6 4 3 2 2 2" xfId="18879" xr:uid="{00000000-0005-0000-0000-0000B71E0000}"/>
    <cellStyle name="Comma 2 5 6 4 3 2 2 2 2" xfId="38093" xr:uid="{8D56D5B3-A1AE-4701-AD0F-1A6A973D56FD}"/>
    <cellStyle name="Comma 2 5 6 4 3 2 2 3" xfId="28486" xr:uid="{72595F95-FC6C-4E3C-A9E3-EE257B80E8F5}"/>
    <cellStyle name="Comma 2 5 6 4 3 2 3" xfId="14076" xr:uid="{00000000-0005-0000-0000-0000B81E0000}"/>
    <cellStyle name="Comma 2 5 6 4 3 2 3 2" xfId="33290" xr:uid="{D25F1CDF-46F2-4324-9862-4FE910A09D4F}"/>
    <cellStyle name="Comma 2 5 6 4 3 2 4" xfId="23683" xr:uid="{B0FA1235-4F35-4CC5-BFCC-BFBA73223F34}"/>
    <cellStyle name="Comma 2 5 6 4 3 3" xfId="6871" xr:uid="{00000000-0005-0000-0000-0000B91E0000}"/>
    <cellStyle name="Comma 2 5 6 4 3 3 2" xfId="16478" xr:uid="{00000000-0005-0000-0000-0000BA1E0000}"/>
    <cellStyle name="Comma 2 5 6 4 3 3 2 2" xfId="35692" xr:uid="{0CB7D75E-DA9E-4559-B586-9BABDECCE5B0}"/>
    <cellStyle name="Comma 2 5 6 4 3 3 3" xfId="26085" xr:uid="{241FDF16-36DD-4C86-8E8E-EF5D7DF9F8E9}"/>
    <cellStyle name="Comma 2 5 6 4 3 4" xfId="11674" xr:uid="{00000000-0005-0000-0000-0000BB1E0000}"/>
    <cellStyle name="Comma 2 5 6 4 3 4 2" xfId="30888" xr:uid="{19E75936-5CBB-4475-9552-4249CF132C55}"/>
    <cellStyle name="Comma 2 5 6 4 3 5" xfId="21281" xr:uid="{B7B0123F-E2BA-4B68-8261-373DC5336EC2}"/>
    <cellStyle name="Comma 2 5 6 4 4" xfId="2869" xr:uid="{00000000-0005-0000-0000-0000BC1E0000}"/>
    <cellStyle name="Comma 2 5 6 4 4 2" xfId="7672" xr:uid="{00000000-0005-0000-0000-0000BD1E0000}"/>
    <cellStyle name="Comma 2 5 6 4 4 2 2" xfId="17279" xr:uid="{00000000-0005-0000-0000-0000BE1E0000}"/>
    <cellStyle name="Comma 2 5 6 4 4 2 2 2" xfId="36493" xr:uid="{BADFBDF2-6E45-4C55-BEF2-E06F9412A002}"/>
    <cellStyle name="Comma 2 5 6 4 4 2 3" xfId="26886" xr:uid="{9647A13F-2AE8-4958-A5D7-55F46480F49F}"/>
    <cellStyle name="Comma 2 5 6 4 4 3" xfId="12476" xr:uid="{00000000-0005-0000-0000-0000BF1E0000}"/>
    <cellStyle name="Comma 2 5 6 4 4 3 2" xfId="31690" xr:uid="{4F8E79B4-CE21-4C09-8F72-A47E9568A04F}"/>
    <cellStyle name="Comma 2 5 6 4 4 4" xfId="22083" xr:uid="{BE3BA2DE-E64B-4C7A-99A2-4BBA08D752A5}"/>
    <cellStyle name="Comma 2 5 6 4 5" xfId="5271" xr:uid="{00000000-0005-0000-0000-0000C01E0000}"/>
    <cellStyle name="Comma 2 5 6 4 5 2" xfId="14878" xr:uid="{00000000-0005-0000-0000-0000C11E0000}"/>
    <cellStyle name="Comma 2 5 6 4 5 2 2" xfId="34092" xr:uid="{E8259076-1DD3-4D56-95AF-A50FD3805E9C}"/>
    <cellStyle name="Comma 2 5 6 4 5 3" xfId="24485" xr:uid="{FAE3B7CD-6B9A-4944-9BA9-628B7F485C20}"/>
    <cellStyle name="Comma 2 5 6 4 6" xfId="10074" xr:uid="{00000000-0005-0000-0000-0000C21E0000}"/>
    <cellStyle name="Comma 2 5 6 4 6 2" xfId="29288" xr:uid="{52BDB904-7C7F-4E92-AF4E-3FDD4896353A}"/>
    <cellStyle name="Comma 2 5 6 4 7" xfId="19681" xr:uid="{30E5C228-1C2E-447E-A0DD-0CC01CC367B2}"/>
    <cellStyle name="Comma 2 5 6 5" xfId="663" xr:uid="{00000000-0005-0000-0000-0000C31E0000}"/>
    <cellStyle name="Comma 2 5 6 5 2" xfId="1464" xr:uid="{00000000-0005-0000-0000-0000C41E0000}"/>
    <cellStyle name="Comma 2 5 6 5 2 2" xfId="3869" xr:uid="{00000000-0005-0000-0000-0000C51E0000}"/>
    <cellStyle name="Comma 2 5 6 5 2 2 2" xfId="8672" xr:uid="{00000000-0005-0000-0000-0000C61E0000}"/>
    <cellStyle name="Comma 2 5 6 5 2 2 2 2" xfId="18279" xr:uid="{00000000-0005-0000-0000-0000C71E0000}"/>
    <cellStyle name="Comma 2 5 6 5 2 2 2 2 2" xfId="37493" xr:uid="{2F1246B3-CFC5-4ECC-8E01-64885B4E2AAE}"/>
    <cellStyle name="Comma 2 5 6 5 2 2 2 3" xfId="27886" xr:uid="{05425EDC-4B91-4A0F-95E0-1C6EB8EB7C82}"/>
    <cellStyle name="Comma 2 5 6 5 2 2 3" xfId="13476" xr:uid="{00000000-0005-0000-0000-0000C81E0000}"/>
    <cellStyle name="Comma 2 5 6 5 2 2 3 2" xfId="32690" xr:uid="{33202A1A-3FAE-432B-806A-C28ABA3ED597}"/>
    <cellStyle name="Comma 2 5 6 5 2 2 4" xfId="23083" xr:uid="{35C0D621-2C55-4C66-9982-232C541E6748}"/>
    <cellStyle name="Comma 2 5 6 5 2 3" xfId="6271" xr:uid="{00000000-0005-0000-0000-0000C91E0000}"/>
    <cellStyle name="Comma 2 5 6 5 2 3 2" xfId="15878" xr:uid="{00000000-0005-0000-0000-0000CA1E0000}"/>
    <cellStyle name="Comma 2 5 6 5 2 3 2 2" xfId="35092" xr:uid="{4F395751-2F2F-4FF7-847D-E96C729B16EA}"/>
    <cellStyle name="Comma 2 5 6 5 2 3 3" xfId="25485" xr:uid="{495B1936-1996-44AE-BF65-E9945FCB6DFA}"/>
    <cellStyle name="Comma 2 5 6 5 2 4" xfId="11074" xr:uid="{00000000-0005-0000-0000-0000CB1E0000}"/>
    <cellStyle name="Comma 2 5 6 5 2 4 2" xfId="30288" xr:uid="{7DC0E2EB-A7E1-40D2-86E7-E2D3F84E04B8}"/>
    <cellStyle name="Comma 2 5 6 5 2 5" xfId="20681" xr:uid="{E1B12AD7-A5E6-45FE-8938-B4959B8A0D8D}"/>
    <cellStyle name="Comma 2 5 6 5 3" xfId="2264" xr:uid="{00000000-0005-0000-0000-0000CC1E0000}"/>
    <cellStyle name="Comma 2 5 6 5 3 2" xfId="4669" xr:uid="{00000000-0005-0000-0000-0000CD1E0000}"/>
    <cellStyle name="Comma 2 5 6 5 3 2 2" xfId="9472" xr:uid="{00000000-0005-0000-0000-0000CE1E0000}"/>
    <cellStyle name="Comma 2 5 6 5 3 2 2 2" xfId="19079" xr:uid="{00000000-0005-0000-0000-0000CF1E0000}"/>
    <cellStyle name="Comma 2 5 6 5 3 2 2 2 2" xfId="38293" xr:uid="{542A384A-8A55-4F67-8F39-4CA3FE023ED0}"/>
    <cellStyle name="Comma 2 5 6 5 3 2 2 3" xfId="28686" xr:uid="{61B23F88-8375-4539-8FA8-B9257B52F4AB}"/>
    <cellStyle name="Comma 2 5 6 5 3 2 3" xfId="14276" xr:uid="{00000000-0005-0000-0000-0000D01E0000}"/>
    <cellStyle name="Comma 2 5 6 5 3 2 3 2" xfId="33490" xr:uid="{4D350425-D731-4965-9061-AC29FC15E901}"/>
    <cellStyle name="Comma 2 5 6 5 3 2 4" xfId="23883" xr:uid="{EF4489D4-7B01-4CDA-AB3E-220B0120F8FB}"/>
    <cellStyle name="Comma 2 5 6 5 3 3" xfId="7071" xr:uid="{00000000-0005-0000-0000-0000D11E0000}"/>
    <cellStyle name="Comma 2 5 6 5 3 3 2" xfId="16678" xr:uid="{00000000-0005-0000-0000-0000D21E0000}"/>
    <cellStyle name="Comma 2 5 6 5 3 3 2 2" xfId="35892" xr:uid="{A5ED0F88-FD6D-4E06-A32B-39FE803E376B}"/>
    <cellStyle name="Comma 2 5 6 5 3 3 3" xfId="26285" xr:uid="{B632646B-E854-4ECA-B8B9-8D3CC4E8A65D}"/>
    <cellStyle name="Comma 2 5 6 5 3 4" xfId="11874" xr:uid="{00000000-0005-0000-0000-0000D31E0000}"/>
    <cellStyle name="Comma 2 5 6 5 3 4 2" xfId="31088" xr:uid="{87D75AFD-F35A-4EB4-8CB9-E4B9CCC19426}"/>
    <cellStyle name="Comma 2 5 6 5 3 5" xfId="21481" xr:uid="{42123254-1D32-43D3-8F1C-EAF7AE46253B}"/>
    <cellStyle name="Comma 2 5 6 5 4" xfId="3069" xr:uid="{00000000-0005-0000-0000-0000D41E0000}"/>
    <cellStyle name="Comma 2 5 6 5 4 2" xfId="7872" xr:uid="{00000000-0005-0000-0000-0000D51E0000}"/>
    <cellStyle name="Comma 2 5 6 5 4 2 2" xfId="17479" xr:uid="{00000000-0005-0000-0000-0000D61E0000}"/>
    <cellStyle name="Comma 2 5 6 5 4 2 2 2" xfId="36693" xr:uid="{6ABBA241-23D4-487B-99B6-E3A4626D1920}"/>
    <cellStyle name="Comma 2 5 6 5 4 2 3" xfId="27086" xr:uid="{9F67A025-A8F0-45ED-AC9D-9916DA28DE0E}"/>
    <cellStyle name="Comma 2 5 6 5 4 3" xfId="12676" xr:uid="{00000000-0005-0000-0000-0000D71E0000}"/>
    <cellStyle name="Comma 2 5 6 5 4 3 2" xfId="31890" xr:uid="{48265ECD-2B16-4FCA-9FBF-11AC7539906A}"/>
    <cellStyle name="Comma 2 5 6 5 4 4" xfId="22283" xr:uid="{247895D3-0784-424E-B4C8-487954DEA1A5}"/>
    <cellStyle name="Comma 2 5 6 5 5" xfId="5471" xr:uid="{00000000-0005-0000-0000-0000D81E0000}"/>
    <cellStyle name="Comma 2 5 6 5 5 2" xfId="15078" xr:uid="{00000000-0005-0000-0000-0000D91E0000}"/>
    <cellStyle name="Comma 2 5 6 5 5 2 2" xfId="34292" xr:uid="{D0AB9C55-1069-4677-AB80-EA2C576D62BD}"/>
    <cellStyle name="Comma 2 5 6 5 5 3" xfId="24685" xr:uid="{618157ED-39C9-4B70-8FCF-42869919D8BB}"/>
    <cellStyle name="Comma 2 5 6 5 6" xfId="10274" xr:uid="{00000000-0005-0000-0000-0000DA1E0000}"/>
    <cellStyle name="Comma 2 5 6 5 6 2" xfId="29488" xr:uid="{605DF857-E962-4EDF-BFE0-A9EE15F241E0}"/>
    <cellStyle name="Comma 2 5 6 5 7" xfId="19881" xr:uid="{94EA89C3-0422-4734-9688-A57B5DD3C0EB}"/>
    <cellStyle name="Comma 2 5 6 6" xfId="864" xr:uid="{00000000-0005-0000-0000-0000DB1E0000}"/>
    <cellStyle name="Comma 2 5 6 6 2" xfId="3269" xr:uid="{00000000-0005-0000-0000-0000DC1E0000}"/>
    <cellStyle name="Comma 2 5 6 6 2 2" xfId="8072" xr:uid="{00000000-0005-0000-0000-0000DD1E0000}"/>
    <cellStyle name="Comma 2 5 6 6 2 2 2" xfId="17679" xr:uid="{00000000-0005-0000-0000-0000DE1E0000}"/>
    <cellStyle name="Comma 2 5 6 6 2 2 2 2" xfId="36893" xr:uid="{4799E4F0-F8CF-4922-BD47-1127546C1E7C}"/>
    <cellStyle name="Comma 2 5 6 6 2 2 3" xfId="27286" xr:uid="{43F49D4C-8EB1-4EF7-82E5-3888CBDBE898}"/>
    <cellStyle name="Comma 2 5 6 6 2 3" xfId="12876" xr:uid="{00000000-0005-0000-0000-0000DF1E0000}"/>
    <cellStyle name="Comma 2 5 6 6 2 3 2" xfId="32090" xr:uid="{E37AFD59-79B5-4AD2-BFDA-CD2754B35530}"/>
    <cellStyle name="Comma 2 5 6 6 2 4" xfId="22483" xr:uid="{CD94A1A6-E0F4-445A-8BEF-85E3B2E71550}"/>
    <cellStyle name="Comma 2 5 6 6 3" xfId="5671" xr:uid="{00000000-0005-0000-0000-0000E01E0000}"/>
    <cellStyle name="Comma 2 5 6 6 3 2" xfId="15278" xr:uid="{00000000-0005-0000-0000-0000E11E0000}"/>
    <cellStyle name="Comma 2 5 6 6 3 2 2" xfId="34492" xr:uid="{4BC8EF0C-266D-489E-8747-1B131813D872}"/>
    <cellStyle name="Comma 2 5 6 6 3 3" xfId="24885" xr:uid="{0FCB1684-0C27-4C69-8846-29D64A5FF432}"/>
    <cellStyle name="Comma 2 5 6 6 4" xfId="10474" xr:uid="{00000000-0005-0000-0000-0000E21E0000}"/>
    <cellStyle name="Comma 2 5 6 6 4 2" xfId="29688" xr:uid="{AB0656F3-2644-4B79-A8AF-CE6683988845}"/>
    <cellStyle name="Comma 2 5 6 6 5" xfId="20081" xr:uid="{59EC3D69-FFB3-4D62-BC8E-4019F504F335}"/>
    <cellStyle name="Comma 2 5 6 7" xfId="1664" xr:uid="{00000000-0005-0000-0000-0000E31E0000}"/>
    <cellStyle name="Comma 2 5 6 7 2" xfId="4069" xr:uid="{00000000-0005-0000-0000-0000E41E0000}"/>
    <cellStyle name="Comma 2 5 6 7 2 2" xfId="8872" xr:uid="{00000000-0005-0000-0000-0000E51E0000}"/>
    <cellStyle name="Comma 2 5 6 7 2 2 2" xfId="18479" xr:uid="{00000000-0005-0000-0000-0000E61E0000}"/>
    <cellStyle name="Comma 2 5 6 7 2 2 2 2" xfId="37693" xr:uid="{07CAA900-23D5-4A77-9E4A-189C6716B09D}"/>
    <cellStyle name="Comma 2 5 6 7 2 2 3" xfId="28086" xr:uid="{52FE5073-F6FA-4F8F-8490-88B7D04DD6EF}"/>
    <cellStyle name="Comma 2 5 6 7 2 3" xfId="13676" xr:uid="{00000000-0005-0000-0000-0000E71E0000}"/>
    <cellStyle name="Comma 2 5 6 7 2 3 2" xfId="32890" xr:uid="{D503E85B-9139-4661-A70B-3E7D665849D7}"/>
    <cellStyle name="Comma 2 5 6 7 2 4" xfId="23283" xr:uid="{6D55ED2B-3B40-4BC6-9C24-4C951CF30AF2}"/>
    <cellStyle name="Comma 2 5 6 7 3" xfId="6471" xr:uid="{00000000-0005-0000-0000-0000E81E0000}"/>
    <cellStyle name="Comma 2 5 6 7 3 2" xfId="16078" xr:uid="{00000000-0005-0000-0000-0000E91E0000}"/>
    <cellStyle name="Comma 2 5 6 7 3 2 2" xfId="35292" xr:uid="{03FECCCD-4368-4196-ACB0-890D4B89B28D}"/>
    <cellStyle name="Comma 2 5 6 7 3 3" xfId="25685" xr:uid="{FFFFC35E-8AF9-4C35-BFE2-3E71D8848C50}"/>
    <cellStyle name="Comma 2 5 6 7 4" xfId="11274" xr:uid="{00000000-0005-0000-0000-0000EA1E0000}"/>
    <cellStyle name="Comma 2 5 6 7 4 2" xfId="30488" xr:uid="{F3A7AD91-5AEC-4783-AD02-90D811742E5D}"/>
    <cellStyle name="Comma 2 5 6 7 5" xfId="20881" xr:uid="{45E6B5F2-CA40-4762-8486-62576FAE8B90}"/>
    <cellStyle name="Comma 2 5 6 8" xfId="2469" xr:uid="{00000000-0005-0000-0000-0000EB1E0000}"/>
    <cellStyle name="Comma 2 5 6 8 2" xfId="7272" xr:uid="{00000000-0005-0000-0000-0000EC1E0000}"/>
    <cellStyle name="Comma 2 5 6 8 2 2" xfId="16879" xr:uid="{00000000-0005-0000-0000-0000ED1E0000}"/>
    <cellStyle name="Comma 2 5 6 8 2 2 2" xfId="36093" xr:uid="{19E5C966-EFF4-49A6-8588-350D0E19446A}"/>
    <cellStyle name="Comma 2 5 6 8 2 3" xfId="26486" xr:uid="{FC556232-0ADE-4CEF-98D8-284518661495}"/>
    <cellStyle name="Comma 2 5 6 8 3" xfId="12076" xr:uid="{00000000-0005-0000-0000-0000EE1E0000}"/>
    <cellStyle name="Comma 2 5 6 8 3 2" xfId="31290" xr:uid="{E13EFA5B-4E60-4B0D-B14A-C8E94A123FC1}"/>
    <cellStyle name="Comma 2 5 6 8 4" xfId="21683" xr:uid="{F9109C4D-9256-4433-B32C-C8D73589A33C}"/>
    <cellStyle name="Comma 2 5 6 9" xfId="4871" xr:uid="{00000000-0005-0000-0000-0000EF1E0000}"/>
    <cellStyle name="Comma 2 5 6 9 2" xfId="14478" xr:uid="{00000000-0005-0000-0000-0000F01E0000}"/>
    <cellStyle name="Comma 2 5 6 9 2 2" xfId="33692" xr:uid="{3FC323F8-F5DE-4386-B414-D2A7E9090B4D}"/>
    <cellStyle name="Comma 2 5 6 9 3" xfId="24085" xr:uid="{1930295C-E3B0-4445-8984-AB630357C954}"/>
    <cellStyle name="Comma 2 5 7" xfId="113" xr:uid="{00000000-0005-0000-0000-0000F11E0000}"/>
    <cellStyle name="Comma 2 5 7 10" xfId="19331" xr:uid="{5E8D1E1B-F7FD-491B-A2BF-4A687BE097BF}"/>
    <cellStyle name="Comma 2 5 7 2" xfId="313" xr:uid="{00000000-0005-0000-0000-0000F21E0000}"/>
    <cellStyle name="Comma 2 5 7 2 2" xfId="1114" xr:uid="{00000000-0005-0000-0000-0000F31E0000}"/>
    <cellStyle name="Comma 2 5 7 2 2 2" xfId="3519" xr:uid="{00000000-0005-0000-0000-0000F41E0000}"/>
    <cellStyle name="Comma 2 5 7 2 2 2 2" xfId="8322" xr:uid="{00000000-0005-0000-0000-0000F51E0000}"/>
    <cellStyle name="Comma 2 5 7 2 2 2 2 2" xfId="17929" xr:uid="{00000000-0005-0000-0000-0000F61E0000}"/>
    <cellStyle name="Comma 2 5 7 2 2 2 2 2 2" xfId="37143" xr:uid="{263B9BC1-06C7-44FA-9488-5F4641D6407B}"/>
    <cellStyle name="Comma 2 5 7 2 2 2 2 3" xfId="27536" xr:uid="{E3511042-0C1F-47C5-81E6-00F0A42CB580}"/>
    <cellStyle name="Comma 2 5 7 2 2 2 3" xfId="13126" xr:uid="{00000000-0005-0000-0000-0000F71E0000}"/>
    <cellStyle name="Comma 2 5 7 2 2 2 3 2" xfId="32340" xr:uid="{66749115-6D68-47A3-A4BD-78A23CD58E52}"/>
    <cellStyle name="Comma 2 5 7 2 2 2 4" xfId="22733" xr:uid="{F142FB36-6F85-4BD4-B396-D5CAF848B80A}"/>
    <cellStyle name="Comma 2 5 7 2 2 3" xfId="5921" xr:uid="{00000000-0005-0000-0000-0000F81E0000}"/>
    <cellStyle name="Comma 2 5 7 2 2 3 2" xfId="15528" xr:uid="{00000000-0005-0000-0000-0000F91E0000}"/>
    <cellStyle name="Comma 2 5 7 2 2 3 2 2" xfId="34742" xr:uid="{6EF6817C-9E08-4976-AF14-6A2A9E33A3C9}"/>
    <cellStyle name="Comma 2 5 7 2 2 3 3" xfId="25135" xr:uid="{35FF48FA-D6C5-43D5-8DD4-FD55C7303059}"/>
    <cellStyle name="Comma 2 5 7 2 2 4" xfId="10724" xr:uid="{00000000-0005-0000-0000-0000FA1E0000}"/>
    <cellStyle name="Comma 2 5 7 2 2 4 2" xfId="29938" xr:uid="{E4BF0445-C008-4FD0-949D-9CF414A4C6F3}"/>
    <cellStyle name="Comma 2 5 7 2 2 5" xfId="20331" xr:uid="{7E64BA59-3C5D-453A-B284-64135821233C}"/>
    <cellStyle name="Comma 2 5 7 2 3" xfId="1914" xr:uid="{00000000-0005-0000-0000-0000FB1E0000}"/>
    <cellStyle name="Comma 2 5 7 2 3 2" xfId="4319" xr:uid="{00000000-0005-0000-0000-0000FC1E0000}"/>
    <cellStyle name="Comma 2 5 7 2 3 2 2" xfId="9122" xr:uid="{00000000-0005-0000-0000-0000FD1E0000}"/>
    <cellStyle name="Comma 2 5 7 2 3 2 2 2" xfId="18729" xr:uid="{00000000-0005-0000-0000-0000FE1E0000}"/>
    <cellStyle name="Comma 2 5 7 2 3 2 2 2 2" xfId="37943" xr:uid="{D9B3554F-E2C8-4C47-9432-D96F9CBBC4EA}"/>
    <cellStyle name="Comma 2 5 7 2 3 2 2 3" xfId="28336" xr:uid="{B045B355-501D-4EC4-B198-894AC9E6358C}"/>
    <cellStyle name="Comma 2 5 7 2 3 2 3" xfId="13926" xr:uid="{00000000-0005-0000-0000-0000FF1E0000}"/>
    <cellStyle name="Comma 2 5 7 2 3 2 3 2" xfId="33140" xr:uid="{525A0477-A268-46BA-8966-768704016DCF}"/>
    <cellStyle name="Comma 2 5 7 2 3 2 4" xfId="23533" xr:uid="{F98BC2EC-40BD-44C2-B379-6F203A51423B}"/>
    <cellStyle name="Comma 2 5 7 2 3 3" xfId="6721" xr:uid="{00000000-0005-0000-0000-0000001F0000}"/>
    <cellStyle name="Comma 2 5 7 2 3 3 2" xfId="16328" xr:uid="{00000000-0005-0000-0000-0000011F0000}"/>
    <cellStyle name="Comma 2 5 7 2 3 3 2 2" xfId="35542" xr:uid="{FA1C0381-4530-425C-A07D-6DD34BD1AB77}"/>
    <cellStyle name="Comma 2 5 7 2 3 3 3" xfId="25935" xr:uid="{9A045F62-E0CA-4127-9AFD-FF0CE2367B5E}"/>
    <cellStyle name="Comma 2 5 7 2 3 4" xfId="11524" xr:uid="{00000000-0005-0000-0000-0000021F0000}"/>
    <cellStyle name="Comma 2 5 7 2 3 4 2" xfId="30738" xr:uid="{855695A6-38C9-4682-A5FD-BB5E1CFE810C}"/>
    <cellStyle name="Comma 2 5 7 2 3 5" xfId="21131" xr:uid="{05314AE2-A4FD-41F2-B393-C2C880671B6D}"/>
    <cellStyle name="Comma 2 5 7 2 4" xfId="2719" xr:uid="{00000000-0005-0000-0000-0000031F0000}"/>
    <cellStyle name="Comma 2 5 7 2 4 2" xfId="7522" xr:uid="{00000000-0005-0000-0000-0000041F0000}"/>
    <cellStyle name="Comma 2 5 7 2 4 2 2" xfId="17129" xr:uid="{00000000-0005-0000-0000-0000051F0000}"/>
    <cellStyle name="Comma 2 5 7 2 4 2 2 2" xfId="36343" xr:uid="{10F4208A-C500-4129-BA0F-4EBBCE1F9E0A}"/>
    <cellStyle name="Comma 2 5 7 2 4 2 3" xfId="26736" xr:uid="{3DD78768-4ED1-4983-A4D0-93676621FA30}"/>
    <cellStyle name="Comma 2 5 7 2 4 3" xfId="12326" xr:uid="{00000000-0005-0000-0000-0000061F0000}"/>
    <cellStyle name="Comma 2 5 7 2 4 3 2" xfId="31540" xr:uid="{81F935A0-A9DD-42EA-AB1B-84A4B7D6BFB3}"/>
    <cellStyle name="Comma 2 5 7 2 4 4" xfId="21933" xr:uid="{3A68BD62-478E-443E-8397-1A3F4F0F6071}"/>
    <cellStyle name="Comma 2 5 7 2 5" xfId="5121" xr:uid="{00000000-0005-0000-0000-0000071F0000}"/>
    <cellStyle name="Comma 2 5 7 2 5 2" xfId="14728" xr:uid="{00000000-0005-0000-0000-0000081F0000}"/>
    <cellStyle name="Comma 2 5 7 2 5 2 2" xfId="33942" xr:uid="{7C887707-B273-4088-8594-A2D4CCDA2716}"/>
    <cellStyle name="Comma 2 5 7 2 5 3" xfId="24335" xr:uid="{C54ECA85-F283-4512-8E57-B2A9534D1DBC}"/>
    <cellStyle name="Comma 2 5 7 2 6" xfId="9924" xr:uid="{00000000-0005-0000-0000-0000091F0000}"/>
    <cellStyle name="Comma 2 5 7 2 6 2" xfId="29138" xr:uid="{B0792669-2055-4E4B-81DC-CAE2759EDC42}"/>
    <cellStyle name="Comma 2 5 7 2 7" xfId="19531" xr:uid="{202541AF-3703-4415-AA51-6BCEF40109C4}"/>
    <cellStyle name="Comma 2 5 7 3" xfId="513" xr:uid="{00000000-0005-0000-0000-00000A1F0000}"/>
    <cellStyle name="Comma 2 5 7 3 2" xfId="1314" xr:uid="{00000000-0005-0000-0000-00000B1F0000}"/>
    <cellStyle name="Comma 2 5 7 3 2 2" xfId="3719" xr:uid="{00000000-0005-0000-0000-00000C1F0000}"/>
    <cellStyle name="Comma 2 5 7 3 2 2 2" xfId="8522" xr:uid="{00000000-0005-0000-0000-00000D1F0000}"/>
    <cellStyle name="Comma 2 5 7 3 2 2 2 2" xfId="18129" xr:uid="{00000000-0005-0000-0000-00000E1F0000}"/>
    <cellStyle name="Comma 2 5 7 3 2 2 2 2 2" xfId="37343" xr:uid="{56838C3F-67DB-4F20-B0CA-9B7637342B32}"/>
    <cellStyle name="Comma 2 5 7 3 2 2 2 3" xfId="27736" xr:uid="{8D60C857-3260-4CDB-A3E2-A361415C8EE4}"/>
    <cellStyle name="Comma 2 5 7 3 2 2 3" xfId="13326" xr:uid="{00000000-0005-0000-0000-00000F1F0000}"/>
    <cellStyle name="Comma 2 5 7 3 2 2 3 2" xfId="32540" xr:uid="{BE881909-0CFF-4E75-9F9B-0BD969DCCBAC}"/>
    <cellStyle name="Comma 2 5 7 3 2 2 4" xfId="22933" xr:uid="{70D8BBFC-B89F-4F22-9195-9EB7E9A18612}"/>
    <cellStyle name="Comma 2 5 7 3 2 3" xfId="6121" xr:uid="{00000000-0005-0000-0000-0000101F0000}"/>
    <cellStyle name="Comma 2 5 7 3 2 3 2" xfId="15728" xr:uid="{00000000-0005-0000-0000-0000111F0000}"/>
    <cellStyle name="Comma 2 5 7 3 2 3 2 2" xfId="34942" xr:uid="{634EFD51-E93C-416E-B579-34A4805058A1}"/>
    <cellStyle name="Comma 2 5 7 3 2 3 3" xfId="25335" xr:uid="{5A967430-00A9-4C25-B947-0A744BC80DAC}"/>
    <cellStyle name="Comma 2 5 7 3 2 4" xfId="10924" xr:uid="{00000000-0005-0000-0000-0000121F0000}"/>
    <cellStyle name="Comma 2 5 7 3 2 4 2" xfId="30138" xr:uid="{E537638C-F05C-4E59-AB67-C7FDBA4BE7B3}"/>
    <cellStyle name="Comma 2 5 7 3 2 5" xfId="20531" xr:uid="{7F066D15-592B-4AE7-8458-1172CFB0B649}"/>
    <cellStyle name="Comma 2 5 7 3 3" xfId="2114" xr:uid="{00000000-0005-0000-0000-0000131F0000}"/>
    <cellStyle name="Comma 2 5 7 3 3 2" xfId="4519" xr:uid="{00000000-0005-0000-0000-0000141F0000}"/>
    <cellStyle name="Comma 2 5 7 3 3 2 2" xfId="9322" xr:uid="{00000000-0005-0000-0000-0000151F0000}"/>
    <cellStyle name="Comma 2 5 7 3 3 2 2 2" xfId="18929" xr:uid="{00000000-0005-0000-0000-0000161F0000}"/>
    <cellStyle name="Comma 2 5 7 3 3 2 2 2 2" xfId="38143" xr:uid="{F2165EE4-6F73-44C7-AC1B-51F4CFA6A245}"/>
    <cellStyle name="Comma 2 5 7 3 3 2 2 3" xfId="28536" xr:uid="{3755769A-09C6-4239-9616-E501ADF5FEA8}"/>
    <cellStyle name="Comma 2 5 7 3 3 2 3" xfId="14126" xr:uid="{00000000-0005-0000-0000-0000171F0000}"/>
    <cellStyle name="Comma 2 5 7 3 3 2 3 2" xfId="33340" xr:uid="{E19BC4B5-4A8F-450B-A5E0-10B66B399247}"/>
    <cellStyle name="Comma 2 5 7 3 3 2 4" xfId="23733" xr:uid="{9F63CB5B-3CC7-4D85-B98A-A127FB354CFA}"/>
    <cellStyle name="Comma 2 5 7 3 3 3" xfId="6921" xr:uid="{00000000-0005-0000-0000-0000181F0000}"/>
    <cellStyle name="Comma 2 5 7 3 3 3 2" xfId="16528" xr:uid="{00000000-0005-0000-0000-0000191F0000}"/>
    <cellStyle name="Comma 2 5 7 3 3 3 2 2" xfId="35742" xr:uid="{9A8DF997-FEC1-4607-9A85-41C6E45529BF}"/>
    <cellStyle name="Comma 2 5 7 3 3 3 3" xfId="26135" xr:uid="{30173917-AE5E-4888-9477-9D843FF54ACC}"/>
    <cellStyle name="Comma 2 5 7 3 3 4" xfId="11724" xr:uid="{00000000-0005-0000-0000-00001A1F0000}"/>
    <cellStyle name="Comma 2 5 7 3 3 4 2" xfId="30938" xr:uid="{EC1B5530-844D-4CC9-B44C-A8E1B64013C7}"/>
    <cellStyle name="Comma 2 5 7 3 3 5" xfId="21331" xr:uid="{03FB0A8A-1604-4BA1-A4E4-A981816B5EB9}"/>
    <cellStyle name="Comma 2 5 7 3 4" xfId="2919" xr:uid="{00000000-0005-0000-0000-00001B1F0000}"/>
    <cellStyle name="Comma 2 5 7 3 4 2" xfId="7722" xr:uid="{00000000-0005-0000-0000-00001C1F0000}"/>
    <cellStyle name="Comma 2 5 7 3 4 2 2" xfId="17329" xr:uid="{00000000-0005-0000-0000-00001D1F0000}"/>
    <cellStyle name="Comma 2 5 7 3 4 2 2 2" xfId="36543" xr:uid="{23740485-88D9-4D1C-88EE-B07E147015C5}"/>
    <cellStyle name="Comma 2 5 7 3 4 2 3" xfId="26936" xr:uid="{FDDBC7B4-BE2A-4405-AD2C-FAE3AF42C5FB}"/>
    <cellStyle name="Comma 2 5 7 3 4 3" xfId="12526" xr:uid="{00000000-0005-0000-0000-00001E1F0000}"/>
    <cellStyle name="Comma 2 5 7 3 4 3 2" xfId="31740" xr:uid="{B1FD6F90-96F8-4E9B-9BD9-9608C088D7ED}"/>
    <cellStyle name="Comma 2 5 7 3 4 4" xfId="22133" xr:uid="{1B42BBA6-9CC6-4F00-B098-7CFDBE526378}"/>
    <cellStyle name="Comma 2 5 7 3 5" xfId="5321" xr:uid="{00000000-0005-0000-0000-00001F1F0000}"/>
    <cellStyle name="Comma 2 5 7 3 5 2" xfId="14928" xr:uid="{00000000-0005-0000-0000-0000201F0000}"/>
    <cellStyle name="Comma 2 5 7 3 5 2 2" xfId="34142" xr:uid="{9AD2DFE7-1501-4908-AD1B-41EEBAB26063}"/>
    <cellStyle name="Comma 2 5 7 3 5 3" xfId="24535" xr:uid="{2971EA71-A657-44DC-B924-D0510E3A7001}"/>
    <cellStyle name="Comma 2 5 7 3 6" xfId="10124" xr:uid="{00000000-0005-0000-0000-0000211F0000}"/>
    <cellStyle name="Comma 2 5 7 3 6 2" xfId="29338" xr:uid="{DA88FBFE-3D1E-47D6-B28F-8251DE6DB01E}"/>
    <cellStyle name="Comma 2 5 7 3 7" xfId="19731" xr:uid="{118F5DDF-52E4-4B7A-94F1-934C0C834949}"/>
    <cellStyle name="Comma 2 5 7 4" xfId="713" xr:uid="{00000000-0005-0000-0000-0000221F0000}"/>
    <cellStyle name="Comma 2 5 7 4 2" xfId="1514" xr:uid="{00000000-0005-0000-0000-0000231F0000}"/>
    <cellStyle name="Comma 2 5 7 4 2 2" xfId="3919" xr:uid="{00000000-0005-0000-0000-0000241F0000}"/>
    <cellStyle name="Comma 2 5 7 4 2 2 2" xfId="8722" xr:uid="{00000000-0005-0000-0000-0000251F0000}"/>
    <cellStyle name="Comma 2 5 7 4 2 2 2 2" xfId="18329" xr:uid="{00000000-0005-0000-0000-0000261F0000}"/>
    <cellStyle name="Comma 2 5 7 4 2 2 2 2 2" xfId="37543" xr:uid="{F5CFFC87-635A-460C-99B8-7BDBA62CD003}"/>
    <cellStyle name="Comma 2 5 7 4 2 2 2 3" xfId="27936" xr:uid="{874BFF2D-C926-4D3B-85EE-FA68BE4EA705}"/>
    <cellStyle name="Comma 2 5 7 4 2 2 3" xfId="13526" xr:uid="{00000000-0005-0000-0000-0000271F0000}"/>
    <cellStyle name="Comma 2 5 7 4 2 2 3 2" xfId="32740" xr:uid="{B58EB345-EACD-4713-B3F0-F3708A16B6AE}"/>
    <cellStyle name="Comma 2 5 7 4 2 2 4" xfId="23133" xr:uid="{59A47548-3026-4FCB-8C28-2D744E956FEC}"/>
    <cellStyle name="Comma 2 5 7 4 2 3" xfId="6321" xr:uid="{00000000-0005-0000-0000-0000281F0000}"/>
    <cellStyle name="Comma 2 5 7 4 2 3 2" xfId="15928" xr:uid="{00000000-0005-0000-0000-0000291F0000}"/>
    <cellStyle name="Comma 2 5 7 4 2 3 2 2" xfId="35142" xr:uid="{7393E75D-50C3-4561-B95D-2BCA1D0A438D}"/>
    <cellStyle name="Comma 2 5 7 4 2 3 3" xfId="25535" xr:uid="{DA57F298-C81B-4EF0-A6E7-8D1047F75765}"/>
    <cellStyle name="Comma 2 5 7 4 2 4" xfId="11124" xr:uid="{00000000-0005-0000-0000-00002A1F0000}"/>
    <cellStyle name="Comma 2 5 7 4 2 4 2" xfId="30338" xr:uid="{03F415D2-EB8C-43F5-B8A3-051E3481B0D6}"/>
    <cellStyle name="Comma 2 5 7 4 2 5" xfId="20731" xr:uid="{AD44F3F7-778F-425C-806B-B6A9D5784176}"/>
    <cellStyle name="Comma 2 5 7 4 3" xfId="2314" xr:uid="{00000000-0005-0000-0000-00002B1F0000}"/>
    <cellStyle name="Comma 2 5 7 4 3 2" xfId="4719" xr:uid="{00000000-0005-0000-0000-00002C1F0000}"/>
    <cellStyle name="Comma 2 5 7 4 3 2 2" xfId="9522" xr:uid="{00000000-0005-0000-0000-00002D1F0000}"/>
    <cellStyle name="Comma 2 5 7 4 3 2 2 2" xfId="19129" xr:uid="{00000000-0005-0000-0000-00002E1F0000}"/>
    <cellStyle name="Comma 2 5 7 4 3 2 2 2 2" xfId="38343" xr:uid="{BE61DB73-B634-4F9D-8D70-3B9C562194B9}"/>
    <cellStyle name="Comma 2 5 7 4 3 2 2 3" xfId="28736" xr:uid="{08EBC686-DF9A-4222-BF1D-9B0265F6DDBA}"/>
    <cellStyle name="Comma 2 5 7 4 3 2 3" xfId="14326" xr:uid="{00000000-0005-0000-0000-00002F1F0000}"/>
    <cellStyle name="Comma 2 5 7 4 3 2 3 2" xfId="33540" xr:uid="{A2891BB4-36D4-4242-8B31-6F6E6B69F64E}"/>
    <cellStyle name="Comma 2 5 7 4 3 2 4" xfId="23933" xr:uid="{23192EE7-ADD1-413E-A126-B04EED69C4D6}"/>
    <cellStyle name="Comma 2 5 7 4 3 3" xfId="7121" xr:uid="{00000000-0005-0000-0000-0000301F0000}"/>
    <cellStyle name="Comma 2 5 7 4 3 3 2" xfId="16728" xr:uid="{00000000-0005-0000-0000-0000311F0000}"/>
    <cellStyle name="Comma 2 5 7 4 3 3 2 2" xfId="35942" xr:uid="{CE338E8A-D60F-4871-99DD-226EABF3FE4D}"/>
    <cellStyle name="Comma 2 5 7 4 3 3 3" xfId="26335" xr:uid="{A4FF4289-E7A4-4B6D-BB4C-6C399B89083A}"/>
    <cellStyle name="Comma 2 5 7 4 3 4" xfId="11924" xr:uid="{00000000-0005-0000-0000-0000321F0000}"/>
    <cellStyle name="Comma 2 5 7 4 3 4 2" xfId="31138" xr:uid="{ED424AA1-0DD9-405A-830F-C93EF5875D98}"/>
    <cellStyle name="Comma 2 5 7 4 3 5" xfId="21531" xr:uid="{947FB910-5830-44C2-88AA-22A331F01528}"/>
    <cellStyle name="Comma 2 5 7 4 4" xfId="3119" xr:uid="{00000000-0005-0000-0000-0000331F0000}"/>
    <cellStyle name="Comma 2 5 7 4 4 2" xfId="7922" xr:uid="{00000000-0005-0000-0000-0000341F0000}"/>
    <cellStyle name="Comma 2 5 7 4 4 2 2" xfId="17529" xr:uid="{00000000-0005-0000-0000-0000351F0000}"/>
    <cellStyle name="Comma 2 5 7 4 4 2 2 2" xfId="36743" xr:uid="{9D4BA553-C66C-4665-A233-4BAA6AA575C0}"/>
    <cellStyle name="Comma 2 5 7 4 4 2 3" xfId="27136" xr:uid="{11CD26F2-6234-4818-BA2D-C0E0ACBED6F8}"/>
    <cellStyle name="Comma 2 5 7 4 4 3" xfId="12726" xr:uid="{00000000-0005-0000-0000-0000361F0000}"/>
    <cellStyle name="Comma 2 5 7 4 4 3 2" xfId="31940" xr:uid="{7FCE2CA3-B25D-496C-8400-41992B263B14}"/>
    <cellStyle name="Comma 2 5 7 4 4 4" xfId="22333" xr:uid="{7E6E79A9-F6E9-4E60-8670-5BF03B975C09}"/>
    <cellStyle name="Comma 2 5 7 4 5" xfId="5521" xr:uid="{00000000-0005-0000-0000-0000371F0000}"/>
    <cellStyle name="Comma 2 5 7 4 5 2" xfId="15128" xr:uid="{00000000-0005-0000-0000-0000381F0000}"/>
    <cellStyle name="Comma 2 5 7 4 5 2 2" xfId="34342" xr:uid="{1C88E0F4-8C3A-4145-A276-32A54A3C8214}"/>
    <cellStyle name="Comma 2 5 7 4 5 3" xfId="24735" xr:uid="{D6DE2284-9720-42E0-BBA7-1AC72D97DDCA}"/>
    <cellStyle name="Comma 2 5 7 4 6" xfId="10324" xr:uid="{00000000-0005-0000-0000-0000391F0000}"/>
    <cellStyle name="Comma 2 5 7 4 6 2" xfId="29538" xr:uid="{91C4C512-3601-46C8-B9C1-C435400BFD9E}"/>
    <cellStyle name="Comma 2 5 7 4 7" xfId="19931" xr:uid="{1F971247-BCAC-49A1-A722-60B99A501335}"/>
    <cellStyle name="Comma 2 5 7 5" xfId="914" xr:uid="{00000000-0005-0000-0000-00003A1F0000}"/>
    <cellStyle name="Comma 2 5 7 5 2" xfId="3319" xr:uid="{00000000-0005-0000-0000-00003B1F0000}"/>
    <cellStyle name="Comma 2 5 7 5 2 2" xfId="8122" xr:uid="{00000000-0005-0000-0000-00003C1F0000}"/>
    <cellStyle name="Comma 2 5 7 5 2 2 2" xfId="17729" xr:uid="{00000000-0005-0000-0000-00003D1F0000}"/>
    <cellStyle name="Comma 2 5 7 5 2 2 2 2" xfId="36943" xr:uid="{EE7F7AC7-671B-431C-ACED-E8EE4EC7FA99}"/>
    <cellStyle name="Comma 2 5 7 5 2 2 3" xfId="27336" xr:uid="{FD51AA83-9E49-4937-8132-852370147713}"/>
    <cellStyle name="Comma 2 5 7 5 2 3" xfId="12926" xr:uid="{00000000-0005-0000-0000-00003E1F0000}"/>
    <cellStyle name="Comma 2 5 7 5 2 3 2" xfId="32140" xr:uid="{E83F89DC-CE4B-4B21-9D27-004751436A8C}"/>
    <cellStyle name="Comma 2 5 7 5 2 4" xfId="22533" xr:uid="{C7C14CBD-2827-4559-94FC-5834BA0F073C}"/>
    <cellStyle name="Comma 2 5 7 5 3" xfId="5721" xr:uid="{00000000-0005-0000-0000-00003F1F0000}"/>
    <cellStyle name="Comma 2 5 7 5 3 2" xfId="15328" xr:uid="{00000000-0005-0000-0000-0000401F0000}"/>
    <cellStyle name="Comma 2 5 7 5 3 2 2" xfId="34542" xr:uid="{5CB618DF-8D70-4269-AA1B-201E9F0B2852}"/>
    <cellStyle name="Comma 2 5 7 5 3 3" xfId="24935" xr:uid="{F5601CAB-E6C0-43B0-9EE5-68C9EC17CA8B}"/>
    <cellStyle name="Comma 2 5 7 5 4" xfId="10524" xr:uid="{00000000-0005-0000-0000-0000411F0000}"/>
    <cellStyle name="Comma 2 5 7 5 4 2" xfId="29738" xr:uid="{4B039225-49BB-4048-ABF4-95A38CE32D25}"/>
    <cellStyle name="Comma 2 5 7 5 5" xfId="20131" xr:uid="{375EEF4F-E79B-445A-B291-AFA3D05F20C6}"/>
    <cellStyle name="Comma 2 5 7 6" xfId="1714" xr:uid="{00000000-0005-0000-0000-0000421F0000}"/>
    <cellStyle name="Comma 2 5 7 6 2" xfId="4119" xr:uid="{00000000-0005-0000-0000-0000431F0000}"/>
    <cellStyle name="Comma 2 5 7 6 2 2" xfId="8922" xr:uid="{00000000-0005-0000-0000-0000441F0000}"/>
    <cellStyle name="Comma 2 5 7 6 2 2 2" xfId="18529" xr:uid="{00000000-0005-0000-0000-0000451F0000}"/>
    <cellStyle name="Comma 2 5 7 6 2 2 2 2" xfId="37743" xr:uid="{152D3116-4547-43EF-849F-E94C55078498}"/>
    <cellStyle name="Comma 2 5 7 6 2 2 3" xfId="28136" xr:uid="{6B66C891-C671-4A7C-9903-C21F1A7F171C}"/>
    <cellStyle name="Comma 2 5 7 6 2 3" xfId="13726" xr:uid="{00000000-0005-0000-0000-0000461F0000}"/>
    <cellStyle name="Comma 2 5 7 6 2 3 2" xfId="32940" xr:uid="{285C389A-41C7-4D8C-B238-0F3C80A55B5B}"/>
    <cellStyle name="Comma 2 5 7 6 2 4" xfId="23333" xr:uid="{C9A1E380-CB91-4DF3-B145-98BD5B863602}"/>
    <cellStyle name="Comma 2 5 7 6 3" xfId="6521" xr:uid="{00000000-0005-0000-0000-0000471F0000}"/>
    <cellStyle name="Comma 2 5 7 6 3 2" xfId="16128" xr:uid="{00000000-0005-0000-0000-0000481F0000}"/>
    <cellStyle name="Comma 2 5 7 6 3 2 2" xfId="35342" xr:uid="{33DF2ACF-6B36-4C75-9396-59C48D3D9343}"/>
    <cellStyle name="Comma 2 5 7 6 3 3" xfId="25735" xr:uid="{F7DB3693-D48F-465E-99AC-2156E2486724}"/>
    <cellStyle name="Comma 2 5 7 6 4" xfId="11324" xr:uid="{00000000-0005-0000-0000-0000491F0000}"/>
    <cellStyle name="Comma 2 5 7 6 4 2" xfId="30538" xr:uid="{7381B739-769A-422E-89CB-EA577083B0D3}"/>
    <cellStyle name="Comma 2 5 7 6 5" xfId="20931" xr:uid="{6563CEF9-69D6-495C-8A82-1C8276B22DE7}"/>
    <cellStyle name="Comma 2 5 7 7" xfId="2519" xr:uid="{00000000-0005-0000-0000-00004A1F0000}"/>
    <cellStyle name="Comma 2 5 7 7 2" xfId="7322" xr:uid="{00000000-0005-0000-0000-00004B1F0000}"/>
    <cellStyle name="Comma 2 5 7 7 2 2" xfId="16929" xr:uid="{00000000-0005-0000-0000-00004C1F0000}"/>
    <cellStyle name="Comma 2 5 7 7 2 2 2" xfId="36143" xr:uid="{98661FC5-0325-493E-BA9A-6396E1B1288F}"/>
    <cellStyle name="Comma 2 5 7 7 2 3" xfId="26536" xr:uid="{97C8EC13-D8D1-4ED8-92BD-A5B555CB38B4}"/>
    <cellStyle name="Comma 2 5 7 7 3" xfId="12126" xr:uid="{00000000-0005-0000-0000-00004D1F0000}"/>
    <cellStyle name="Comma 2 5 7 7 3 2" xfId="31340" xr:uid="{0E28D641-90F8-49D7-96B5-F94334319410}"/>
    <cellStyle name="Comma 2 5 7 7 4" xfId="21733" xr:uid="{F5452B17-97CE-4F32-90B3-CDC0DD4F825F}"/>
    <cellStyle name="Comma 2 5 7 8" xfId="4921" xr:uid="{00000000-0005-0000-0000-00004E1F0000}"/>
    <cellStyle name="Comma 2 5 7 8 2" xfId="14528" xr:uid="{00000000-0005-0000-0000-00004F1F0000}"/>
    <cellStyle name="Comma 2 5 7 8 2 2" xfId="33742" xr:uid="{D12D346B-B3CB-480C-AAE6-D0AE26788D75}"/>
    <cellStyle name="Comma 2 5 7 8 3" xfId="24135" xr:uid="{4B66CFC0-EDA7-48E6-B9FD-C776C5474128}"/>
    <cellStyle name="Comma 2 5 7 9" xfId="9724" xr:uid="{00000000-0005-0000-0000-0000501F0000}"/>
    <cellStyle name="Comma 2 5 7 9 2" xfId="28938" xr:uid="{3EAF3AD8-F50B-4C8A-80AD-4B0A0B285FD1}"/>
    <cellStyle name="Comma 2 5 8" xfId="213" xr:uid="{00000000-0005-0000-0000-0000511F0000}"/>
    <cellStyle name="Comma 2 5 8 2" xfId="1014" xr:uid="{00000000-0005-0000-0000-0000521F0000}"/>
    <cellStyle name="Comma 2 5 8 2 2" xfId="3419" xr:uid="{00000000-0005-0000-0000-0000531F0000}"/>
    <cellStyle name="Comma 2 5 8 2 2 2" xfId="8222" xr:uid="{00000000-0005-0000-0000-0000541F0000}"/>
    <cellStyle name="Comma 2 5 8 2 2 2 2" xfId="17829" xr:uid="{00000000-0005-0000-0000-0000551F0000}"/>
    <cellStyle name="Comma 2 5 8 2 2 2 2 2" xfId="37043" xr:uid="{BFD83456-E4E0-4F43-BE12-57D7AED3EA37}"/>
    <cellStyle name="Comma 2 5 8 2 2 2 3" xfId="27436" xr:uid="{F06858EE-8ADB-467E-AD15-E5BB942C9666}"/>
    <cellStyle name="Comma 2 5 8 2 2 3" xfId="13026" xr:uid="{00000000-0005-0000-0000-0000561F0000}"/>
    <cellStyle name="Comma 2 5 8 2 2 3 2" xfId="32240" xr:uid="{BABA68DC-A03B-40BC-BB88-7C476BCA1E8F}"/>
    <cellStyle name="Comma 2 5 8 2 2 4" xfId="22633" xr:uid="{10C4EC9F-E6D0-4AF3-8E3D-5FBFF5E0807D}"/>
    <cellStyle name="Comma 2 5 8 2 3" xfId="5821" xr:uid="{00000000-0005-0000-0000-0000571F0000}"/>
    <cellStyle name="Comma 2 5 8 2 3 2" xfId="15428" xr:uid="{00000000-0005-0000-0000-0000581F0000}"/>
    <cellStyle name="Comma 2 5 8 2 3 2 2" xfId="34642" xr:uid="{4260E16B-5A9C-4475-9601-49033D43B3F9}"/>
    <cellStyle name="Comma 2 5 8 2 3 3" xfId="25035" xr:uid="{73E04AE3-0FFB-4C3E-80E5-61F86732AC33}"/>
    <cellStyle name="Comma 2 5 8 2 4" xfId="10624" xr:uid="{00000000-0005-0000-0000-0000591F0000}"/>
    <cellStyle name="Comma 2 5 8 2 4 2" xfId="29838" xr:uid="{3EF6C128-C1C0-4264-943C-0ABC4348A9C6}"/>
    <cellStyle name="Comma 2 5 8 2 5" xfId="20231" xr:uid="{3449E237-B124-4DAC-B8BA-0466F59565E3}"/>
    <cellStyle name="Comma 2 5 8 3" xfId="1814" xr:uid="{00000000-0005-0000-0000-00005A1F0000}"/>
    <cellStyle name="Comma 2 5 8 3 2" xfId="4219" xr:uid="{00000000-0005-0000-0000-00005B1F0000}"/>
    <cellStyle name="Comma 2 5 8 3 2 2" xfId="9022" xr:uid="{00000000-0005-0000-0000-00005C1F0000}"/>
    <cellStyle name="Comma 2 5 8 3 2 2 2" xfId="18629" xr:uid="{00000000-0005-0000-0000-00005D1F0000}"/>
    <cellStyle name="Comma 2 5 8 3 2 2 2 2" xfId="37843" xr:uid="{4DEFEB13-A3C2-4518-B6FC-A703F0DB68C0}"/>
    <cellStyle name="Comma 2 5 8 3 2 2 3" xfId="28236" xr:uid="{4F4A6616-0E42-42F0-BFEA-7B1BC716DE11}"/>
    <cellStyle name="Comma 2 5 8 3 2 3" xfId="13826" xr:uid="{00000000-0005-0000-0000-00005E1F0000}"/>
    <cellStyle name="Comma 2 5 8 3 2 3 2" xfId="33040" xr:uid="{DEEB0803-D3A6-49A9-902C-F906DA41EA57}"/>
    <cellStyle name="Comma 2 5 8 3 2 4" xfId="23433" xr:uid="{5B1E184F-8A58-4856-91D7-8F605625642B}"/>
    <cellStyle name="Comma 2 5 8 3 3" xfId="6621" xr:uid="{00000000-0005-0000-0000-00005F1F0000}"/>
    <cellStyle name="Comma 2 5 8 3 3 2" xfId="16228" xr:uid="{00000000-0005-0000-0000-0000601F0000}"/>
    <cellStyle name="Comma 2 5 8 3 3 2 2" xfId="35442" xr:uid="{9B11A8F6-C293-4CE1-ABC6-D93B57710C30}"/>
    <cellStyle name="Comma 2 5 8 3 3 3" xfId="25835" xr:uid="{58B41C33-E998-4867-9C83-20EDE0940802}"/>
    <cellStyle name="Comma 2 5 8 3 4" xfId="11424" xr:uid="{00000000-0005-0000-0000-0000611F0000}"/>
    <cellStyle name="Comma 2 5 8 3 4 2" xfId="30638" xr:uid="{ED2F952A-087E-4F7E-962B-ED8FF9098450}"/>
    <cellStyle name="Comma 2 5 8 3 5" xfId="21031" xr:uid="{4404F4E4-9845-4C6F-8B27-0C21A0C15DCB}"/>
    <cellStyle name="Comma 2 5 8 4" xfId="2619" xr:uid="{00000000-0005-0000-0000-0000621F0000}"/>
    <cellStyle name="Comma 2 5 8 4 2" xfId="7422" xr:uid="{00000000-0005-0000-0000-0000631F0000}"/>
    <cellStyle name="Comma 2 5 8 4 2 2" xfId="17029" xr:uid="{00000000-0005-0000-0000-0000641F0000}"/>
    <cellStyle name="Comma 2 5 8 4 2 2 2" xfId="36243" xr:uid="{E1423828-B02E-4084-9E7A-32767D45D401}"/>
    <cellStyle name="Comma 2 5 8 4 2 3" xfId="26636" xr:uid="{D4F2EEE9-78E9-4897-889C-FB162A33C39E}"/>
    <cellStyle name="Comma 2 5 8 4 3" xfId="12226" xr:uid="{00000000-0005-0000-0000-0000651F0000}"/>
    <cellStyle name="Comma 2 5 8 4 3 2" xfId="31440" xr:uid="{E94EBECD-4099-4D88-AF5E-3294D3A48F5C}"/>
    <cellStyle name="Comma 2 5 8 4 4" xfId="21833" xr:uid="{3C4EC0A8-6D18-41C3-9DC4-9F7C2E8DDA82}"/>
    <cellStyle name="Comma 2 5 8 5" xfId="5021" xr:uid="{00000000-0005-0000-0000-0000661F0000}"/>
    <cellStyle name="Comma 2 5 8 5 2" xfId="14628" xr:uid="{00000000-0005-0000-0000-0000671F0000}"/>
    <cellStyle name="Comma 2 5 8 5 2 2" xfId="33842" xr:uid="{794513DB-B869-4EAA-B596-F7A65A65788B}"/>
    <cellStyle name="Comma 2 5 8 5 3" xfId="24235" xr:uid="{F4C79473-3997-476C-9A2A-04B846FEEC2E}"/>
    <cellStyle name="Comma 2 5 8 6" xfId="9824" xr:uid="{00000000-0005-0000-0000-0000681F0000}"/>
    <cellStyle name="Comma 2 5 8 6 2" xfId="29038" xr:uid="{D0DB90CE-4876-474E-819C-56EFBBCA5EA5}"/>
    <cellStyle name="Comma 2 5 8 7" xfId="19431" xr:uid="{EE9C6C13-640B-4E88-AE6E-6DCAFA301709}"/>
    <cellStyle name="Comma 2 5 9" xfId="413" xr:uid="{00000000-0005-0000-0000-0000691F0000}"/>
    <cellStyle name="Comma 2 5 9 2" xfId="1214" xr:uid="{00000000-0005-0000-0000-00006A1F0000}"/>
    <cellStyle name="Comma 2 5 9 2 2" xfId="3619" xr:uid="{00000000-0005-0000-0000-00006B1F0000}"/>
    <cellStyle name="Comma 2 5 9 2 2 2" xfId="8422" xr:uid="{00000000-0005-0000-0000-00006C1F0000}"/>
    <cellStyle name="Comma 2 5 9 2 2 2 2" xfId="18029" xr:uid="{00000000-0005-0000-0000-00006D1F0000}"/>
    <cellStyle name="Comma 2 5 9 2 2 2 2 2" xfId="37243" xr:uid="{EA23DCF0-BC0F-4EF9-93AB-F5E409D7D378}"/>
    <cellStyle name="Comma 2 5 9 2 2 2 3" xfId="27636" xr:uid="{3339FF75-6E33-4F2B-ACC1-6ED6196C28B1}"/>
    <cellStyle name="Comma 2 5 9 2 2 3" xfId="13226" xr:uid="{00000000-0005-0000-0000-00006E1F0000}"/>
    <cellStyle name="Comma 2 5 9 2 2 3 2" xfId="32440" xr:uid="{E535F31A-1255-4A74-BE01-E55589FCF893}"/>
    <cellStyle name="Comma 2 5 9 2 2 4" xfId="22833" xr:uid="{3B8F7B30-D10A-42B2-BBF2-F0F82D3749A8}"/>
    <cellStyle name="Comma 2 5 9 2 3" xfId="6021" xr:uid="{00000000-0005-0000-0000-00006F1F0000}"/>
    <cellStyle name="Comma 2 5 9 2 3 2" xfId="15628" xr:uid="{00000000-0005-0000-0000-0000701F0000}"/>
    <cellStyle name="Comma 2 5 9 2 3 2 2" xfId="34842" xr:uid="{8BFD1128-6021-45CE-BA9F-715A6EA1FC6F}"/>
    <cellStyle name="Comma 2 5 9 2 3 3" xfId="25235" xr:uid="{96467FFB-B1DF-4A96-A03C-FF5F4EC4C348}"/>
    <cellStyle name="Comma 2 5 9 2 4" xfId="10824" xr:uid="{00000000-0005-0000-0000-0000711F0000}"/>
    <cellStyle name="Comma 2 5 9 2 4 2" xfId="30038" xr:uid="{E93CD533-376B-494C-8B48-3C151C034011}"/>
    <cellStyle name="Comma 2 5 9 2 5" xfId="20431" xr:uid="{7ECFDE0D-FD1D-40B8-9B6D-580E37D5520C}"/>
    <cellStyle name="Comma 2 5 9 3" xfId="2014" xr:uid="{00000000-0005-0000-0000-0000721F0000}"/>
    <cellStyle name="Comma 2 5 9 3 2" xfId="4419" xr:uid="{00000000-0005-0000-0000-0000731F0000}"/>
    <cellStyle name="Comma 2 5 9 3 2 2" xfId="9222" xr:uid="{00000000-0005-0000-0000-0000741F0000}"/>
    <cellStyle name="Comma 2 5 9 3 2 2 2" xfId="18829" xr:uid="{00000000-0005-0000-0000-0000751F0000}"/>
    <cellStyle name="Comma 2 5 9 3 2 2 2 2" xfId="38043" xr:uid="{49AD7D9D-621B-47FF-B01C-E1269F7E81B1}"/>
    <cellStyle name="Comma 2 5 9 3 2 2 3" xfId="28436" xr:uid="{50FDC746-9EB6-467A-8FE9-DF2E23DC71F1}"/>
    <cellStyle name="Comma 2 5 9 3 2 3" xfId="14026" xr:uid="{00000000-0005-0000-0000-0000761F0000}"/>
    <cellStyle name="Comma 2 5 9 3 2 3 2" xfId="33240" xr:uid="{4717D05A-282D-4C11-8587-9BCA8740894F}"/>
    <cellStyle name="Comma 2 5 9 3 2 4" xfId="23633" xr:uid="{99B64549-4126-40BB-A494-30052A182C9C}"/>
    <cellStyle name="Comma 2 5 9 3 3" xfId="6821" xr:uid="{00000000-0005-0000-0000-0000771F0000}"/>
    <cellStyle name="Comma 2 5 9 3 3 2" xfId="16428" xr:uid="{00000000-0005-0000-0000-0000781F0000}"/>
    <cellStyle name="Comma 2 5 9 3 3 2 2" xfId="35642" xr:uid="{83C08D79-7D8F-411D-9A42-738CF5965CBC}"/>
    <cellStyle name="Comma 2 5 9 3 3 3" xfId="26035" xr:uid="{5A45255A-AD58-486C-A961-3CD943F647D7}"/>
    <cellStyle name="Comma 2 5 9 3 4" xfId="11624" xr:uid="{00000000-0005-0000-0000-0000791F0000}"/>
    <cellStyle name="Comma 2 5 9 3 4 2" xfId="30838" xr:uid="{11633E9E-20B5-4188-A783-B0978F9FF973}"/>
    <cellStyle name="Comma 2 5 9 3 5" xfId="21231" xr:uid="{FCA94C72-06A7-47D3-81E0-031970C294BD}"/>
    <cellStyle name="Comma 2 5 9 4" xfId="2819" xr:uid="{00000000-0005-0000-0000-00007A1F0000}"/>
    <cellStyle name="Comma 2 5 9 4 2" xfId="7622" xr:uid="{00000000-0005-0000-0000-00007B1F0000}"/>
    <cellStyle name="Comma 2 5 9 4 2 2" xfId="17229" xr:uid="{00000000-0005-0000-0000-00007C1F0000}"/>
    <cellStyle name="Comma 2 5 9 4 2 2 2" xfId="36443" xr:uid="{36E8C570-43D9-4257-A775-26BF9263BF89}"/>
    <cellStyle name="Comma 2 5 9 4 2 3" xfId="26836" xr:uid="{E127FFA0-6B6D-4768-AE1A-4DED052EA6B8}"/>
    <cellStyle name="Comma 2 5 9 4 3" xfId="12426" xr:uid="{00000000-0005-0000-0000-00007D1F0000}"/>
    <cellStyle name="Comma 2 5 9 4 3 2" xfId="31640" xr:uid="{88A9C3F0-E292-4786-AC4B-2648AC5B04EB}"/>
    <cellStyle name="Comma 2 5 9 4 4" xfId="22033" xr:uid="{A0759A55-570E-44B6-A257-1ACBE6867EF5}"/>
    <cellStyle name="Comma 2 5 9 5" xfId="5221" xr:uid="{00000000-0005-0000-0000-00007E1F0000}"/>
    <cellStyle name="Comma 2 5 9 5 2" xfId="14828" xr:uid="{00000000-0005-0000-0000-00007F1F0000}"/>
    <cellStyle name="Comma 2 5 9 5 2 2" xfId="34042" xr:uid="{968F5FD9-5FE6-4A26-9EF1-29B9847DDAEC}"/>
    <cellStyle name="Comma 2 5 9 5 3" xfId="24435" xr:uid="{E10088EE-450A-4E7F-9EFB-6F805E2E3691}"/>
    <cellStyle name="Comma 2 5 9 6" xfId="10024" xr:uid="{00000000-0005-0000-0000-0000801F0000}"/>
    <cellStyle name="Comma 2 5 9 6 2" xfId="29238" xr:uid="{1B9EE744-ADC9-40C6-B2F9-13444E421DA9}"/>
    <cellStyle name="Comma 2 5 9 7" xfId="19631" xr:uid="{5FB3A8AE-4D08-4D86-9325-B6F35D836B4B}"/>
    <cellStyle name="Comma 2 6" xfId="15" xr:uid="{00000000-0005-0000-0000-0000811F0000}"/>
    <cellStyle name="Comma 2 6 10" xfId="4823" xr:uid="{00000000-0005-0000-0000-0000821F0000}"/>
    <cellStyle name="Comma 2 6 10 2" xfId="14430" xr:uid="{00000000-0005-0000-0000-0000831F0000}"/>
    <cellStyle name="Comma 2 6 10 2 2" xfId="33644" xr:uid="{89C8204F-680E-4D23-B84E-35CCDAA85618}"/>
    <cellStyle name="Comma 2 6 10 3" xfId="24037" xr:uid="{B930C840-D963-4B4C-9067-33E66D0C5CFD}"/>
    <cellStyle name="Comma 2 6 11" xfId="9626" xr:uid="{00000000-0005-0000-0000-0000841F0000}"/>
    <cellStyle name="Comma 2 6 11 2" xfId="28840" xr:uid="{5BE9CAF7-EFBD-43F5-AFFB-945D2DCF7CEA}"/>
    <cellStyle name="Comma 2 6 12" xfId="19233" xr:uid="{567458C9-2759-4F36-873E-BF06739C5AF2}"/>
    <cellStyle name="Comma 2 6 2" xfId="65" xr:uid="{00000000-0005-0000-0000-0000851F0000}"/>
    <cellStyle name="Comma 2 6 2 10" xfId="9676" xr:uid="{00000000-0005-0000-0000-0000861F0000}"/>
    <cellStyle name="Comma 2 6 2 10 2" xfId="28890" xr:uid="{8F29413D-D359-4F9B-9DC9-21E23CF2AFA8}"/>
    <cellStyle name="Comma 2 6 2 11" xfId="19283" xr:uid="{272CBB39-EC5D-4B38-900D-83A65DACC297}"/>
    <cellStyle name="Comma 2 6 2 2" xfId="165" xr:uid="{00000000-0005-0000-0000-0000871F0000}"/>
    <cellStyle name="Comma 2 6 2 2 10" xfId="19383" xr:uid="{6CA03B7C-EC4F-4CDB-8D70-852DEBEA0E7A}"/>
    <cellStyle name="Comma 2 6 2 2 2" xfId="365" xr:uid="{00000000-0005-0000-0000-0000881F0000}"/>
    <cellStyle name="Comma 2 6 2 2 2 2" xfId="1166" xr:uid="{00000000-0005-0000-0000-0000891F0000}"/>
    <cellStyle name="Comma 2 6 2 2 2 2 2" xfId="3571" xr:uid="{00000000-0005-0000-0000-00008A1F0000}"/>
    <cellStyle name="Comma 2 6 2 2 2 2 2 2" xfId="8374" xr:uid="{00000000-0005-0000-0000-00008B1F0000}"/>
    <cellStyle name="Comma 2 6 2 2 2 2 2 2 2" xfId="17981" xr:uid="{00000000-0005-0000-0000-00008C1F0000}"/>
    <cellStyle name="Comma 2 6 2 2 2 2 2 2 2 2" xfId="37195" xr:uid="{B1C03686-5722-4CEE-A44A-05C94AA1BDE3}"/>
    <cellStyle name="Comma 2 6 2 2 2 2 2 2 3" xfId="27588" xr:uid="{63B93460-29EB-4DDC-BA22-6D703D73F266}"/>
    <cellStyle name="Comma 2 6 2 2 2 2 2 3" xfId="13178" xr:uid="{00000000-0005-0000-0000-00008D1F0000}"/>
    <cellStyle name="Comma 2 6 2 2 2 2 2 3 2" xfId="32392" xr:uid="{13B3F686-5D40-4F6E-9530-CA8D71FBD255}"/>
    <cellStyle name="Comma 2 6 2 2 2 2 2 4" xfId="22785" xr:uid="{BF1FF4E8-1017-4706-8D6F-A7ECB0BDF817}"/>
    <cellStyle name="Comma 2 6 2 2 2 2 3" xfId="5973" xr:uid="{00000000-0005-0000-0000-00008E1F0000}"/>
    <cellStyle name="Comma 2 6 2 2 2 2 3 2" xfId="15580" xr:uid="{00000000-0005-0000-0000-00008F1F0000}"/>
    <cellStyle name="Comma 2 6 2 2 2 2 3 2 2" xfId="34794" xr:uid="{2D2D58C0-BC5C-4224-B5EB-83AAB5994D82}"/>
    <cellStyle name="Comma 2 6 2 2 2 2 3 3" xfId="25187" xr:uid="{FAE85547-DBCC-472F-BFC7-4D876C4772DF}"/>
    <cellStyle name="Comma 2 6 2 2 2 2 4" xfId="10776" xr:uid="{00000000-0005-0000-0000-0000901F0000}"/>
    <cellStyle name="Comma 2 6 2 2 2 2 4 2" xfId="29990" xr:uid="{CE083F13-E186-4091-B3BF-5861C54C89D2}"/>
    <cellStyle name="Comma 2 6 2 2 2 2 5" xfId="20383" xr:uid="{69C797D6-5B53-4B0B-9972-3D42C04CB832}"/>
    <cellStyle name="Comma 2 6 2 2 2 3" xfId="1966" xr:uid="{00000000-0005-0000-0000-0000911F0000}"/>
    <cellStyle name="Comma 2 6 2 2 2 3 2" xfId="4371" xr:uid="{00000000-0005-0000-0000-0000921F0000}"/>
    <cellStyle name="Comma 2 6 2 2 2 3 2 2" xfId="9174" xr:uid="{00000000-0005-0000-0000-0000931F0000}"/>
    <cellStyle name="Comma 2 6 2 2 2 3 2 2 2" xfId="18781" xr:uid="{00000000-0005-0000-0000-0000941F0000}"/>
    <cellStyle name="Comma 2 6 2 2 2 3 2 2 2 2" xfId="37995" xr:uid="{E1852149-514A-4E61-B935-3E5E62E83091}"/>
    <cellStyle name="Comma 2 6 2 2 2 3 2 2 3" xfId="28388" xr:uid="{0BDC481D-F6A1-427B-B946-FE4C3631E776}"/>
    <cellStyle name="Comma 2 6 2 2 2 3 2 3" xfId="13978" xr:uid="{00000000-0005-0000-0000-0000951F0000}"/>
    <cellStyle name="Comma 2 6 2 2 2 3 2 3 2" xfId="33192" xr:uid="{9069942C-6E0F-4668-9470-73D90312A006}"/>
    <cellStyle name="Comma 2 6 2 2 2 3 2 4" xfId="23585" xr:uid="{CD19D94E-FBCA-47B8-AE25-D1BA67F9EF92}"/>
    <cellStyle name="Comma 2 6 2 2 2 3 3" xfId="6773" xr:uid="{00000000-0005-0000-0000-0000961F0000}"/>
    <cellStyle name="Comma 2 6 2 2 2 3 3 2" xfId="16380" xr:uid="{00000000-0005-0000-0000-0000971F0000}"/>
    <cellStyle name="Comma 2 6 2 2 2 3 3 2 2" xfId="35594" xr:uid="{2AD9DB49-7C12-453D-A6E0-8DC02E7C0300}"/>
    <cellStyle name="Comma 2 6 2 2 2 3 3 3" xfId="25987" xr:uid="{31715C99-E313-45AB-B9F4-97A1AA5B8BFC}"/>
    <cellStyle name="Comma 2 6 2 2 2 3 4" xfId="11576" xr:uid="{00000000-0005-0000-0000-0000981F0000}"/>
    <cellStyle name="Comma 2 6 2 2 2 3 4 2" xfId="30790" xr:uid="{48D0CDFB-4348-48BC-B6C1-E6DD38D82641}"/>
    <cellStyle name="Comma 2 6 2 2 2 3 5" xfId="21183" xr:uid="{6265947A-31A3-4D81-AA17-35B95B003C7F}"/>
    <cellStyle name="Comma 2 6 2 2 2 4" xfId="2771" xr:uid="{00000000-0005-0000-0000-0000991F0000}"/>
    <cellStyle name="Comma 2 6 2 2 2 4 2" xfId="7574" xr:uid="{00000000-0005-0000-0000-00009A1F0000}"/>
    <cellStyle name="Comma 2 6 2 2 2 4 2 2" xfId="17181" xr:uid="{00000000-0005-0000-0000-00009B1F0000}"/>
    <cellStyle name="Comma 2 6 2 2 2 4 2 2 2" xfId="36395" xr:uid="{1712071C-27CF-4431-8232-B0A0E9C5660A}"/>
    <cellStyle name="Comma 2 6 2 2 2 4 2 3" xfId="26788" xr:uid="{DB35B647-9BF3-45E2-9CC6-A36BB264BD14}"/>
    <cellStyle name="Comma 2 6 2 2 2 4 3" xfId="12378" xr:uid="{00000000-0005-0000-0000-00009C1F0000}"/>
    <cellStyle name="Comma 2 6 2 2 2 4 3 2" xfId="31592" xr:uid="{A946957C-DE2C-4515-AA86-D4006E6EEE01}"/>
    <cellStyle name="Comma 2 6 2 2 2 4 4" xfId="21985" xr:uid="{DB8C8238-5650-49DC-95A8-D430CF475621}"/>
    <cellStyle name="Comma 2 6 2 2 2 5" xfId="5173" xr:uid="{00000000-0005-0000-0000-00009D1F0000}"/>
    <cellStyle name="Comma 2 6 2 2 2 5 2" xfId="14780" xr:uid="{00000000-0005-0000-0000-00009E1F0000}"/>
    <cellStyle name="Comma 2 6 2 2 2 5 2 2" xfId="33994" xr:uid="{B37AFEEC-4089-4695-8B9F-A35B179FDBB5}"/>
    <cellStyle name="Comma 2 6 2 2 2 5 3" xfId="24387" xr:uid="{0F27E83B-31DA-45CD-A28A-BDEE5ED5BE0A}"/>
    <cellStyle name="Comma 2 6 2 2 2 6" xfId="9976" xr:uid="{00000000-0005-0000-0000-00009F1F0000}"/>
    <cellStyle name="Comma 2 6 2 2 2 6 2" xfId="29190" xr:uid="{A9DE0551-07A8-43B1-BC78-D8F058C675D3}"/>
    <cellStyle name="Comma 2 6 2 2 2 7" xfId="19583" xr:uid="{940F3EC2-C97A-4DB2-9A68-24492FBB6C41}"/>
    <cellStyle name="Comma 2 6 2 2 3" xfId="565" xr:uid="{00000000-0005-0000-0000-0000A01F0000}"/>
    <cellStyle name="Comma 2 6 2 2 3 2" xfId="1366" xr:uid="{00000000-0005-0000-0000-0000A11F0000}"/>
    <cellStyle name="Comma 2 6 2 2 3 2 2" xfId="3771" xr:uid="{00000000-0005-0000-0000-0000A21F0000}"/>
    <cellStyle name="Comma 2 6 2 2 3 2 2 2" xfId="8574" xr:uid="{00000000-0005-0000-0000-0000A31F0000}"/>
    <cellStyle name="Comma 2 6 2 2 3 2 2 2 2" xfId="18181" xr:uid="{00000000-0005-0000-0000-0000A41F0000}"/>
    <cellStyle name="Comma 2 6 2 2 3 2 2 2 2 2" xfId="37395" xr:uid="{50CD24F6-8BB3-45DB-944A-D5622E3486D0}"/>
    <cellStyle name="Comma 2 6 2 2 3 2 2 2 3" xfId="27788" xr:uid="{A8C16611-DECD-4FB3-B25B-3BBC880922A1}"/>
    <cellStyle name="Comma 2 6 2 2 3 2 2 3" xfId="13378" xr:uid="{00000000-0005-0000-0000-0000A51F0000}"/>
    <cellStyle name="Comma 2 6 2 2 3 2 2 3 2" xfId="32592" xr:uid="{9920FD2F-9705-4AD7-951F-E9B19E7DEF62}"/>
    <cellStyle name="Comma 2 6 2 2 3 2 2 4" xfId="22985" xr:uid="{7F16223B-61F0-4DE5-A371-01D62F6C77DF}"/>
    <cellStyle name="Comma 2 6 2 2 3 2 3" xfId="6173" xr:uid="{00000000-0005-0000-0000-0000A61F0000}"/>
    <cellStyle name="Comma 2 6 2 2 3 2 3 2" xfId="15780" xr:uid="{00000000-0005-0000-0000-0000A71F0000}"/>
    <cellStyle name="Comma 2 6 2 2 3 2 3 2 2" xfId="34994" xr:uid="{AE38E8D0-F9E2-45AE-9269-B56CFDC51649}"/>
    <cellStyle name="Comma 2 6 2 2 3 2 3 3" xfId="25387" xr:uid="{BA0B2782-FB62-4BA0-9A24-72D295ED6987}"/>
    <cellStyle name="Comma 2 6 2 2 3 2 4" xfId="10976" xr:uid="{00000000-0005-0000-0000-0000A81F0000}"/>
    <cellStyle name="Comma 2 6 2 2 3 2 4 2" xfId="30190" xr:uid="{EC100217-9956-40F4-984D-F2B2DFC5E4D9}"/>
    <cellStyle name="Comma 2 6 2 2 3 2 5" xfId="20583" xr:uid="{1BAC64EC-26CB-410B-82B6-6D133378A483}"/>
    <cellStyle name="Comma 2 6 2 2 3 3" xfId="2166" xr:uid="{00000000-0005-0000-0000-0000A91F0000}"/>
    <cellStyle name="Comma 2 6 2 2 3 3 2" xfId="4571" xr:uid="{00000000-0005-0000-0000-0000AA1F0000}"/>
    <cellStyle name="Comma 2 6 2 2 3 3 2 2" xfId="9374" xr:uid="{00000000-0005-0000-0000-0000AB1F0000}"/>
    <cellStyle name="Comma 2 6 2 2 3 3 2 2 2" xfId="18981" xr:uid="{00000000-0005-0000-0000-0000AC1F0000}"/>
    <cellStyle name="Comma 2 6 2 2 3 3 2 2 2 2" xfId="38195" xr:uid="{5EEDE516-4B29-421A-994D-E998D018E6F5}"/>
    <cellStyle name="Comma 2 6 2 2 3 3 2 2 3" xfId="28588" xr:uid="{A355F87C-61EC-4C35-ABD7-0AECA33B7D09}"/>
    <cellStyle name="Comma 2 6 2 2 3 3 2 3" xfId="14178" xr:uid="{00000000-0005-0000-0000-0000AD1F0000}"/>
    <cellStyle name="Comma 2 6 2 2 3 3 2 3 2" xfId="33392" xr:uid="{2AB9F684-B159-4B8F-87CB-DF286CF9870C}"/>
    <cellStyle name="Comma 2 6 2 2 3 3 2 4" xfId="23785" xr:uid="{1F2495F5-9ABF-437F-B6A3-97508E0742C1}"/>
    <cellStyle name="Comma 2 6 2 2 3 3 3" xfId="6973" xr:uid="{00000000-0005-0000-0000-0000AE1F0000}"/>
    <cellStyle name="Comma 2 6 2 2 3 3 3 2" xfId="16580" xr:uid="{00000000-0005-0000-0000-0000AF1F0000}"/>
    <cellStyle name="Comma 2 6 2 2 3 3 3 2 2" xfId="35794" xr:uid="{D5DC55C3-1D91-4453-B5C5-D87D1B391CF4}"/>
    <cellStyle name="Comma 2 6 2 2 3 3 3 3" xfId="26187" xr:uid="{DF13C0B4-FD91-491B-A06E-B247901429A9}"/>
    <cellStyle name="Comma 2 6 2 2 3 3 4" xfId="11776" xr:uid="{00000000-0005-0000-0000-0000B01F0000}"/>
    <cellStyle name="Comma 2 6 2 2 3 3 4 2" xfId="30990" xr:uid="{BF78B947-0A11-48ED-873C-DF3ADFFED734}"/>
    <cellStyle name="Comma 2 6 2 2 3 3 5" xfId="21383" xr:uid="{D52B04B7-7B6E-4F03-9F81-CABFE730EDCA}"/>
    <cellStyle name="Comma 2 6 2 2 3 4" xfId="2971" xr:uid="{00000000-0005-0000-0000-0000B11F0000}"/>
    <cellStyle name="Comma 2 6 2 2 3 4 2" xfId="7774" xr:uid="{00000000-0005-0000-0000-0000B21F0000}"/>
    <cellStyle name="Comma 2 6 2 2 3 4 2 2" xfId="17381" xr:uid="{00000000-0005-0000-0000-0000B31F0000}"/>
    <cellStyle name="Comma 2 6 2 2 3 4 2 2 2" xfId="36595" xr:uid="{D7015146-3B2A-4394-BCA6-4BB46D9D516E}"/>
    <cellStyle name="Comma 2 6 2 2 3 4 2 3" xfId="26988" xr:uid="{AAE90C32-4CB4-405C-A85B-E089DBA2BC22}"/>
    <cellStyle name="Comma 2 6 2 2 3 4 3" xfId="12578" xr:uid="{00000000-0005-0000-0000-0000B41F0000}"/>
    <cellStyle name="Comma 2 6 2 2 3 4 3 2" xfId="31792" xr:uid="{BCAD1C46-9D36-4AC7-935E-E2A5DD4DA395}"/>
    <cellStyle name="Comma 2 6 2 2 3 4 4" xfId="22185" xr:uid="{09652152-46BF-44FF-BCD6-43AD1AAEA599}"/>
    <cellStyle name="Comma 2 6 2 2 3 5" xfId="5373" xr:uid="{00000000-0005-0000-0000-0000B51F0000}"/>
    <cellStyle name="Comma 2 6 2 2 3 5 2" xfId="14980" xr:uid="{00000000-0005-0000-0000-0000B61F0000}"/>
    <cellStyle name="Comma 2 6 2 2 3 5 2 2" xfId="34194" xr:uid="{9434B399-5207-4EC4-9FD2-FDA8E69FC7F6}"/>
    <cellStyle name="Comma 2 6 2 2 3 5 3" xfId="24587" xr:uid="{E4849453-4B75-4E0D-A930-F3728C9D9C5F}"/>
    <cellStyle name="Comma 2 6 2 2 3 6" xfId="10176" xr:uid="{00000000-0005-0000-0000-0000B71F0000}"/>
    <cellStyle name="Comma 2 6 2 2 3 6 2" xfId="29390" xr:uid="{07AEAF63-E91C-4B85-90F2-A0F86ABFFF77}"/>
    <cellStyle name="Comma 2 6 2 2 3 7" xfId="19783" xr:uid="{7135EA3A-AD5E-43E3-A343-DD945937BF9D}"/>
    <cellStyle name="Comma 2 6 2 2 4" xfId="765" xr:uid="{00000000-0005-0000-0000-0000B81F0000}"/>
    <cellStyle name="Comma 2 6 2 2 4 2" xfId="1566" xr:uid="{00000000-0005-0000-0000-0000B91F0000}"/>
    <cellStyle name="Comma 2 6 2 2 4 2 2" xfId="3971" xr:uid="{00000000-0005-0000-0000-0000BA1F0000}"/>
    <cellStyle name="Comma 2 6 2 2 4 2 2 2" xfId="8774" xr:uid="{00000000-0005-0000-0000-0000BB1F0000}"/>
    <cellStyle name="Comma 2 6 2 2 4 2 2 2 2" xfId="18381" xr:uid="{00000000-0005-0000-0000-0000BC1F0000}"/>
    <cellStyle name="Comma 2 6 2 2 4 2 2 2 2 2" xfId="37595" xr:uid="{5184ACD6-4016-4982-9498-82F36E18BDBB}"/>
    <cellStyle name="Comma 2 6 2 2 4 2 2 2 3" xfId="27988" xr:uid="{4692F608-89FA-412C-A2AD-ADC017ACBF44}"/>
    <cellStyle name="Comma 2 6 2 2 4 2 2 3" xfId="13578" xr:uid="{00000000-0005-0000-0000-0000BD1F0000}"/>
    <cellStyle name="Comma 2 6 2 2 4 2 2 3 2" xfId="32792" xr:uid="{443D9C2A-3700-4D9B-80EC-DDEA0DED90A4}"/>
    <cellStyle name="Comma 2 6 2 2 4 2 2 4" xfId="23185" xr:uid="{470D0F1F-105C-4DC3-99E6-42EC2C9083FF}"/>
    <cellStyle name="Comma 2 6 2 2 4 2 3" xfId="6373" xr:uid="{00000000-0005-0000-0000-0000BE1F0000}"/>
    <cellStyle name="Comma 2 6 2 2 4 2 3 2" xfId="15980" xr:uid="{00000000-0005-0000-0000-0000BF1F0000}"/>
    <cellStyle name="Comma 2 6 2 2 4 2 3 2 2" xfId="35194" xr:uid="{D574820F-E397-4F5F-8ED4-020002F8BDAF}"/>
    <cellStyle name="Comma 2 6 2 2 4 2 3 3" xfId="25587" xr:uid="{3ED556A2-2949-42B9-B536-459A1C1BB8F7}"/>
    <cellStyle name="Comma 2 6 2 2 4 2 4" xfId="11176" xr:uid="{00000000-0005-0000-0000-0000C01F0000}"/>
    <cellStyle name="Comma 2 6 2 2 4 2 4 2" xfId="30390" xr:uid="{F5CC8C34-0FFA-4086-A5CD-D155D894CC8E}"/>
    <cellStyle name="Comma 2 6 2 2 4 2 5" xfId="20783" xr:uid="{BADB7B77-EBB2-450B-BA2B-4E6F987865AD}"/>
    <cellStyle name="Comma 2 6 2 2 4 3" xfId="2366" xr:uid="{00000000-0005-0000-0000-0000C11F0000}"/>
    <cellStyle name="Comma 2 6 2 2 4 3 2" xfId="4771" xr:uid="{00000000-0005-0000-0000-0000C21F0000}"/>
    <cellStyle name="Comma 2 6 2 2 4 3 2 2" xfId="9574" xr:uid="{00000000-0005-0000-0000-0000C31F0000}"/>
    <cellStyle name="Comma 2 6 2 2 4 3 2 2 2" xfId="19181" xr:uid="{00000000-0005-0000-0000-0000C41F0000}"/>
    <cellStyle name="Comma 2 6 2 2 4 3 2 2 2 2" xfId="38395" xr:uid="{4C15D28B-7548-4CA1-8F16-D8AD5FEAA17E}"/>
    <cellStyle name="Comma 2 6 2 2 4 3 2 2 3" xfId="28788" xr:uid="{AF029B4F-DE3F-45E6-AD06-19D9982AD8AC}"/>
    <cellStyle name="Comma 2 6 2 2 4 3 2 3" xfId="14378" xr:uid="{00000000-0005-0000-0000-0000C51F0000}"/>
    <cellStyle name="Comma 2 6 2 2 4 3 2 3 2" xfId="33592" xr:uid="{2E1148DE-52B9-42C8-8C4C-743DF0744ACE}"/>
    <cellStyle name="Comma 2 6 2 2 4 3 2 4" xfId="23985" xr:uid="{CF268D9E-253C-4088-AD6B-90D2BD246DA2}"/>
    <cellStyle name="Comma 2 6 2 2 4 3 3" xfId="7173" xr:uid="{00000000-0005-0000-0000-0000C61F0000}"/>
    <cellStyle name="Comma 2 6 2 2 4 3 3 2" xfId="16780" xr:uid="{00000000-0005-0000-0000-0000C71F0000}"/>
    <cellStyle name="Comma 2 6 2 2 4 3 3 2 2" xfId="35994" xr:uid="{89B0A8F9-15BD-4570-8E91-3B35FA66D325}"/>
    <cellStyle name="Comma 2 6 2 2 4 3 3 3" xfId="26387" xr:uid="{23857E83-9BEA-4DA9-8ECA-C0379320CA44}"/>
    <cellStyle name="Comma 2 6 2 2 4 3 4" xfId="11976" xr:uid="{00000000-0005-0000-0000-0000C81F0000}"/>
    <cellStyle name="Comma 2 6 2 2 4 3 4 2" xfId="31190" xr:uid="{C732E475-991F-4F38-B8B2-AED839E2F8AA}"/>
    <cellStyle name="Comma 2 6 2 2 4 3 5" xfId="21583" xr:uid="{77D81655-3CF3-4DA6-949E-651EDF3B210F}"/>
    <cellStyle name="Comma 2 6 2 2 4 4" xfId="3171" xr:uid="{00000000-0005-0000-0000-0000C91F0000}"/>
    <cellStyle name="Comma 2 6 2 2 4 4 2" xfId="7974" xr:uid="{00000000-0005-0000-0000-0000CA1F0000}"/>
    <cellStyle name="Comma 2 6 2 2 4 4 2 2" xfId="17581" xr:uid="{00000000-0005-0000-0000-0000CB1F0000}"/>
    <cellStyle name="Comma 2 6 2 2 4 4 2 2 2" xfId="36795" xr:uid="{E1CA9562-DDCF-4CDD-8953-0ACAB23516DC}"/>
    <cellStyle name="Comma 2 6 2 2 4 4 2 3" xfId="27188" xr:uid="{B61D1048-17A3-46A4-987A-B43A62828873}"/>
    <cellStyle name="Comma 2 6 2 2 4 4 3" xfId="12778" xr:uid="{00000000-0005-0000-0000-0000CC1F0000}"/>
    <cellStyle name="Comma 2 6 2 2 4 4 3 2" xfId="31992" xr:uid="{11F76022-0D2A-4617-BAE9-59BD08E1918F}"/>
    <cellStyle name="Comma 2 6 2 2 4 4 4" xfId="22385" xr:uid="{E3EE0BAA-4359-437B-9B80-51886DCB4191}"/>
    <cellStyle name="Comma 2 6 2 2 4 5" xfId="5573" xr:uid="{00000000-0005-0000-0000-0000CD1F0000}"/>
    <cellStyle name="Comma 2 6 2 2 4 5 2" xfId="15180" xr:uid="{00000000-0005-0000-0000-0000CE1F0000}"/>
    <cellStyle name="Comma 2 6 2 2 4 5 2 2" xfId="34394" xr:uid="{AF907A3A-D598-4A36-89B4-513F98231EF5}"/>
    <cellStyle name="Comma 2 6 2 2 4 5 3" xfId="24787" xr:uid="{A1C0AC66-5F58-4D7C-8DF9-4A92C93C928F}"/>
    <cellStyle name="Comma 2 6 2 2 4 6" xfId="10376" xr:uid="{00000000-0005-0000-0000-0000CF1F0000}"/>
    <cellStyle name="Comma 2 6 2 2 4 6 2" xfId="29590" xr:uid="{7AC9E769-D391-4785-BDE2-E3956FA111B9}"/>
    <cellStyle name="Comma 2 6 2 2 4 7" xfId="19983" xr:uid="{25DD8431-AADF-46D8-B641-39959DAAF04A}"/>
    <cellStyle name="Comma 2 6 2 2 5" xfId="966" xr:uid="{00000000-0005-0000-0000-0000D01F0000}"/>
    <cellStyle name="Comma 2 6 2 2 5 2" xfId="3371" xr:uid="{00000000-0005-0000-0000-0000D11F0000}"/>
    <cellStyle name="Comma 2 6 2 2 5 2 2" xfId="8174" xr:uid="{00000000-0005-0000-0000-0000D21F0000}"/>
    <cellStyle name="Comma 2 6 2 2 5 2 2 2" xfId="17781" xr:uid="{00000000-0005-0000-0000-0000D31F0000}"/>
    <cellStyle name="Comma 2 6 2 2 5 2 2 2 2" xfId="36995" xr:uid="{25015C8E-626E-4B65-ABD2-C02220085CC7}"/>
    <cellStyle name="Comma 2 6 2 2 5 2 2 3" xfId="27388" xr:uid="{1628E34A-3C84-4A5B-AAFE-C0BB41564881}"/>
    <cellStyle name="Comma 2 6 2 2 5 2 3" xfId="12978" xr:uid="{00000000-0005-0000-0000-0000D41F0000}"/>
    <cellStyle name="Comma 2 6 2 2 5 2 3 2" xfId="32192" xr:uid="{72966DD8-B9AA-4AEB-B192-E7B87F262FB1}"/>
    <cellStyle name="Comma 2 6 2 2 5 2 4" xfId="22585" xr:uid="{E5EC7EB3-BDD9-4EA3-AA95-8A9333274929}"/>
    <cellStyle name="Comma 2 6 2 2 5 3" xfId="5773" xr:uid="{00000000-0005-0000-0000-0000D51F0000}"/>
    <cellStyle name="Comma 2 6 2 2 5 3 2" xfId="15380" xr:uid="{00000000-0005-0000-0000-0000D61F0000}"/>
    <cellStyle name="Comma 2 6 2 2 5 3 2 2" xfId="34594" xr:uid="{6F5B24B0-83FE-453B-B673-5D244591EBBB}"/>
    <cellStyle name="Comma 2 6 2 2 5 3 3" xfId="24987" xr:uid="{7E1A0439-56BD-4B68-A38F-75154394FCEF}"/>
    <cellStyle name="Comma 2 6 2 2 5 4" xfId="10576" xr:uid="{00000000-0005-0000-0000-0000D71F0000}"/>
    <cellStyle name="Comma 2 6 2 2 5 4 2" xfId="29790" xr:uid="{7E091FED-78E4-4585-ABE2-D52751F2F576}"/>
    <cellStyle name="Comma 2 6 2 2 5 5" xfId="20183" xr:uid="{6BFA9236-0CEC-48A0-AADE-BBAB1CE8C931}"/>
    <cellStyle name="Comma 2 6 2 2 6" xfId="1766" xr:uid="{00000000-0005-0000-0000-0000D81F0000}"/>
    <cellStyle name="Comma 2 6 2 2 6 2" xfId="4171" xr:uid="{00000000-0005-0000-0000-0000D91F0000}"/>
    <cellStyle name="Comma 2 6 2 2 6 2 2" xfId="8974" xr:uid="{00000000-0005-0000-0000-0000DA1F0000}"/>
    <cellStyle name="Comma 2 6 2 2 6 2 2 2" xfId="18581" xr:uid="{00000000-0005-0000-0000-0000DB1F0000}"/>
    <cellStyle name="Comma 2 6 2 2 6 2 2 2 2" xfId="37795" xr:uid="{5C34DB37-20A3-4F60-B80C-66E5D7912D6A}"/>
    <cellStyle name="Comma 2 6 2 2 6 2 2 3" xfId="28188" xr:uid="{956C10C3-4BA1-4CE1-8172-D6BC88CDFFEB}"/>
    <cellStyle name="Comma 2 6 2 2 6 2 3" xfId="13778" xr:uid="{00000000-0005-0000-0000-0000DC1F0000}"/>
    <cellStyle name="Comma 2 6 2 2 6 2 3 2" xfId="32992" xr:uid="{11499DDB-DE58-4FF5-965B-4D7E257A43EE}"/>
    <cellStyle name="Comma 2 6 2 2 6 2 4" xfId="23385" xr:uid="{ABFA21FB-3CF2-46E6-9E92-0199AABF9CD6}"/>
    <cellStyle name="Comma 2 6 2 2 6 3" xfId="6573" xr:uid="{00000000-0005-0000-0000-0000DD1F0000}"/>
    <cellStyle name="Comma 2 6 2 2 6 3 2" xfId="16180" xr:uid="{00000000-0005-0000-0000-0000DE1F0000}"/>
    <cellStyle name="Comma 2 6 2 2 6 3 2 2" xfId="35394" xr:uid="{D627CE3F-F38A-4E66-A22E-AA8CE9C17B6F}"/>
    <cellStyle name="Comma 2 6 2 2 6 3 3" xfId="25787" xr:uid="{D385EAD8-6DCD-4777-8C8E-3D0F0E42AE8B}"/>
    <cellStyle name="Comma 2 6 2 2 6 4" xfId="11376" xr:uid="{00000000-0005-0000-0000-0000DF1F0000}"/>
    <cellStyle name="Comma 2 6 2 2 6 4 2" xfId="30590" xr:uid="{ACE9C869-9EF7-4B46-BB66-2D41F52E6889}"/>
    <cellStyle name="Comma 2 6 2 2 6 5" xfId="20983" xr:uid="{6D574527-197C-4D8E-B8F9-113FED4FCB4A}"/>
    <cellStyle name="Comma 2 6 2 2 7" xfId="2571" xr:uid="{00000000-0005-0000-0000-0000E01F0000}"/>
    <cellStyle name="Comma 2 6 2 2 7 2" xfId="7374" xr:uid="{00000000-0005-0000-0000-0000E11F0000}"/>
    <cellStyle name="Comma 2 6 2 2 7 2 2" xfId="16981" xr:uid="{00000000-0005-0000-0000-0000E21F0000}"/>
    <cellStyle name="Comma 2 6 2 2 7 2 2 2" xfId="36195" xr:uid="{36D9F305-5D3C-4DBB-B6EB-FDCDCBB91549}"/>
    <cellStyle name="Comma 2 6 2 2 7 2 3" xfId="26588" xr:uid="{BF1DE76E-9942-4B1E-BD96-B4CDC95CF080}"/>
    <cellStyle name="Comma 2 6 2 2 7 3" xfId="12178" xr:uid="{00000000-0005-0000-0000-0000E31F0000}"/>
    <cellStyle name="Comma 2 6 2 2 7 3 2" xfId="31392" xr:uid="{D322CAD0-590E-4D22-AE56-F2C56DCF6DFD}"/>
    <cellStyle name="Comma 2 6 2 2 7 4" xfId="21785" xr:uid="{590EA064-39E0-4B42-A353-357AA34726DF}"/>
    <cellStyle name="Comma 2 6 2 2 8" xfId="4973" xr:uid="{00000000-0005-0000-0000-0000E41F0000}"/>
    <cellStyle name="Comma 2 6 2 2 8 2" xfId="14580" xr:uid="{00000000-0005-0000-0000-0000E51F0000}"/>
    <cellStyle name="Comma 2 6 2 2 8 2 2" xfId="33794" xr:uid="{A664B874-8B33-42A2-9232-9EF7430B3D9C}"/>
    <cellStyle name="Comma 2 6 2 2 8 3" xfId="24187" xr:uid="{0B77E5B6-72A1-4D2A-AEBB-E9E72B98A8BA}"/>
    <cellStyle name="Comma 2 6 2 2 9" xfId="9776" xr:uid="{00000000-0005-0000-0000-0000E61F0000}"/>
    <cellStyle name="Comma 2 6 2 2 9 2" xfId="28990" xr:uid="{A85D5B92-2019-4EE0-AACE-5B254D1625E7}"/>
    <cellStyle name="Comma 2 6 2 3" xfId="265" xr:uid="{00000000-0005-0000-0000-0000E71F0000}"/>
    <cellStyle name="Comma 2 6 2 3 2" xfId="1066" xr:uid="{00000000-0005-0000-0000-0000E81F0000}"/>
    <cellStyle name="Comma 2 6 2 3 2 2" xfId="3471" xr:uid="{00000000-0005-0000-0000-0000E91F0000}"/>
    <cellStyle name="Comma 2 6 2 3 2 2 2" xfId="8274" xr:uid="{00000000-0005-0000-0000-0000EA1F0000}"/>
    <cellStyle name="Comma 2 6 2 3 2 2 2 2" xfId="17881" xr:uid="{00000000-0005-0000-0000-0000EB1F0000}"/>
    <cellStyle name="Comma 2 6 2 3 2 2 2 2 2" xfId="37095" xr:uid="{8A148767-2722-47C8-9836-7B42C5863FB9}"/>
    <cellStyle name="Comma 2 6 2 3 2 2 2 3" xfId="27488" xr:uid="{F9DEA43F-20D3-4EC7-A4A6-A0BD65DD0EFD}"/>
    <cellStyle name="Comma 2 6 2 3 2 2 3" xfId="13078" xr:uid="{00000000-0005-0000-0000-0000EC1F0000}"/>
    <cellStyle name="Comma 2 6 2 3 2 2 3 2" xfId="32292" xr:uid="{E84781D0-1E0C-4AA3-B993-9D58B44D1C55}"/>
    <cellStyle name="Comma 2 6 2 3 2 2 4" xfId="22685" xr:uid="{297C6B50-03E3-409A-90B0-F11C145ACE3C}"/>
    <cellStyle name="Comma 2 6 2 3 2 3" xfId="5873" xr:uid="{00000000-0005-0000-0000-0000ED1F0000}"/>
    <cellStyle name="Comma 2 6 2 3 2 3 2" xfId="15480" xr:uid="{00000000-0005-0000-0000-0000EE1F0000}"/>
    <cellStyle name="Comma 2 6 2 3 2 3 2 2" xfId="34694" xr:uid="{F633E6DF-5C32-4EDB-8089-49C32E90752D}"/>
    <cellStyle name="Comma 2 6 2 3 2 3 3" xfId="25087" xr:uid="{2239E1DB-F6C6-48A9-8C6C-CAF583DC85F9}"/>
    <cellStyle name="Comma 2 6 2 3 2 4" xfId="10676" xr:uid="{00000000-0005-0000-0000-0000EF1F0000}"/>
    <cellStyle name="Comma 2 6 2 3 2 4 2" xfId="29890" xr:uid="{E97E7C8F-5C46-4391-9D68-626DFA184F5F}"/>
    <cellStyle name="Comma 2 6 2 3 2 5" xfId="20283" xr:uid="{68ADE2A8-0FCB-4D94-A31C-99A73089EA51}"/>
    <cellStyle name="Comma 2 6 2 3 3" xfId="1866" xr:uid="{00000000-0005-0000-0000-0000F01F0000}"/>
    <cellStyle name="Comma 2 6 2 3 3 2" xfId="4271" xr:uid="{00000000-0005-0000-0000-0000F11F0000}"/>
    <cellStyle name="Comma 2 6 2 3 3 2 2" xfId="9074" xr:uid="{00000000-0005-0000-0000-0000F21F0000}"/>
    <cellStyle name="Comma 2 6 2 3 3 2 2 2" xfId="18681" xr:uid="{00000000-0005-0000-0000-0000F31F0000}"/>
    <cellStyle name="Comma 2 6 2 3 3 2 2 2 2" xfId="37895" xr:uid="{6E1BA45B-7C4B-48E5-BFED-B47A43691FCD}"/>
    <cellStyle name="Comma 2 6 2 3 3 2 2 3" xfId="28288" xr:uid="{2D844017-B048-4A1E-BDA8-64BEBD8F52C5}"/>
    <cellStyle name="Comma 2 6 2 3 3 2 3" xfId="13878" xr:uid="{00000000-0005-0000-0000-0000F41F0000}"/>
    <cellStyle name="Comma 2 6 2 3 3 2 3 2" xfId="33092" xr:uid="{EE5FB680-B646-4AE8-96F2-D21C5AD1F080}"/>
    <cellStyle name="Comma 2 6 2 3 3 2 4" xfId="23485" xr:uid="{C31E5BFF-EE1B-4042-B727-6DA717F447A2}"/>
    <cellStyle name="Comma 2 6 2 3 3 3" xfId="6673" xr:uid="{00000000-0005-0000-0000-0000F51F0000}"/>
    <cellStyle name="Comma 2 6 2 3 3 3 2" xfId="16280" xr:uid="{00000000-0005-0000-0000-0000F61F0000}"/>
    <cellStyle name="Comma 2 6 2 3 3 3 2 2" xfId="35494" xr:uid="{B3154188-4460-44B9-84E6-17D20BAA555D}"/>
    <cellStyle name="Comma 2 6 2 3 3 3 3" xfId="25887" xr:uid="{43238229-65CD-4174-AE10-9A3B02189A01}"/>
    <cellStyle name="Comma 2 6 2 3 3 4" xfId="11476" xr:uid="{00000000-0005-0000-0000-0000F71F0000}"/>
    <cellStyle name="Comma 2 6 2 3 3 4 2" xfId="30690" xr:uid="{79E00FF8-F495-48C3-9265-28F4EBF67585}"/>
    <cellStyle name="Comma 2 6 2 3 3 5" xfId="21083" xr:uid="{0F77865C-5335-4228-8E63-FE5B29D59F07}"/>
    <cellStyle name="Comma 2 6 2 3 4" xfId="2671" xr:uid="{00000000-0005-0000-0000-0000F81F0000}"/>
    <cellStyle name="Comma 2 6 2 3 4 2" xfId="7474" xr:uid="{00000000-0005-0000-0000-0000F91F0000}"/>
    <cellStyle name="Comma 2 6 2 3 4 2 2" xfId="17081" xr:uid="{00000000-0005-0000-0000-0000FA1F0000}"/>
    <cellStyle name="Comma 2 6 2 3 4 2 2 2" xfId="36295" xr:uid="{B795E6E5-64D7-4F37-9889-DE935095B56C}"/>
    <cellStyle name="Comma 2 6 2 3 4 2 3" xfId="26688" xr:uid="{75E00BEF-60DB-4796-A2B5-CD36E8799A0E}"/>
    <cellStyle name="Comma 2 6 2 3 4 3" xfId="12278" xr:uid="{00000000-0005-0000-0000-0000FB1F0000}"/>
    <cellStyle name="Comma 2 6 2 3 4 3 2" xfId="31492" xr:uid="{60E86BD9-8F6F-459C-967E-09079D42BDA6}"/>
    <cellStyle name="Comma 2 6 2 3 4 4" xfId="21885" xr:uid="{7484F44C-7128-42E0-9C04-40D0C53993E9}"/>
    <cellStyle name="Comma 2 6 2 3 5" xfId="5073" xr:uid="{00000000-0005-0000-0000-0000FC1F0000}"/>
    <cellStyle name="Comma 2 6 2 3 5 2" xfId="14680" xr:uid="{00000000-0005-0000-0000-0000FD1F0000}"/>
    <cellStyle name="Comma 2 6 2 3 5 2 2" xfId="33894" xr:uid="{F19FE5C9-77C3-4542-85FA-EE7CFD19521A}"/>
    <cellStyle name="Comma 2 6 2 3 5 3" xfId="24287" xr:uid="{B5BD7033-AA63-428C-8C99-5C43E1242003}"/>
    <cellStyle name="Comma 2 6 2 3 6" xfId="9876" xr:uid="{00000000-0005-0000-0000-0000FE1F0000}"/>
    <cellStyle name="Comma 2 6 2 3 6 2" xfId="29090" xr:uid="{C5EF83A2-A4E5-480D-A88B-73AA033B361E}"/>
    <cellStyle name="Comma 2 6 2 3 7" xfId="19483" xr:uid="{A1DE9593-62FF-4BCB-B196-D0F18346B818}"/>
    <cellStyle name="Comma 2 6 2 4" xfId="465" xr:uid="{00000000-0005-0000-0000-0000FF1F0000}"/>
    <cellStyle name="Comma 2 6 2 4 2" xfId="1266" xr:uid="{00000000-0005-0000-0000-000000200000}"/>
    <cellStyle name="Comma 2 6 2 4 2 2" xfId="3671" xr:uid="{00000000-0005-0000-0000-000001200000}"/>
    <cellStyle name="Comma 2 6 2 4 2 2 2" xfId="8474" xr:uid="{00000000-0005-0000-0000-000002200000}"/>
    <cellStyle name="Comma 2 6 2 4 2 2 2 2" xfId="18081" xr:uid="{00000000-0005-0000-0000-000003200000}"/>
    <cellStyle name="Comma 2 6 2 4 2 2 2 2 2" xfId="37295" xr:uid="{466B7CC3-51A8-42BB-A8C5-640B8DE330D4}"/>
    <cellStyle name="Comma 2 6 2 4 2 2 2 3" xfId="27688" xr:uid="{CE8A186A-5727-4721-84B0-1F44C00EAC2B}"/>
    <cellStyle name="Comma 2 6 2 4 2 2 3" xfId="13278" xr:uid="{00000000-0005-0000-0000-000004200000}"/>
    <cellStyle name="Comma 2 6 2 4 2 2 3 2" xfId="32492" xr:uid="{3232B5D9-6BF5-4605-89C5-64CDFFA66036}"/>
    <cellStyle name="Comma 2 6 2 4 2 2 4" xfId="22885" xr:uid="{291FB79D-1575-412E-B592-A48E8C29E0CD}"/>
    <cellStyle name="Comma 2 6 2 4 2 3" xfId="6073" xr:uid="{00000000-0005-0000-0000-000005200000}"/>
    <cellStyle name="Comma 2 6 2 4 2 3 2" xfId="15680" xr:uid="{00000000-0005-0000-0000-000006200000}"/>
    <cellStyle name="Comma 2 6 2 4 2 3 2 2" xfId="34894" xr:uid="{1962336D-4DB5-440C-BF99-503EF24FDCD8}"/>
    <cellStyle name="Comma 2 6 2 4 2 3 3" xfId="25287" xr:uid="{FFB62FC4-0458-4A5B-870F-20B9AD6267C2}"/>
    <cellStyle name="Comma 2 6 2 4 2 4" xfId="10876" xr:uid="{00000000-0005-0000-0000-000007200000}"/>
    <cellStyle name="Comma 2 6 2 4 2 4 2" xfId="30090" xr:uid="{9214D3A3-A429-4D78-AA9B-D8F8914FAF3A}"/>
    <cellStyle name="Comma 2 6 2 4 2 5" xfId="20483" xr:uid="{3E3AA004-02B8-4055-8457-A53ED4605BC5}"/>
    <cellStyle name="Comma 2 6 2 4 3" xfId="2066" xr:uid="{00000000-0005-0000-0000-000008200000}"/>
    <cellStyle name="Comma 2 6 2 4 3 2" xfId="4471" xr:uid="{00000000-0005-0000-0000-000009200000}"/>
    <cellStyle name="Comma 2 6 2 4 3 2 2" xfId="9274" xr:uid="{00000000-0005-0000-0000-00000A200000}"/>
    <cellStyle name="Comma 2 6 2 4 3 2 2 2" xfId="18881" xr:uid="{00000000-0005-0000-0000-00000B200000}"/>
    <cellStyle name="Comma 2 6 2 4 3 2 2 2 2" xfId="38095" xr:uid="{5A8AB310-987F-48D9-9754-C1659D42D2C9}"/>
    <cellStyle name="Comma 2 6 2 4 3 2 2 3" xfId="28488" xr:uid="{E65D19AC-F33E-42ED-8156-548E60B4751A}"/>
    <cellStyle name="Comma 2 6 2 4 3 2 3" xfId="14078" xr:uid="{00000000-0005-0000-0000-00000C200000}"/>
    <cellStyle name="Comma 2 6 2 4 3 2 3 2" xfId="33292" xr:uid="{F73A0105-4901-4CEE-82CC-8AC69918DF87}"/>
    <cellStyle name="Comma 2 6 2 4 3 2 4" xfId="23685" xr:uid="{AEB94E62-62DE-47BF-95B8-EE0855BB10E3}"/>
    <cellStyle name="Comma 2 6 2 4 3 3" xfId="6873" xr:uid="{00000000-0005-0000-0000-00000D200000}"/>
    <cellStyle name="Comma 2 6 2 4 3 3 2" xfId="16480" xr:uid="{00000000-0005-0000-0000-00000E200000}"/>
    <cellStyle name="Comma 2 6 2 4 3 3 2 2" xfId="35694" xr:uid="{D5557D13-A627-4457-B214-CD2677BBBE7B}"/>
    <cellStyle name="Comma 2 6 2 4 3 3 3" xfId="26087" xr:uid="{96C1B353-0854-4F01-9F29-375CC9389B22}"/>
    <cellStyle name="Comma 2 6 2 4 3 4" xfId="11676" xr:uid="{00000000-0005-0000-0000-00000F200000}"/>
    <cellStyle name="Comma 2 6 2 4 3 4 2" xfId="30890" xr:uid="{4426759B-7F52-41DA-9988-7C5B8A1B54E2}"/>
    <cellStyle name="Comma 2 6 2 4 3 5" xfId="21283" xr:uid="{167507CB-FCAE-45DA-87CE-6E1E4414E7AB}"/>
    <cellStyle name="Comma 2 6 2 4 4" xfId="2871" xr:uid="{00000000-0005-0000-0000-000010200000}"/>
    <cellStyle name="Comma 2 6 2 4 4 2" xfId="7674" xr:uid="{00000000-0005-0000-0000-000011200000}"/>
    <cellStyle name="Comma 2 6 2 4 4 2 2" xfId="17281" xr:uid="{00000000-0005-0000-0000-000012200000}"/>
    <cellStyle name="Comma 2 6 2 4 4 2 2 2" xfId="36495" xr:uid="{A987B4D3-2305-4CF8-96E1-FF9592368E29}"/>
    <cellStyle name="Comma 2 6 2 4 4 2 3" xfId="26888" xr:uid="{4DACCB0D-47F8-4B4D-8B8E-9918D47212BA}"/>
    <cellStyle name="Comma 2 6 2 4 4 3" xfId="12478" xr:uid="{00000000-0005-0000-0000-000013200000}"/>
    <cellStyle name="Comma 2 6 2 4 4 3 2" xfId="31692" xr:uid="{F354A89F-3B07-45C8-BF94-568A4C8E82E3}"/>
    <cellStyle name="Comma 2 6 2 4 4 4" xfId="22085" xr:uid="{4AAFE22A-3A21-4BFF-9A5D-32BA2A8B32CC}"/>
    <cellStyle name="Comma 2 6 2 4 5" xfId="5273" xr:uid="{00000000-0005-0000-0000-000014200000}"/>
    <cellStyle name="Comma 2 6 2 4 5 2" xfId="14880" xr:uid="{00000000-0005-0000-0000-000015200000}"/>
    <cellStyle name="Comma 2 6 2 4 5 2 2" xfId="34094" xr:uid="{9DF698CB-8341-4C9D-8ED6-ACF921038EA9}"/>
    <cellStyle name="Comma 2 6 2 4 5 3" xfId="24487" xr:uid="{FB252652-1196-44CA-8C55-9C0B9AB94F1B}"/>
    <cellStyle name="Comma 2 6 2 4 6" xfId="10076" xr:uid="{00000000-0005-0000-0000-000016200000}"/>
    <cellStyle name="Comma 2 6 2 4 6 2" xfId="29290" xr:uid="{C2D81680-4ED7-448E-A97B-60A98B18F675}"/>
    <cellStyle name="Comma 2 6 2 4 7" xfId="19683" xr:uid="{68D60F43-CAD7-48D1-BFB8-90C13E6D3EE1}"/>
    <cellStyle name="Comma 2 6 2 5" xfId="665" xr:uid="{00000000-0005-0000-0000-000017200000}"/>
    <cellStyle name="Comma 2 6 2 5 2" xfId="1466" xr:uid="{00000000-0005-0000-0000-000018200000}"/>
    <cellStyle name="Comma 2 6 2 5 2 2" xfId="3871" xr:uid="{00000000-0005-0000-0000-000019200000}"/>
    <cellStyle name="Comma 2 6 2 5 2 2 2" xfId="8674" xr:uid="{00000000-0005-0000-0000-00001A200000}"/>
    <cellStyle name="Comma 2 6 2 5 2 2 2 2" xfId="18281" xr:uid="{00000000-0005-0000-0000-00001B200000}"/>
    <cellStyle name="Comma 2 6 2 5 2 2 2 2 2" xfId="37495" xr:uid="{C6B3AAA6-14A1-4483-8DF7-D04BC71454B2}"/>
    <cellStyle name="Comma 2 6 2 5 2 2 2 3" xfId="27888" xr:uid="{CCB3B8D5-82E6-4216-8AB8-61F658D236B9}"/>
    <cellStyle name="Comma 2 6 2 5 2 2 3" xfId="13478" xr:uid="{00000000-0005-0000-0000-00001C200000}"/>
    <cellStyle name="Comma 2 6 2 5 2 2 3 2" xfId="32692" xr:uid="{E0CEA638-A74B-41AF-A3B0-BEDE5FE1A1EA}"/>
    <cellStyle name="Comma 2 6 2 5 2 2 4" xfId="23085" xr:uid="{B1655AD5-43AF-4BC4-9A16-4FFD3999B234}"/>
    <cellStyle name="Comma 2 6 2 5 2 3" xfId="6273" xr:uid="{00000000-0005-0000-0000-00001D200000}"/>
    <cellStyle name="Comma 2 6 2 5 2 3 2" xfId="15880" xr:uid="{00000000-0005-0000-0000-00001E200000}"/>
    <cellStyle name="Comma 2 6 2 5 2 3 2 2" xfId="35094" xr:uid="{D3C0A4BA-A481-4AE1-9453-8CDDE4884A2A}"/>
    <cellStyle name="Comma 2 6 2 5 2 3 3" xfId="25487" xr:uid="{476644E5-13DA-4E32-B406-312EF26069C2}"/>
    <cellStyle name="Comma 2 6 2 5 2 4" xfId="11076" xr:uid="{00000000-0005-0000-0000-00001F200000}"/>
    <cellStyle name="Comma 2 6 2 5 2 4 2" xfId="30290" xr:uid="{9CB7B68F-F3DB-4F15-9F34-D0B5E5FE14D3}"/>
    <cellStyle name="Comma 2 6 2 5 2 5" xfId="20683" xr:uid="{F1B44BA5-2494-43EE-AC27-8344F3735D93}"/>
    <cellStyle name="Comma 2 6 2 5 3" xfId="2266" xr:uid="{00000000-0005-0000-0000-000020200000}"/>
    <cellStyle name="Comma 2 6 2 5 3 2" xfId="4671" xr:uid="{00000000-0005-0000-0000-000021200000}"/>
    <cellStyle name="Comma 2 6 2 5 3 2 2" xfId="9474" xr:uid="{00000000-0005-0000-0000-000022200000}"/>
    <cellStyle name="Comma 2 6 2 5 3 2 2 2" xfId="19081" xr:uid="{00000000-0005-0000-0000-000023200000}"/>
    <cellStyle name="Comma 2 6 2 5 3 2 2 2 2" xfId="38295" xr:uid="{EE3106B9-E164-46C3-8199-AF6FEE0DFBDA}"/>
    <cellStyle name="Comma 2 6 2 5 3 2 2 3" xfId="28688" xr:uid="{EE20DDD9-AE8D-4313-84A4-7BD096816054}"/>
    <cellStyle name="Comma 2 6 2 5 3 2 3" xfId="14278" xr:uid="{00000000-0005-0000-0000-000024200000}"/>
    <cellStyle name="Comma 2 6 2 5 3 2 3 2" xfId="33492" xr:uid="{79971C52-C344-446F-9F2A-A2F7EE9A8458}"/>
    <cellStyle name="Comma 2 6 2 5 3 2 4" xfId="23885" xr:uid="{87EB455E-BDF2-40D0-B140-677DCCFF7A96}"/>
    <cellStyle name="Comma 2 6 2 5 3 3" xfId="7073" xr:uid="{00000000-0005-0000-0000-000025200000}"/>
    <cellStyle name="Comma 2 6 2 5 3 3 2" xfId="16680" xr:uid="{00000000-0005-0000-0000-000026200000}"/>
    <cellStyle name="Comma 2 6 2 5 3 3 2 2" xfId="35894" xr:uid="{987C0E2D-95D7-41AF-BD65-FB97A67242AD}"/>
    <cellStyle name="Comma 2 6 2 5 3 3 3" xfId="26287" xr:uid="{5B66DC41-3504-41A5-8A9A-4D9605BAD0FB}"/>
    <cellStyle name="Comma 2 6 2 5 3 4" xfId="11876" xr:uid="{00000000-0005-0000-0000-000027200000}"/>
    <cellStyle name="Comma 2 6 2 5 3 4 2" xfId="31090" xr:uid="{C5F960C6-5129-4CEA-9E7E-BCBB6D5AB78F}"/>
    <cellStyle name="Comma 2 6 2 5 3 5" xfId="21483" xr:uid="{6C882980-477F-49DC-A283-F508818CC001}"/>
    <cellStyle name="Comma 2 6 2 5 4" xfId="3071" xr:uid="{00000000-0005-0000-0000-000028200000}"/>
    <cellStyle name="Comma 2 6 2 5 4 2" xfId="7874" xr:uid="{00000000-0005-0000-0000-000029200000}"/>
    <cellStyle name="Comma 2 6 2 5 4 2 2" xfId="17481" xr:uid="{00000000-0005-0000-0000-00002A200000}"/>
    <cellStyle name="Comma 2 6 2 5 4 2 2 2" xfId="36695" xr:uid="{AAB723ED-5474-4291-9939-64117BF035DC}"/>
    <cellStyle name="Comma 2 6 2 5 4 2 3" xfId="27088" xr:uid="{B41ABA25-9584-4E9C-9BA1-FDB107FEFBF3}"/>
    <cellStyle name="Comma 2 6 2 5 4 3" xfId="12678" xr:uid="{00000000-0005-0000-0000-00002B200000}"/>
    <cellStyle name="Comma 2 6 2 5 4 3 2" xfId="31892" xr:uid="{5D250603-768D-454B-846C-CD141AF1956D}"/>
    <cellStyle name="Comma 2 6 2 5 4 4" xfId="22285" xr:uid="{303FB388-5C07-458D-8EC0-2A9DA39B1A46}"/>
    <cellStyle name="Comma 2 6 2 5 5" xfId="5473" xr:uid="{00000000-0005-0000-0000-00002C200000}"/>
    <cellStyle name="Comma 2 6 2 5 5 2" xfId="15080" xr:uid="{00000000-0005-0000-0000-00002D200000}"/>
    <cellStyle name="Comma 2 6 2 5 5 2 2" xfId="34294" xr:uid="{5936BA7D-0AB5-4E02-8D2B-82699F442512}"/>
    <cellStyle name="Comma 2 6 2 5 5 3" xfId="24687" xr:uid="{09FA5C8A-DD94-4BE0-BE44-563A219E2011}"/>
    <cellStyle name="Comma 2 6 2 5 6" xfId="10276" xr:uid="{00000000-0005-0000-0000-00002E200000}"/>
    <cellStyle name="Comma 2 6 2 5 6 2" xfId="29490" xr:uid="{07E3806C-CE1D-41B2-BB68-48EAC99E1739}"/>
    <cellStyle name="Comma 2 6 2 5 7" xfId="19883" xr:uid="{C141B66B-EF52-454A-B2CA-ED2FE0006AE9}"/>
    <cellStyle name="Comma 2 6 2 6" xfId="866" xr:uid="{00000000-0005-0000-0000-00002F200000}"/>
    <cellStyle name="Comma 2 6 2 6 2" xfId="3271" xr:uid="{00000000-0005-0000-0000-000030200000}"/>
    <cellStyle name="Comma 2 6 2 6 2 2" xfId="8074" xr:uid="{00000000-0005-0000-0000-000031200000}"/>
    <cellStyle name="Comma 2 6 2 6 2 2 2" xfId="17681" xr:uid="{00000000-0005-0000-0000-000032200000}"/>
    <cellStyle name="Comma 2 6 2 6 2 2 2 2" xfId="36895" xr:uid="{7B72330D-127A-4679-A6D7-CF1D3CB6F8C9}"/>
    <cellStyle name="Comma 2 6 2 6 2 2 3" xfId="27288" xr:uid="{D42776DD-DC6A-43C1-AF3B-B1B6CB82AE90}"/>
    <cellStyle name="Comma 2 6 2 6 2 3" xfId="12878" xr:uid="{00000000-0005-0000-0000-000033200000}"/>
    <cellStyle name="Comma 2 6 2 6 2 3 2" xfId="32092" xr:uid="{0137AE50-0B48-4262-BB15-A28D08E0EF82}"/>
    <cellStyle name="Comma 2 6 2 6 2 4" xfId="22485" xr:uid="{C13806EB-7A92-420D-BDA8-6D40CA579DB1}"/>
    <cellStyle name="Comma 2 6 2 6 3" xfId="5673" xr:uid="{00000000-0005-0000-0000-000034200000}"/>
    <cellStyle name="Comma 2 6 2 6 3 2" xfId="15280" xr:uid="{00000000-0005-0000-0000-000035200000}"/>
    <cellStyle name="Comma 2 6 2 6 3 2 2" xfId="34494" xr:uid="{18B60ACD-F692-4AF4-B12E-6DD16B60A239}"/>
    <cellStyle name="Comma 2 6 2 6 3 3" xfId="24887" xr:uid="{EBE85844-9FD1-4067-9CBB-E2CCF9EC7725}"/>
    <cellStyle name="Comma 2 6 2 6 4" xfId="10476" xr:uid="{00000000-0005-0000-0000-000036200000}"/>
    <cellStyle name="Comma 2 6 2 6 4 2" xfId="29690" xr:uid="{1F65CC9F-22EA-4886-8855-07BC7B168953}"/>
    <cellStyle name="Comma 2 6 2 6 5" xfId="20083" xr:uid="{CDC59BC1-1F23-40DF-A1E6-E03ED9A7C0A7}"/>
    <cellStyle name="Comma 2 6 2 7" xfId="1666" xr:uid="{00000000-0005-0000-0000-000037200000}"/>
    <cellStyle name="Comma 2 6 2 7 2" xfId="4071" xr:uid="{00000000-0005-0000-0000-000038200000}"/>
    <cellStyle name="Comma 2 6 2 7 2 2" xfId="8874" xr:uid="{00000000-0005-0000-0000-000039200000}"/>
    <cellStyle name="Comma 2 6 2 7 2 2 2" xfId="18481" xr:uid="{00000000-0005-0000-0000-00003A200000}"/>
    <cellStyle name="Comma 2 6 2 7 2 2 2 2" xfId="37695" xr:uid="{F63E30D6-216A-451E-A163-9CABBBABE81E}"/>
    <cellStyle name="Comma 2 6 2 7 2 2 3" xfId="28088" xr:uid="{12351AD7-8F34-4E69-8B39-08432C152EFA}"/>
    <cellStyle name="Comma 2 6 2 7 2 3" xfId="13678" xr:uid="{00000000-0005-0000-0000-00003B200000}"/>
    <cellStyle name="Comma 2 6 2 7 2 3 2" xfId="32892" xr:uid="{994DDDD3-3EAA-4BC0-ADBA-59B37B24EC22}"/>
    <cellStyle name="Comma 2 6 2 7 2 4" xfId="23285" xr:uid="{81191507-5F4D-418F-A2AB-27C4414DF456}"/>
    <cellStyle name="Comma 2 6 2 7 3" xfId="6473" xr:uid="{00000000-0005-0000-0000-00003C200000}"/>
    <cellStyle name="Comma 2 6 2 7 3 2" xfId="16080" xr:uid="{00000000-0005-0000-0000-00003D200000}"/>
    <cellStyle name="Comma 2 6 2 7 3 2 2" xfId="35294" xr:uid="{F7AC943E-9F2F-480F-B519-AB11603A7F30}"/>
    <cellStyle name="Comma 2 6 2 7 3 3" xfId="25687" xr:uid="{587FB512-0CED-470A-8175-C254FE95E092}"/>
    <cellStyle name="Comma 2 6 2 7 4" xfId="11276" xr:uid="{00000000-0005-0000-0000-00003E200000}"/>
    <cellStyle name="Comma 2 6 2 7 4 2" xfId="30490" xr:uid="{CADF6926-3675-4708-9EF7-FE5D5C4D4D92}"/>
    <cellStyle name="Comma 2 6 2 7 5" xfId="20883" xr:uid="{1DE25F01-E27A-4201-9DF7-58161BFFB61A}"/>
    <cellStyle name="Comma 2 6 2 8" xfId="2471" xr:uid="{00000000-0005-0000-0000-00003F200000}"/>
    <cellStyle name="Comma 2 6 2 8 2" xfId="7274" xr:uid="{00000000-0005-0000-0000-000040200000}"/>
    <cellStyle name="Comma 2 6 2 8 2 2" xfId="16881" xr:uid="{00000000-0005-0000-0000-000041200000}"/>
    <cellStyle name="Comma 2 6 2 8 2 2 2" xfId="36095" xr:uid="{47A51ED8-235C-4E3E-9DD2-1D3A2C3B7C53}"/>
    <cellStyle name="Comma 2 6 2 8 2 3" xfId="26488" xr:uid="{4F3562B3-3D64-4168-AD0C-0F2613CF5DB8}"/>
    <cellStyle name="Comma 2 6 2 8 3" xfId="12078" xr:uid="{00000000-0005-0000-0000-000042200000}"/>
    <cellStyle name="Comma 2 6 2 8 3 2" xfId="31292" xr:uid="{537D71CE-1BEE-45C6-97D7-652F19454D4A}"/>
    <cellStyle name="Comma 2 6 2 8 4" xfId="21685" xr:uid="{3D0FF30F-D5E6-4330-9015-E07C470DA7A1}"/>
    <cellStyle name="Comma 2 6 2 9" xfId="4873" xr:uid="{00000000-0005-0000-0000-000043200000}"/>
    <cellStyle name="Comma 2 6 2 9 2" xfId="14480" xr:uid="{00000000-0005-0000-0000-000044200000}"/>
    <cellStyle name="Comma 2 6 2 9 2 2" xfId="33694" xr:uid="{E4F83C40-6804-440A-9625-0D9785476458}"/>
    <cellStyle name="Comma 2 6 2 9 3" xfId="24087" xr:uid="{23CFE269-02DC-40E5-AA78-A5A5DEA6C386}"/>
    <cellStyle name="Comma 2 6 3" xfId="115" xr:uid="{00000000-0005-0000-0000-000045200000}"/>
    <cellStyle name="Comma 2 6 3 10" xfId="19333" xr:uid="{E4888376-3368-4F41-8487-153B87C396EB}"/>
    <cellStyle name="Comma 2 6 3 2" xfId="315" xr:uid="{00000000-0005-0000-0000-000046200000}"/>
    <cellStyle name="Comma 2 6 3 2 2" xfId="1116" xr:uid="{00000000-0005-0000-0000-000047200000}"/>
    <cellStyle name="Comma 2 6 3 2 2 2" xfId="3521" xr:uid="{00000000-0005-0000-0000-000048200000}"/>
    <cellStyle name="Comma 2 6 3 2 2 2 2" xfId="8324" xr:uid="{00000000-0005-0000-0000-000049200000}"/>
    <cellStyle name="Comma 2 6 3 2 2 2 2 2" xfId="17931" xr:uid="{00000000-0005-0000-0000-00004A200000}"/>
    <cellStyle name="Comma 2 6 3 2 2 2 2 2 2" xfId="37145" xr:uid="{C19ED3B5-E637-419D-9FC7-4536A3FFF91E}"/>
    <cellStyle name="Comma 2 6 3 2 2 2 2 3" xfId="27538" xr:uid="{D546CD4D-DC0C-451A-8ACC-B4BF4C882DF6}"/>
    <cellStyle name="Comma 2 6 3 2 2 2 3" xfId="13128" xr:uid="{00000000-0005-0000-0000-00004B200000}"/>
    <cellStyle name="Comma 2 6 3 2 2 2 3 2" xfId="32342" xr:uid="{F5455A45-536A-4511-8CBF-9E9A1C195341}"/>
    <cellStyle name="Comma 2 6 3 2 2 2 4" xfId="22735" xr:uid="{CB4C4F6B-7552-470C-BCE9-0FD531C57E3D}"/>
    <cellStyle name="Comma 2 6 3 2 2 3" xfId="5923" xr:uid="{00000000-0005-0000-0000-00004C200000}"/>
    <cellStyle name="Comma 2 6 3 2 2 3 2" xfId="15530" xr:uid="{00000000-0005-0000-0000-00004D200000}"/>
    <cellStyle name="Comma 2 6 3 2 2 3 2 2" xfId="34744" xr:uid="{317C1263-AB37-4648-AE49-F15A14E4E806}"/>
    <cellStyle name="Comma 2 6 3 2 2 3 3" xfId="25137" xr:uid="{01183E13-173F-4685-AD9E-97173441D435}"/>
    <cellStyle name="Comma 2 6 3 2 2 4" xfId="10726" xr:uid="{00000000-0005-0000-0000-00004E200000}"/>
    <cellStyle name="Comma 2 6 3 2 2 4 2" xfId="29940" xr:uid="{2B08A3C5-8BFD-4DE5-BFC0-4A737EFEF9BC}"/>
    <cellStyle name="Comma 2 6 3 2 2 5" xfId="20333" xr:uid="{348AE1EB-4FEE-4ED5-8186-A445D5574612}"/>
    <cellStyle name="Comma 2 6 3 2 3" xfId="1916" xr:uid="{00000000-0005-0000-0000-00004F200000}"/>
    <cellStyle name="Comma 2 6 3 2 3 2" xfId="4321" xr:uid="{00000000-0005-0000-0000-000050200000}"/>
    <cellStyle name="Comma 2 6 3 2 3 2 2" xfId="9124" xr:uid="{00000000-0005-0000-0000-000051200000}"/>
    <cellStyle name="Comma 2 6 3 2 3 2 2 2" xfId="18731" xr:uid="{00000000-0005-0000-0000-000052200000}"/>
    <cellStyle name="Comma 2 6 3 2 3 2 2 2 2" xfId="37945" xr:uid="{D8373B4B-6222-4F6B-B4D7-16F9380CD8B9}"/>
    <cellStyle name="Comma 2 6 3 2 3 2 2 3" xfId="28338" xr:uid="{1B1FF44A-4907-4521-8865-E282F89BFF44}"/>
    <cellStyle name="Comma 2 6 3 2 3 2 3" xfId="13928" xr:uid="{00000000-0005-0000-0000-000053200000}"/>
    <cellStyle name="Comma 2 6 3 2 3 2 3 2" xfId="33142" xr:uid="{C6E3DE58-9917-4B47-955B-A6AA08CEAF30}"/>
    <cellStyle name="Comma 2 6 3 2 3 2 4" xfId="23535" xr:uid="{380810BE-9F60-4B4C-9A44-BA37B4913B2C}"/>
    <cellStyle name="Comma 2 6 3 2 3 3" xfId="6723" xr:uid="{00000000-0005-0000-0000-000054200000}"/>
    <cellStyle name="Comma 2 6 3 2 3 3 2" xfId="16330" xr:uid="{00000000-0005-0000-0000-000055200000}"/>
    <cellStyle name="Comma 2 6 3 2 3 3 2 2" xfId="35544" xr:uid="{4A79CA79-A2D4-429B-B970-2E75BB54D4E9}"/>
    <cellStyle name="Comma 2 6 3 2 3 3 3" xfId="25937" xr:uid="{B91A0E6A-8EE1-44A0-87D4-75A74878950C}"/>
    <cellStyle name="Comma 2 6 3 2 3 4" xfId="11526" xr:uid="{00000000-0005-0000-0000-000056200000}"/>
    <cellStyle name="Comma 2 6 3 2 3 4 2" xfId="30740" xr:uid="{EB4A37A1-BB6A-4A29-8551-6F81F825C302}"/>
    <cellStyle name="Comma 2 6 3 2 3 5" xfId="21133" xr:uid="{49D11B44-3DB2-4609-82CD-A630230C5289}"/>
    <cellStyle name="Comma 2 6 3 2 4" xfId="2721" xr:uid="{00000000-0005-0000-0000-000057200000}"/>
    <cellStyle name="Comma 2 6 3 2 4 2" xfId="7524" xr:uid="{00000000-0005-0000-0000-000058200000}"/>
    <cellStyle name="Comma 2 6 3 2 4 2 2" xfId="17131" xr:uid="{00000000-0005-0000-0000-000059200000}"/>
    <cellStyle name="Comma 2 6 3 2 4 2 2 2" xfId="36345" xr:uid="{7B61226A-9F56-4555-8473-39102D5AAAD4}"/>
    <cellStyle name="Comma 2 6 3 2 4 2 3" xfId="26738" xr:uid="{9ED8E7C4-0F9F-4572-8EA5-4A7EE8954760}"/>
    <cellStyle name="Comma 2 6 3 2 4 3" xfId="12328" xr:uid="{00000000-0005-0000-0000-00005A200000}"/>
    <cellStyle name="Comma 2 6 3 2 4 3 2" xfId="31542" xr:uid="{B60510BA-1745-4BD7-8D15-BD34D1B479DA}"/>
    <cellStyle name="Comma 2 6 3 2 4 4" xfId="21935" xr:uid="{8169BE6E-23CA-4BFF-B922-E1CDECE4B9C6}"/>
    <cellStyle name="Comma 2 6 3 2 5" xfId="5123" xr:uid="{00000000-0005-0000-0000-00005B200000}"/>
    <cellStyle name="Comma 2 6 3 2 5 2" xfId="14730" xr:uid="{00000000-0005-0000-0000-00005C200000}"/>
    <cellStyle name="Comma 2 6 3 2 5 2 2" xfId="33944" xr:uid="{94A36675-BE9D-4895-A1D6-D36A9390E0B8}"/>
    <cellStyle name="Comma 2 6 3 2 5 3" xfId="24337" xr:uid="{61AF0B43-A928-48ED-91BC-7E7118E0EB9B}"/>
    <cellStyle name="Comma 2 6 3 2 6" xfId="9926" xr:uid="{00000000-0005-0000-0000-00005D200000}"/>
    <cellStyle name="Comma 2 6 3 2 6 2" xfId="29140" xr:uid="{59348C0F-4E9A-4C1C-AAFA-9319D1A93F7A}"/>
    <cellStyle name="Comma 2 6 3 2 7" xfId="19533" xr:uid="{E319B1F0-BA4C-47D3-91C9-92E169B5BC5E}"/>
    <cellStyle name="Comma 2 6 3 3" xfId="515" xr:uid="{00000000-0005-0000-0000-00005E200000}"/>
    <cellStyle name="Comma 2 6 3 3 2" xfId="1316" xr:uid="{00000000-0005-0000-0000-00005F200000}"/>
    <cellStyle name="Comma 2 6 3 3 2 2" xfId="3721" xr:uid="{00000000-0005-0000-0000-000060200000}"/>
    <cellStyle name="Comma 2 6 3 3 2 2 2" xfId="8524" xr:uid="{00000000-0005-0000-0000-000061200000}"/>
    <cellStyle name="Comma 2 6 3 3 2 2 2 2" xfId="18131" xr:uid="{00000000-0005-0000-0000-000062200000}"/>
    <cellStyle name="Comma 2 6 3 3 2 2 2 2 2" xfId="37345" xr:uid="{BB946205-9788-40FF-A393-2E541972B8F4}"/>
    <cellStyle name="Comma 2 6 3 3 2 2 2 3" xfId="27738" xr:uid="{600CE796-1A43-4A0C-8C3A-20D9C491352F}"/>
    <cellStyle name="Comma 2 6 3 3 2 2 3" xfId="13328" xr:uid="{00000000-0005-0000-0000-000063200000}"/>
    <cellStyle name="Comma 2 6 3 3 2 2 3 2" xfId="32542" xr:uid="{114ADF2E-05D5-4A3D-BE3E-90E38EC51EF6}"/>
    <cellStyle name="Comma 2 6 3 3 2 2 4" xfId="22935" xr:uid="{D2141DDD-A085-42F5-B15A-7ED7D21161A1}"/>
    <cellStyle name="Comma 2 6 3 3 2 3" xfId="6123" xr:uid="{00000000-0005-0000-0000-000064200000}"/>
    <cellStyle name="Comma 2 6 3 3 2 3 2" xfId="15730" xr:uid="{00000000-0005-0000-0000-000065200000}"/>
    <cellStyle name="Comma 2 6 3 3 2 3 2 2" xfId="34944" xr:uid="{940158E3-F2BE-4C9D-9B27-69F0D46905A2}"/>
    <cellStyle name="Comma 2 6 3 3 2 3 3" xfId="25337" xr:uid="{AF414CCE-C067-4099-B9EB-4A738B23D3EB}"/>
    <cellStyle name="Comma 2 6 3 3 2 4" xfId="10926" xr:uid="{00000000-0005-0000-0000-000066200000}"/>
    <cellStyle name="Comma 2 6 3 3 2 4 2" xfId="30140" xr:uid="{79B4979A-83C6-428E-AA07-C119A2BA946F}"/>
    <cellStyle name="Comma 2 6 3 3 2 5" xfId="20533" xr:uid="{D11A9116-D812-4AB1-BCDB-BA5A9D2CA5F1}"/>
    <cellStyle name="Comma 2 6 3 3 3" xfId="2116" xr:uid="{00000000-0005-0000-0000-000067200000}"/>
    <cellStyle name="Comma 2 6 3 3 3 2" xfId="4521" xr:uid="{00000000-0005-0000-0000-000068200000}"/>
    <cellStyle name="Comma 2 6 3 3 3 2 2" xfId="9324" xr:uid="{00000000-0005-0000-0000-000069200000}"/>
    <cellStyle name="Comma 2 6 3 3 3 2 2 2" xfId="18931" xr:uid="{00000000-0005-0000-0000-00006A200000}"/>
    <cellStyle name="Comma 2 6 3 3 3 2 2 2 2" xfId="38145" xr:uid="{5B1D8EFC-9E9D-4A27-8918-4254105BDDD6}"/>
    <cellStyle name="Comma 2 6 3 3 3 2 2 3" xfId="28538" xr:uid="{4D6F1856-B783-412F-9D70-04270259DC1E}"/>
    <cellStyle name="Comma 2 6 3 3 3 2 3" xfId="14128" xr:uid="{00000000-0005-0000-0000-00006B200000}"/>
    <cellStyle name="Comma 2 6 3 3 3 2 3 2" xfId="33342" xr:uid="{6A3DBB2C-A6E9-47BF-9B32-6EF0C9CA27B2}"/>
    <cellStyle name="Comma 2 6 3 3 3 2 4" xfId="23735" xr:uid="{CC349ED6-D199-431B-8F16-D2A2458B3C89}"/>
    <cellStyle name="Comma 2 6 3 3 3 3" xfId="6923" xr:uid="{00000000-0005-0000-0000-00006C200000}"/>
    <cellStyle name="Comma 2 6 3 3 3 3 2" xfId="16530" xr:uid="{00000000-0005-0000-0000-00006D200000}"/>
    <cellStyle name="Comma 2 6 3 3 3 3 2 2" xfId="35744" xr:uid="{1911F5AC-4AA7-4A9A-B132-DB931280A9C4}"/>
    <cellStyle name="Comma 2 6 3 3 3 3 3" xfId="26137" xr:uid="{287D9345-E44B-4267-A40E-1227268ABDCD}"/>
    <cellStyle name="Comma 2 6 3 3 3 4" xfId="11726" xr:uid="{00000000-0005-0000-0000-00006E200000}"/>
    <cellStyle name="Comma 2 6 3 3 3 4 2" xfId="30940" xr:uid="{C629ABFE-50CC-4799-A549-955FFDB9D6BE}"/>
    <cellStyle name="Comma 2 6 3 3 3 5" xfId="21333" xr:uid="{233331E9-9050-4A76-B37D-EF0A081BA3B3}"/>
    <cellStyle name="Comma 2 6 3 3 4" xfId="2921" xr:uid="{00000000-0005-0000-0000-00006F200000}"/>
    <cellStyle name="Comma 2 6 3 3 4 2" xfId="7724" xr:uid="{00000000-0005-0000-0000-000070200000}"/>
    <cellStyle name="Comma 2 6 3 3 4 2 2" xfId="17331" xr:uid="{00000000-0005-0000-0000-000071200000}"/>
    <cellStyle name="Comma 2 6 3 3 4 2 2 2" xfId="36545" xr:uid="{BA0EB6BA-F289-45CC-BF8D-94F6FF8AEF07}"/>
    <cellStyle name="Comma 2 6 3 3 4 2 3" xfId="26938" xr:uid="{CD665247-FAC5-4452-9DEF-46A05BEFD913}"/>
    <cellStyle name="Comma 2 6 3 3 4 3" xfId="12528" xr:uid="{00000000-0005-0000-0000-000072200000}"/>
    <cellStyle name="Comma 2 6 3 3 4 3 2" xfId="31742" xr:uid="{0ABE3893-9B28-45C3-857C-73354BE4ABAB}"/>
    <cellStyle name="Comma 2 6 3 3 4 4" xfId="22135" xr:uid="{5FEA5388-3F42-42E4-A8BA-9BED9CECC08F}"/>
    <cellStyle name="Comma 2 6 3 3 5" xfId="5323" xr:uid="{00000000-0005-0000-0000-000073200000}"/>
    <cellStyle name="Comma 2 6 3 3 5 2" xfId="14930" xr:uid="{00000000-0005-0000-0000-000074200000}"/>
    <cellStyle name="Comma 2 6 3 3 5 2 2" xfId="34144" xr:uid="{66659114-CD48-4A3A-951C-4FD6161E91DC}"/>
    <cellStyle name="Comma 2 6 3 3 5 3" xfId="24537" xr:uid="{E6C99B92-01D0-4FDB-8337-33E841EA0A72}"/>
    <cellStyle name="Comma 2 6 3 3 6" xfId="10126" xr:uid="{00000000-0005-0000-0000-000075200000}"/>
    <cellStyle name="Comma 2 6 3 3 6 2" xfId="29340" xr:uid="{368F050B-0AC2-4EC4-8976-77B612FF9D4C}"/>
    <cellStyle name="Comma 2 6 3 3 7" xfId="19733" xr:uid="{F81FD2FA-D322-4B6E-9899-A8A2B63DBF3C}"/>
    <cellStyle name="Comma 2 6 3 4" xfId="715" xr:uid="{00000000-0005-0000-0000-000076200000}"/>
    <cellStyle name="Comma 2 6 3 4 2" xfId="1516" xr:uid="{00000000-0005-0000-0000-000077200000}"/>
    <cellStyle name="Comma 2 6 3 4 2 2" xfId="3921" xr:uid="{00000000-0005-0000-0000-000078200000}"/>
    <cellStyle name="Comma 2 6 3 4 2 2 2" xfId="8724" xr:uid="{00000000-0005-0000-0000-000079200000}"/>
    <cellStyle name="Comma 2 6 3 4 2 2 2 2" xfId="18331" xr:uid="{00000000-0005-0000-0000-00007A200000}"/>
    <cellStyle name="Comma 2 6 3 4 2 2 2 2 2" xfId="37545" xr:uid="{859D3765-C181-46CE-9C6D-4A8CE6735005}"/>
    <cellStyle name="Comma 2 6 3 4 2 2 2 3" xfId="27938" xr:uid="{06C48CFE-8061-4966-830E-10135327FE5B}"/>
    <cellStyle name="Comma 2 6 3 4 2 2 3" xfId="13528" xr:uid="{00000000-0005-0000-0000-00007B200000}"/>
    <cellStyle name="Comma 2 6 3 4 2 2 3 2" xfId="32742" xr:uid="{E6072657-8D40-485E-B178-FDC22EB4DCA5}"/>
    <cellStyle name="Comma 2 6 3 4 2 2 4" xfId="23135" xr:uid="{498C7864-1A9D-4BE8-A71E-E6AEC2D9189E}"/>
    <cellStyle name="Comma 2 6 3 4 2 3" xfId="6323" xr:uid="{00000000-0005-0000-0000-00007C200000}"/>
    <cellStyle name="Comma 2 6 3 4 2 3 2" xfId="15930" xr:uid="{00000000-0005-0000-0000-00007D200000}"/>
    <cellStyle name="Comma 2 6 3 4 2 3 2 2" xfId="35144" xr:uid="{FB1B3F8A-F82B-46F0-9BEF-EA48A0E4893C}"/>
    <cellStyle name="Comma 2 6 3 4 2 3 3" xfId="25537" xr:uid="{12D31320-4F71-4C8C-ABF8-66A02BD0080E}"/>
    <cellStyle name="Comma 2 6 3 4 2 4" xfId="11126" xr:uid="{00000000-0005-0000-0000-00007E200000}"/>
    <cellStyle name="Comma 2 6 3 4 2 4 2" xfId="30340" xr:uid="{3BE051EF-1DF8-4AA6-AC33-E9ACAF742C38}"/>
    <cellStyle name="Comma 2 6 3 4 2 5" xfId="20733" xr:uid="{1F417276-728D-4B5D-8664-14885E3B94C8}"/>
    <cellStyle name="Comma 2 6 3 4 3" xfId="2316" xr:uid="{00000000-0005-0000-0000-00007F200000}"/>
    <cellStyle name="Comma 2 6 3 4 3 2" xfId="4721" xr:uid="{00000000-0005-0000-0000-000080200000}"/>
    <cellStyle name="Comma 2 6 3 4 3 2 2" xfId="9524" xr:uid="{00000000-0005-0000-0000-000081200000}"/>
    <cellStyle name="Comma 2 6 3 4 3 2 2 2" xfId="19131" xr:uid="{00000000-0005-0000-0000-000082200000}"/>
    <cellStyle name="Comma 2 6 3 4 3 2 2 2 2" xfId="38345" xr:uid="{35170221-0E93-458A-BBBB-F7705A3653FF}"/>
    <cellStyle name="Comma 2 6 3 4 3 2 2 3" xfId="28738" xr:uid="{7C41FCCF-7237-4FD6-8336-3AC269577FB4}"/>
    <cellStyle name="Comma 2 6 3 4 3 2 3" xfId="14328" xr:uid="{00000000-0005-0000-0000-000083200000}"/>
    <cellStyle name="Comma 2 6 3 4 3 2 3 2" xfId="33542" xr:uid="{A262FBE7-FF8B-4792-AB99-1E8C79A92F35}"/>
    <cellStyle name="Comma 2 6 3 4 3 2 4" xfId="23935" xr:uid="{70E90363-AB64-45D3-8408-74DFB9DA9909}"/>
    <cellStyle name="Comma 2 6 3 4 3 3" xfId="7123" xr:uid="{00000000-0005-0000-0000-000084200000}"/>
    <cellStyle name="Comma 2 6 3 4 3 3 2" xfId="16730" xr:uid="{00000000-0005-0000-0000-000085200000}"/>
    <cellStyle name="Comma 2 6 3 4 3 3 2 2" xfId="35944" xr:uid="{7F15EDF6-EE2D-4DD3-8554-6989635FB6BD}"/>
    <cellStyle name="Comma 2 6 3 4 3 3 3" xfId="26337" xr:uid="{FCD7AE7C-B783-4E8B-808E-C91A47F49E4F}"/>
    <cellStyle name="Comma 2 6 3 4 3 4" xfId="11926" xr:uid="{00000000-0005-0000-0000-000086200000}"/>
    <cellStyle name="Comma 2 6 3 4 3 4 2" xfId="31140" xr:uid="{44586DDC-3206-4D23-9386-B2B0E89AE8B3}"/>
    <cellStyle name="Comma 2 6 3 4 3 5" xfId="21533" xr:uid="{75FF302C-54DF-4E4E-9F53-2DC00CEF53DF}"/>
    <cellStyle name="Comma 2 6 3 4 4" xfId="3121" xr:uid="{00000000-0005-0000-0000-000087200000}"/>
    <cellStyle name="Comma 2 6 3 4 4 2" xfId="7924" xr:uid="{00000000-0005-0000-0000-000088200000}"/>
    <cellStyle name="Comma 2 6 3 4 4 2 2" xfId="17531" xr:uid="{00000000-0005-0000-0000-000089200000}"/>
    <cellStyle name="Comma 2 6 3 4 4 2 2 2" xfId="36745" xr:uid="{D95043CD-9E6A-43CA-91B6-F45CB25724B8}"/>
    <cellStyle name="Comma 2 6 3 4 4 2 3" xfId="27138" xr:uid="{1C84EF74-3D65-4B57-8C2F-0ACCA7259003}"/>
    <cellStyle name="Comma 2 6 3 4 4 3" xfId="12728" xr:uid="{00000000-0005-0000-0000-00008A200000}"/>
    <cellStyle name="Comma 2 6 3 4 4 3 2" xfId="31942" xr:uid="{0E808988-7595-48D8-9C68-69789739A0BF}"/>
    <cellStyle name="Comma 2 6 3 4 4 4" xfId="22335" xr:uid="{15090465-CE8D-4658-9885-0EBCBC739A3E}"/>
    <cellStyle name="Comma 2 6 3 4 5" xfId="5523" xr:uid="{00000000-0005-0000-0000-00008B200000}"/>
    <cellStyle name="Comma 2 6 3 4 5 2" xfId="15130" xr:uid="{00000000-0005-0000-0000-00008C200000}"/>
    <cellStyle name="Comma 2 6 3 4 5 2 2" xfId="34344" xr:uid="{200FCEEC-2511-4004-8422-893F9F4B20E5}"/>
    <cellStyle name="Comma 2 6 3 4 5 3" xfId="24737" xr:uid="{DEB46379-2A90-426E-B2E5-FA8201897E5F}"/>
    <cellStyle name="Comma 2 6 3 4 6" xfId="10326" xr:uid="{00000000-0005-0000-0000-00008D200000}"/>
    <cellStyle name="Comma 2 6 3 4 6 2" xfId="29540" xr:uid="{E2FE25DD-8E0F-458B-916D-4A8F1635BDC0}"/>
    <cellStyle name="Comma 2 6 3 4 7" xfId="19933" xr:uid="{AC651DB5-A891-4FC7-BB4D-134850B42DC3}"/>
    <cellStyle name="Comma 2 6 3 5" xfId="916" xr:uid="{00000000-0005-0000-0000-00008E200000}"/>
    <cellStyle name="Comma 2 6 3 5 2" xfId="3321" xr:uid="{00000000-0005-0000-0000-00008F200000}"/>
    <cellStyle name="Comma 2 6 3 5 2 2" xfId="8124" xr:uid="{00000000-0005-0000-0000-000090200000}"/>
    <cellStyle name="Comma 2 6 3 5 2 2 2" xfId="17731" xr:uid="{00000000-0005-0000-0000-000091200000}"/>
    <cellStyle name="Comma 2 6 3 5 2 2 2 2" xfId="36945" xr:uid="{23ADAF8F-5057-460C-A3BE-32638D8AF691}"/>
    <cellStyle name="Comma 2 6 3 5 2 2 3" xfId="27338" xr:uid="{CE3C9CDC-2110-40E3-948C-7F866815C2FF}"/>
    <cellStyle name="Comma 2 6 3 5 2 3" xfId="12928" xr:uid="{00000000-0005-0000-0000-000092200000}"/>
    <cellStyle name="Comma 2 6 3 5 2 3 2" xfId="32142" xr:uid="{838B1B3B-8B88-4E91-8D5F-AE04CE224411}"/>
    <cellStyle name="Comma 2 6 3 5 2 4" xfId="22535" xr:uid="{E379DDB4-7ACB-4284-9744-37843A3B9DDB}"/>
    <cellStyle name="Comma 2 6 3 5 3" xfId="5723" xr:uid="{00000000-0005-0000-0000-000093200000}"/>
    <cellStyle name="Comma 2 6 3 5 3 2" xfId="15330" xr:uid="{00000000-0005-0000-0000-000094200000}"/>
    <cellStyle name="Comma 2 6 3 5 3 2 2" xfId="34544" xr:uid="{743A0B2C-D306-49C7-B811-434E6D0A10E0}"/>
    <cellStyle name="Comma 2 6 3 5 3 3" xfId="24937" xr:uid="{BB388E96-495D-4359-8F19-3D703B9DC007}"/>
    <cellStyle name="Comma 2 6 3 5 4" xfId="10526" xr:uid="{00000000-0005-0000-0000-000095200000}"/>
    <cellStyle name="Comma 2 6 3 5 4 2" xfId="29740" xr:uid="{7330FB02-60F1-4FC0-AE33-EB1FEFCB0013}"/>
    <cellStyle name="Comma 2 6 3 5 5" xfId="20133" xr:uid="{82D8C48D-D48F-49DC-BD25-490BCBE84FFD}"/>
    <cellStyle name="Comma 2 6 3 6" xfId="1716" xr:uid="{00000000-0005-0000-0000-000096200000}"/>
    <cellStyle name="Comma 2 6 3 6 2" xfId="4121" xr:uid="{00000000-0005-0000-0000-000097200000}"/>
    <cellStyle name="Comma 2 6 3 6 2 2" xfId="8924" xr:uid="{00000000-0005-0000-0000-000098200000}"/>
    <cellStyle name="Comma 2 6 3 6 2 2 2" xfId="18531" xr:uid="{00000000-0005-0000-0000-000099200000}"/>
    <cellStyle name="Comma 2 6 3 6 2 2 2 2" xfId="37745" xr:uid="{FF31B3EC-4133-44C5-8E58-BD744336E60C}"/>
    <cellStyle name="Comma 2 6 3 6 2 2 3" xfId="28138" xr:uid="{17B1906F-4AD0-4B54-A23D-3AD0A6B97856}"/>
    <cellStyle name="Comma 2 6 3 6 2 3" xfId="13728" xr:uid="{00000000-0005-0000-0000-00009A200000}"/>
    <cellStyle name="Comma 2 6 3 6 2 3 2" xfId="32942" xr:uid="{4106965A-ADC1-464E-9796-5B144FCAD116}"/>
    <cellStyle name="Comma 2 6 3 6 2 4" xfId="23335" xr:uid="{701C2CE0-FE03-45F4-9647-B6FD279660DC}"/>
    <cellStyle name="Comma 2 6 3 6 3" xfId="6523" xr:uid="{00000000-0005-0000-0000-00009B200000}"/>
    <cellStyle name="Comma 2 6 3 6 3 2" xfId="16130" xr:uid="{00000000-0005-0000-0000-00009C200000}"/>
    <cellStyle name="Comma 2 6 3 6 3 2 2" xfId="35344" xr:uid="{07BB7946-1F0F-4376-821F-DBE76E4FE334}"/>
    <cellStyle name="Comma 2 6 3 6 3 3" xfId="25737" xr:uid="{0ED85E74-E2FC-4708-92B2-4A438171DE18}"/>
    <cellStyle name="Comma 2 6 3 6 4" xfId="11326" xr:uid="{00000000-0005-0000-0000-00009D200000}"/>
    <cellStyle name="Comma 2 6 3 6 4 2" xfId="30540" xr:uid="{B17024C8-9929-46BA-A07C-B95BD3508467}"/>
    <cellStyle name="Comma 2 6 3 6 5" xfId="20933" xr:uid="{C555A293-2D98-4544-9789-2817454F956D}"/>
    <cellStyle name="Comma 2 6 3 7" xfId="2521" xr:uid="{00000000-0005-0000-0000-00009E200000}"/>
    <cellStyle name="Comma 2 6 3 7 2" xfId="7324" xr:uid="{00000000-0005-0000-0000-00009F200000}"/>
    <cellStyle name="Comma 2 6 3 7 2 2" xfId="16931" xr:uid="{00000000-0005-0000-0000-0000A0200000}"/>
    <cellStyle name="Comma 2 6 3 7 2 2 2" xfId="36145" xr:uid="{BF5CFD57-0F88-420E-BAA5-530B1F61CA4A}"/>
    <cellStyle name="Comma 2 6 3 7 2 3" xfId="26538" xr:uid="{07A43412-489E-40A3-A601-2319E4810419}"/>
    <cellStyle name="Comma 2 6 3 7 3" xfId="12128" xr:uid="{00000000-0005-0000-0000-0000A1200000}"/>
    <cellStyle name="Comma 2 6 3 7 3 2" xfId="31342" xr:uid="{F6612803-A482-4C1E-AF7F-8413A38DEE35}"/>
    <cellStyle name="Comma 2 6 3 7 4" xfId="21735" xr:uid="{F875F3F6-C3CD-4A81-A384-104ABBDA327E}"/>
    <cellStyle name="Comma 2 6 3 8" xfId="4923" xr:uid="{00000000-0005-0000-0000-0000A2200000}"/>
    <cellStyle name="Comma 2 6 3 8 2" xfId="14530" xr:uid="{00000000-0005-0000-0000-0000A3200000}"/>
    <cellStyle name="Comma 2 6 3 8 2 2" xfId="33744" xr:uid="{715B9313-5C0C-4D25-879C-EE4F96CEBB52}"/>
    <cellStyle name="Comma 2 6 3 8 3" xfId="24137" xr:uid="{9D7A9C75-D7CA-4C3F-84EB-02B4EC6FA8F1}"/>
    <cellStyle name="Comma 2 6 3 9" xfId="9726" xr:uid="{00000000-0005-0000-0000-0000A4200000}"/>
    <cellStyle name="Comma 2 6 3 9 2" xfId="28940" xr:uid="{0173A665-2552-4360-AC20-381656F5FD94}"/>
    <cellStyle name="Comma 2 6 4" xfId="215" xr:uid="{00000000-0005-0000-0000-0000A5200000}"/>
    <cellStyle name="Comma 2 6 4 2" xfId="1016" xr:uid="{00000000-0005-0000-0000-0000A6200000}"/>
    <cellStyle name="Comma 2 6 4 2 2" xfId="3421" xr:uid="{00000000-0005-0000-0000-0000A7200000}"/>
    <cellStyle name="Comma 2 6 4 2 2 2" xfId="8224" xr:uid="{00000000-0005-0000-0000-0000A8200000}"/>
    <cellStyle name="Comma 2 6 4 2 2 2 2" xfId="17831" xr:uid="{00000000-0005-0000-0000-0000A9200000}"/>
    <cellStyle name="Comma 2 6 4 2 2 2 2 2" xfId="37045" xr:uid="{B6893C89-A126-42F9-88C7-39995E4A95E1}"/>
    <cellStyle name="Comma 2 6 4 2 2 2 3" xfId="27438" xr:uid="{04B34036-C9E9-4CDA-905A-E889E7DCA148}"/>
    <cellStyle name="Comma 2 6 4 2 2 3" xfId="13028" xr:uid="{00000000-0005-0000-0000-0000AA200000}"/>
    <cellStyle name="Comma 2 6 4 2 2 3 2" xfId="32242" xr:uid="{4D2FC00A-F43E-43E4-8378-B84348B4C8DC}"/>
    <cellStyle name="Comma 2 6 4 2 2 4" xfId="22635" xr:uid="{254436F6-E462-48E8-ABF4-EE3312BD5AD0}"/>
    <cellStyle name="Comma 2 6 4 2 3" xfId="5823" xr:uid="{00000000-0005-0000-0000-0000AB200000}"/>
    <cellStyle name="Comma 2 6 4 2 3 2" xfId="15430" xr:uid="{00000000-0005-0000-0000-0000AC200000}"/>
    <cellStyle name="Comma 2 6 4 2 3 2 2" xfId="34644" xr:uid="{50B5688F-F6A1-410F-BA54-111C2BA1F956}"/>
    <cellStyle name="Comma 2 6 4 2 3 3" xfId="25037" xr:uid="{87967D3B-5F20-45B9-8F36-83A2E80B677E}"/>
    <cellStyle name="Comma 2 6 4 2 4" xfId="10626" xr:uid="{00000000-0005-0000-0000-0000AD200000}"/>
    <cellStyle name="Comma 2 6 4 2 4 2" xfId="29840" xr:uid="{1151AA9D-402B-4612-8147-9632676F4C8C}"/>
    <cellStyle name="Comma 2 6 4 2 5" xfId="20233" xr:uid="{65AF8F9D-5CB8-41B4-AC17-14417F0F5800}"/>
    <cellStyle name="Comma 2 6 4 3" xfId="1816" xr:uid="{00000000-0005-0000-0000-0000AE200000}"/>
    <cellStyle name="Comma 2 6 4 3 2" xfId="4221" xr:uid="{00000000-0005-0000-0000-0000AF200000}"/>
    <cellStyle name="Comma 2 6 4 3 2 2" xfId="9024" xr:uid="{00000000-0005-0000-0000-0000B0200000}"/>
    <cellStyle name="Comma 2 6 4 3 2 2 2" xfId="18631" xr:uid="{00000000-0005-0000-0000-0000B1200000}"/>
    <cellStyle name="Comma 2 6 4 3 2 2 2 2" xfId="37845" xr:uid="{6997790E-312D-4F51-BEF6-EF17ADDFAF66}"/>
    <cellStyle name="Comma 2 6 4 3 2 2 3" xfId="28238" xr:uid="{1BF4C8E7-6DF7-4F9E-AED3-898041BA7361}"/>
    <cellStyle name="Comma 2 6 4 3 2 3" xfId="13828" xr:uid="{00000000-0005-0000-0000-0000B2200000}"/>
    <cellStyle name="Comma 2 6 4 3 2 3 2" xfId="33042" xr:uid="{6A9D3B83-C87D-46E6-884F-4161798BE88D}"/>
    <cellStyle name="Comma 2 6 4 3 2 4" xfId="23435" xr:uid="{7759033B-CA14-454E-8967-2921ED7F33BC}"/>
    <cellStyle name="Comma 2 6 4 3 3" xfId="6623" xr:uid="{00000000-0005-0000-0000-0000B3200000}"/>
    <cellStyle name="Comma 2 6 4 3 3 2" xfId="16230" xr:uid="{00000000-0005-0000-0000-0000B4200000}"/>
    <cellStyle name="Comma 2 6 4 3 3 2 2" xfId="35444" xr:uid="{4C028C30-C6B0-4CBA-B186-959A2CA9A611}"/>
    <cellStyle name="Comma 2 6 4 3 3 3" xfId="25837" xr:uid="{5289CA10-87AA-4214-8491-CB1F086785F5}"/>
    <cellStyle name="Comma 2 6 4 3 4" xfId="11426" xr:uid="{00000000-0005-0000-0000-0000B5200000}"/>
    <cellStyle name="Comma 2 6 4 3 4 2" xfId="30640" xr:uid="{B3E5EB73-E6A2-483D-96C1-F44E0237716F}"/>
    <cellStyle name="Comma 2 6 4 3 5" xfId="21033" xr:uid="{69212498-30A0-4642-8C33-C9B6770E4D4C}"/>
    <cellStyle name="Comma 2 6 4 4" xfId="2621" xr:uid="{00000000-0005-0000-0000-0000B6200000}"/>
    <cellStyle name="Comma 2 6 4 4 2" xfId="7424" xr:uid="{00000000-0005-0000-0000-0000B7200000}"/>
    <cellStyle name="Comma 2 6 4 4 2 2" xfId="17031" xr:uid="{00000000-0005-0000-0000-0000B8200000}"/>
    <cellStyle name="Comma 2 6 4 4 2 2 2" xfId="36245" xr:uid="{2A7CF468-AE42-4C0F-8CA0-01A19E50CB5E}"/>
    <cellStyle name="Comma 2 6 4 4 2 3" xfId="26638" xr:uid="{4ED33CA3-ECB8-4A57-99EE-220D4DD21892}"/>
    <cellStyle name="Comma 2 6 4 4 3" xfId="12228" xr:uid="{00000000-0005-0000-0000-0000B9200000}"/>
    <cellStyle name="Comma 2 6 4 4 3 2" xfId="31442" xr:uid="{9EA4CCB0-4DEA-4649-B6FE-D07E94C065B6}"/>
    <cellStyle name="Comma 2 6 4 4 4" xfId="21835" xr:uid="{986D3196-3265-4D74-A516-9F4775301CC3}"/>
    <cellStyle name="Comma 2 6 4 5" xfId="5023" xr:uid="{00000000-0005-0000-0000-0000BA200000}"/>
    <cellStyle name="Comma 2 6 4 5 2" xfId="14630" xr:uid="{00000000-0005-0000-0000-0000BB200000}"/>
    <cellStyle name="Comma 2 6 4 5 2 2" xfId="33844" xr:uid="{40616D92-8D17-4FDA-B307-6B4E5BD7D383}"/>
    <cellStyle name="Comma 2 6 4 5 3" xfId="24237" xr:uid="{A534CEDA-5EC7-45DF-8787-F3598DAEC26F}"/>
    <cellStyle name="Comma 2 6 4 6" xfId="9826" xr:uid="{00000000-0005-0000-0000-0000BC200000}"/>
    <cellStyle name="Comma 2 6 4 6 2" xfId="29040" xr:uid="{7CBA2AE4-7B32-4066-8EEC-57AC7BA61F04}"/>
    <cellStyle name="Comma 2 6 4 7" xfId="19433" xr:uid="{21F76931-02B3-42B5-9526-F90870898BAA}"/>
    <cellStyle name="Comma 2 6 5" xfId="415" xr:uid="{00000000-0005-0000-0000-0000BD200000}"/>
    <cellStyle name="Comma 2 6 5 2" xfId="1216" xr:uid="{00000000-0005-0000-0000-0000BE200000}"/>
    <cellStyle name="Comma 2 6 5 2 2" xfId="3621" xr:uid="{00000000-0005-0000-0000-0000BF200000}"/>
    <cellStyle name="Comma 2 6 5 2 2 2" xfId="8424" xr:uid="{00000000-0005-0000-0000-0000C0200000}"/>
    <cellStyle name="Comma 2 6 5 2 2 2 2" xfId="18031" xr:uid="{00000000-0005-0000-0000-0000C1200000}"/>
    <cellStyle name="Comma 2 6 5 2 2 2 2 2" xfId="37245" xr:uid="{7A8CC796-165E-4209-A90B-501FBA92448A}"/>
    <cellStyle name="Comma 2 6 5 2 2 2 3" xfId="27638" xr:uid="{56FDE8C7-C8D9-47AC-83FD-1F4FDAFC5DED}"/>
    <cellStyle name="Comma 2 6 5 2 2 3" xfId="13228" xr:uid="{00000000-0005-0000-0000-0000C2200000}"/>
    <cellStyle name="Comma 2 6 5 2 2 3 2" xfId="32442" xr:uid="{7368C7AD-17B5-4F7D-8915-7D7E7776ED42}"/>
    <cellStyle name="Comma 2 6 5 2 2 4" xfId="22835" xr:uid="{89B2E627-A3E3-4CCC-B383-8E535D8BA468}"/>
    <cellStyle name="Comma 2 6 5 2 3" xfId="6023" xr:uid="{00000000-0005-0000-0000-0000C3200000}"/>
    <cellStyle name="Comma 2 6 5 2 3 2" xfId="15630" xr:uid="{00000000-0005-0000-0000-0000C4200000}"/>
    <cellStyle name="Comma 2 6 5 2 3 2 2" xfId="34844" xr:uid="{FD0A5A81-1D17-47DB-8BCF-60035FC8A52A}"/>
    <cellStyle name="Comma 2 6 5 2 3 3" xfId="25237" xr:uid="{1871AAFF-4C7D-463D-8F09-44266CABAAA2}"/>
    <cellStyle name="Comma 2 6 5 2 4" xfId="10826" xr:uid="{00000000-0005-0000-0000-0000C5200000}"/>
    <cellStyle name="Comma 2 6 5 2 4 2" xfId="30040" xr:uid="{081C9868-C99E-4DCF-951C-40864303309A}"/>
    <cellStyle name="Comma 2 6 5 2 5" xfId="20433" xr:uid="{49CB5E6A-9803-48D0-85B8-2A6DD63E0E88}"/>
    <cellStyle name="Comma 2 6 5 3" xfId="2016" xr:uid="{00000000-0005-0000-0000-0000C6200000}"/>
    <cellStyle name="Comma 2 6 5 3 2" xfId="4421" xr:uid="{00000000-0005-0000-0000-0000C7200000}"/>
    <cellStyle name="Comma 2 6 5 3 2 2" xfId="9224" xr:uid="{00000000-0005-0000-0000-0000C8200000}"/>
    <cellStyle name="Comma 2 6 5 3 2 2 2" xfId="18831" xr:uid="{00000000-0005-0000-0000-0000C9200000}"/>
    <cellStyle name="Comma 2 6 5 3 2 2 2 2" xfId="38045" xr:uid="{B885ADD5-3D77-46D8-8807-1A5CDD051E5D}"/>
    <cellStyle name="Comma 2 6 5 3 2 2 3" xfId="28438" xr:uid="{5F54391F-2F17-483A-865F-C95F2E8D33EF}"/>
    <cellStyle name="Comma 2 6 5 3 2 3" xfId="14028" xr:uid="{00000000-0005-0000-0000-0000CA200000}"/>
    <cellStyle name="Comma 2 6 5 3 2 3 2" xfId="33242" xr:uid="{50B1F7C0-5C11-44B3-9B93-1257B58FB0B5}"/>
    <cellStyle name="Comma 2 6 5 3 2 4" xfId="23635" xr:uid="{75AA462E-4ACC-42FF-BA96-DB3F161E7315}"/>
    <cellStyle name="Comma 2 6 5 3 3" xfId="6823" xr:uid="{00000000-0005-0000-0000-0000CB200000}"/>
    <cellStyle name="Comma 2 6 5 3 3 2" xfId="16430" xr:uid="{00000000-0005-0000-0000-0000CC200000}"/>
    <cellStyle name="Comma 2 6 5 3 3 2 2" xfId="35644" xr:uid="{97524236-66FA-4663-B47A-426B391E881C}"/>
    <cellStyle name="Comma 2 6 5 3 3 3" xfId="26037" xr:uid="{06A8895F-C8D1-45B0-B148-1C16B33EF343}"/>
    <cellStyle name="Comma 2 6 5 3 4" xfId="11626" xr:uid="{00000000-0005-0000-0000-0000CD200000}"/>
    <cellStyle name="Comma 2 6 5 3 4 2" xfId="30840" xr:uid="{C3DF27D3-41A5-4497-AEE6-C5E23FCB1A3A}"/>
    <cellStyle name="Comma 2 6 5 3 5" xfId="21233" xr:uid="{5145660B-B602-4B5E-8E1D-A6459EE31857}"/>
    <cellStyle name="Comma 2 6 5 4" xfId="2821" xr:uid="{00000000-0005-0000-0000-0000CE200000}"/>
    <cellStyle name="Comma 2 6 5 4 2" xfId="7624" xr:uid="{00000000-0005-0000-0000-0000CF200000}"/>
    <cellStyle name="Comma 2 6 5 4 2 2" xfId="17231" xr:uid="{00000000-0005-0000-0000-0000D0200000}"/>
    <cellStyle name="Comma 2 6 5 4 2 2 2" xfId="36445" xr:uid="{AD25B00B-AD3C-4D3A-B21F-1798D23DD370}"/>
    <cellStyle name="Comma 2 6 5 4 2 3" xfId="26838" xr:uid="{9A485811-28B5-4CB0-8C7B-6ED5E9B9E226}"/>
    <cellStyle name="Comma 2 6 5 4 3" xfId="12428" xr:uid="{00000000-0005-0000-0000-0000D1200000}"/>
    <cellStyle name="Comma 2 6 5 4 3 2" xfId="31642" xr:uid="{67D857E5-2AC9-4A19-BB86-448DDD11DBEB}"/>
    <cellStyle name="Comma 2 6 5 4 4" xfId="22035" xr:uid="{CB2C4161-B8FB-474C-B3BB-8C0436604D0D}"/>
    <cellStyle name="Comma 2 6 5 5" xfId="5223" xr:uid="{00000000-0005-0000-0000-0000D2200000}"/>
    <cellStyle name="Comma 2 6 5 5 2" xfId="14830" xr:uid="{00000000-0005-0000-0000-0000D3200000}"/>
    <cellStyle name="Comma 2 6 5 5 2 2" xfId="34044" xr:uid="{00FBFFEB-4AE2-41FE-A82A-4A00FF8371FD}"/>
    <cellStyle name="Comma 2 6 5 5 3" xfId="24437" xr:uid="{8144CF39-E95C-4433-BC97-5453D110234C}"/>
    <cellStyle name="Comma 2 6 5 6" xfId="10026" xr:uid="{00000000-0005-0000-0000-0000D4200000}"/>
    <cellStyle name="Comma 2 6 5 6 2" xfId="29240" xr:uid="{BDD72C1D-8F24-4BB2-BEB3-E32D3F37448A}"/>
    <cellStyle name="Comma 2 6 5 7" xfId="19633" xr:uid="{AC99EB96-4283-4266-97E4-5C725E9A7BA2}"/>
    <cellStyle name="Comma 2 6 6" xfId="615" xr:uid="{00000000-0005-0000-0000-0000D5200000}"/>
    <cellStyle name="Comma 2 6 6 2" xfId="1416" xr:uid="{00000000-0005-0000-0000-0000D6200000}"/>
    <cellStyle name="Comma 2 6 6 2 2" xfId="3821" xr:uid="{00000000-0005-0000-0000-0000D7200000}"/>
    <cellStyle name="Comma 2 6 6 2 2 2" xfId="8624" xr:uid="{00000000-0005-0000-0000-0000D8200000}"/>
    <cellStyle name="Comma 2 6 6 2 2 2 2" xfId="18231" xr:uid="{00000000-0005-0000-0000-0000D9200000}"/>
    <cellStyle name="Comma 2 6 6 2 2 2 2 2" xfId="37445" xr:uid="{B9D9D6BC-CC8B-4B36-83F3-B47A43481B21}"/>
    <cellStyle name="Comma 2 6 6 2 2 2 3" xfId="27838" xr:uid="{1B539AB1-61CB-4C43-A378-43AA055F9E66}"/>
    <cellStyle name="Comma 2 6 6 2 2 3" xfId="13428" xr:uid="{00000000-0005-0000-0000-0000DA200000}"/>
    <cellStyle name="Comma 2 6 6 2 2 3 2" xfId="32642" xr:uid="{E8A7432F-E740-4A65-982A-370F3CD72BEC}"/>
    <cellStyle name="Comma 2 6 6 2 2 4" xfId="23035" xr:uid="{5D3D718B-CA58-44E4-BB2C-566FEF24D3E3}"/>
    <cellStyle name="Comma 2 6 6 2 3" xfId="6223" xr:uid="{00000000-0005-0000-0000-0000DB200000}"/>
    <cellStyle name="Comma 2 6 6 2 3 2" xfId="15830" xr:uid="{00000000-0005-0000-0000-0000DC200000}"/>
    <cellStyle name="Comma 2 6 6 2 3 2 2" xfId="35044" xr:uid="{E895E48A-0BB3-4834-A82F-8A256FEAC616}"/>
    <cellStyle name="Comma 2 6 6 2 3 3" xfId="25437" xr:uid="{A73C6355-B362-4F84-9C8A-D125F06D6037}"/>
    <cellStyle name="Comma 2 6 6 2 4" xfId="11026" xr:uid="{00000000-0005-0000-0000-0000DD200000}"/>
    <cellStyle name="Comma 2 6 6 2 4 2" xfId="30240" xr:uid="{EA761A80-C92C-4F31-B2D5-597712D313DB}"/>
    <cellStyle name="Comma 2 6 6 2 5" xfId="20633" xr:uid="{0ACEA19C-1F90-4128-9E9A-325E183F4995}"/>
    <cellStyle name="Comma 2 6 6 3" xfId="2216" xr:uid="{00000000-0005-0000-0000-0000DE200000}"/>
    <cellStyle name="Comma 2 6 6 3 2" xfId="4621" xr:uid="{00000000-0005-0000-0000-0000DF200000}"/>
    <cellStyle name="Comma 2 6 6 3 2 2" xfId="9424" xr:uid="{00000000-0005-0000-0000-0000E0200000}"/>
    <cellStyle name="Comma 2 6 6 3 2 2 2" xfId="19031" xr:uid="{00000000-0005-0000-0000-0000E1200000}"/>
    <cellStyle name="Comma 2 6 6 3 2 2 2 2" xfId="38245" xr:uid="{53ADBFCD-D400-4E4F-88E8-198446319131}"/>
    <cellStyle name="Comma 2 6 6 3 2 2 3" xfId="28638" xr:uid="{A94A6EAD-7662-44BA-8E7D-BC22DA50ABC1}"/>
    <cellStyle name="Comma 2 6 6 3 2 3" xfId="14228" xr:uid="{00000000-0005-0000-0000-0000E2200000}"/>
    <cellStyle name="Comma 2 6 6 3 2 3 2" xfId="33442" xr:uid="{D95963E1-6839-48C7-94B8-2DA6B6596E91}"/>
    <cellStyle name="Comma 2 6 6 3 2 4" xfId="23835" xr:uid="{CE8980A1-7107-4467-B20C-294F895FFADB}"/>
    <cellStyle name="Comma 2 6 6 3 3" xfId="7023" xr:uid="{00000000-0005-0000-0000-0000E3200000}"/>
    <cellStyle name="Comma 2 6 6 3 3 2" xfId="16630" xr:uid="{00000000-0005-0000-0000-0000E4200000}"/>
    <cellStyle name="Comma 2 6 6 3 3 2 2" xfId="35844" xr:uid="{0DC4B63C-FEA6-436F-8D39-E18754E89CB9}"/>
    <cellStyle name="Comma 2 6 6 3 3 3" xfId="26237" xr:uid="{92D81820-F59F-4D54-99A1-2AC20FAF7C08}"/>
    <cellStyle name="Comma 2 6 6 3 4" xfId="11826" xr:uid="{00000000-0005-0000-0000-0000E5200000}"/>
    <cellStyle name="Comma 2 6 6 3 4 2" xfId="31040" xr:uid="{C14BEAC3-58D0-435E-A38C-804F51D97667}"/>
    <cellStyle name="Comma 2 6 6 3 5" xfId="21433" xr:uid="{C826B911-02F3-485D-8EE0-B1C3FB1BCFF7}"/>
    <cellStyle name="Comma 2 6 6 4" xfId="3021" xr:uid="{00000000-0005-0000-0000-0000E6200000}"/>
    <cellStyle name="Comma 2 6 6 4 2" xfId="7824" xr:uid="{00000000-0005-0000-0000-0000E7200000}"/>
    <cellStyle name="Comma 2 6 6 4 2 2" xfId="17431" xr:uid="{00000000-0005-0000-0000-0000E8200000}"/>
    <cellStyle name="Comma 2 6 6 4 2 2 2" xfId="36645" xr:uid="{3B67D81F-1CCA-42DA-B2F6-DA9897CC36C9}"/>
    <cellStyle name="Comma 2 6 6 4 2 3" xfId="27038" xr:uid="{CFF4B4C9-F29E-473F-A38E-F2F47C00C1FB}"/>
    <cellStyle name="Comma 2 6 6 4 3" xfId="12628" xr:uid="{00000000-0005-0000-0000-0000E9200000}"/>
    <cellStyle name="Comma 2 6 6 4 3 2" xfId="31842" xr:uid="{6C57495C-152C-45F4-B1AB-62366677978F}"/>
    <cellStyle name="Comma 2 6 6 4 4" xfId="22235" xr:uid="{0E71B5FF-C013-4D4E-8EA6-4676802F7F7A}"/>
    <cellStyle name="Comma 2 6 6 5" xfId="5423" xr:uid="{00000000-0005-0000-0000-0000EA200000}"/>
    <cellStyle name="Comma 2 6 6 5 2" xfId="15030" xr:uid="{00000000-0005-0000-0000-0000EB200000}"/>
    <cellStyle name="Comma 2 6 6 5 2 2" xfId="34244" xr:uid="{99BA5FA2-B1CF-4194-B43A-C1B06C882180}"/>
    <cellStyle name="Comma 2 6 6 5 3" xfId="24637" xr:uid="{750390E1-87F4-4EA3-8FB3-BB6B0C62DE78}"/>
    <cellStyle name="Comma 2 6 6 6" xfId="10226" xr:uid="{00000000-0005-0000-0000-0000EC200000}"/>
    <cellStyle name="Comma 2 6 6 6 2" xfId="29440" xr:uid="{2C78ACB4-E048-447B-B2DA-A06B44C55DE3}"/>
    <cellStyle name="Comma 2 6 6 7" xfId="19833" xr:uid="{9B28D421-9BDF-48E1-83BF-7E849548B8E8}"/>
    <cellStyle name="Comma 2 6 7" xfId="816" xr:uid="{00000000-0005-0000-0000-0000ED200000}"/>
    <cellStyle name="Comma 2 6 7 2" xfId="3221" xr:uid="{00000000-0005-0000-0000-0000EE200000}"/>
    <cellStyle name="Comma 2 6 7 2 2" xfId="8024" xr:uid="{00000000-0005-0000-0000-0000EF200000}"/>
    <cellStyle name="Comma 2 6 7 2 2 2" xfId="17631" xr:uid="{00000000-0005-0000-0000-0000F0200000}"/>
    <cellStyle name="Comma 2 6 7 2 2 2 2" xfId="36845" xr:uid="{4EDD543D-1EE0-47A5-97C4-2D34A2423699}"/>
    <cellStyle name="Comma 2 6 7 2 2 3" xfId="27238" xr:uid="{E04CC8B6-2B07-47E1-9C9C-BCF08E25B76F}"/>
    <cellStyle name="Comma 2 6 7 2 3" xfId="12828" xr:uid="{00000000-0005-0000-0000-0000F1200000}"/>
    <cellStyle name="Comma 2 6 7 2 3 2" xfId="32042" xr:uid="{E4A5A0EA-7E3B-4966-A590-DC9B23D4CBAF}"/>
    <cellStyle name="Comma 2 6 7 2 4" xfId="22435" xr:uid="{772089DE-3CA1-4B38-BBAF-F7AC2EEDF3B7}"/>
    <cellStyle name="Comma 2 6 7 3" xfId="5623" xr:uid="{00000000-0005-0000-0000-0000F2200000}"/>
    <cellStyle name="Comma 2 6 7 3 2" xfId="15230" xr:uid="{00000000-0005-0000-0000-0000F3200000}"/>
    <cellStyle name="Comma 2 6 7 3 2 2" xfId="34444" xr:uid="{302434CB-8FF7-4273-B3FC-932C0C3B0E47}"/>
    <cellStyle name="Comma 2 6 7 3 3" xfId="24837" xr:uid="{40248BC5-6A0D-40BA-B2E3-571EB12686F7}"/>
    <cellStyle name="Comma 2 6 7 4" xfId="10426" xr:uid="{00000000-0005-0000-0000-0000F4200000}"/>
    <cellStyle name="Comma 2 6 7 4 2" xfId="29640" xr:uid="{93765975-25CF-4762-9E6B-1039E084B625}"/>
    <cellStyle name="Comma 2 6 7 5" xfId="20033" xr:uid="{F5FCF40F-FB1E-4413-98B0-957ED6FE4FAB}"/>
    <cellStyle name="Comma 2 6 8" xfId="1616" xr:uid="{00000000-0005-0000-0000-0000F5200000}"/>
    <cellStyle name="Comma 2 6 8 2" xfId="4021" xr:uid="{00000000-0005-0000-0000-0000F6200000}"/>
    <cellStyle name="Comma 2 6 8 2 2" xfId="8824" xr:uid="{00000000-0005-0000-0000-0000F7200000}"/>
    <cellStyle name="Comma 2 6 8 2 2 2" xfId="18431" xr:uid="{00000000-0005-0000-0000-0000F8200000}"/>
    <cellStyle name="Comma 2 6 8 2 2 2 2" xfId="37645" xr:uid="{788B2551-A34A-46E8-B09F-B5FC48BFEED2}"/>
    <cellStyle name="Comma 2 6 8 2 2 3" xfId="28038" xr:uid="{37352F83-2F14-4B50-9C93-22595D725A1A}"/>
    <cellStyle name="Comma 2 6 8 2 3" xfId="13628" xr:uid="{00000000-0005-0000-0000-0000F9200000}"/>
    <cellStyle name="Comma 2 6 8 2 3 2" xfId="32842" xr:uid="{8F3E7AC5-BFD1-4D4B-A95A-71EB82A00B58}"/>
    <cellStyle name="Comma 2 6 8 2 4" xfId="23235" xr:uid="{A7BB43BE-4B8A-40BB-A8AD-1E80203F2F1D}"/>
    <cellStyle name="Comma 2 6 8 3" xfId="6423" xr:uid="{00000000-0005-0000-0000-0000FA200000}"/>
    <cellStyle name="Comma 2 6 8 3 2" xfId="16030" xr:uid="{00000000-0005-0000-0000-0000FB200000}"/>
    <cellStyle name="Comma 2 6 8 3 2 2" xfId="35244" xr:uid="{426AF7A7-99A0-4E46-853C-1C7FAA6A2B9E}"/>
    <cellStyle name="Comma 2 6 8 3 3" xfId="25637" xr:uid="{A4EC4D8F-BB67-45C1-A11B-AB4D8D559278}"/>
    <cellStyle name="Comma 2 6 8 4" xfId="11226" xr:uid="{00000000-0005-0000-0000-0000FC200000}"/>
    <cellStyle name="Comma 2 6 8 4 2" xfId="30440" xr:uid="{8F1C19A7-961B-4DFC-92DF-A09D5624EADA}"/>
    <cellStyle name="Comma 2 6 8 5" xfId="20833" xr:uid="{F67A927C-F10B-4871-B0DD-E7C26456AFA1}"/>
    <cellStyle name="Comma 2 6 9" xfId="2421" xr:uid="{00000000-0005-0000-0000-0000FD200000}"/>
    <cellStyle name="Comma 2 6 9 2" xfId="7224" xr:uid="{00000000-0005-0000-0000-0000FE200000}"/>
    <cellStyle name="Comma 2 6 9 2 2" xfId="16831" xr:uid="{00000000-0005-0000-0000-0000FF200000}"/>
    <cellStyle name="Comma 2 6 9 2 2 2" xfId="36045" xr:uid="{3AE5EEAB-440C-498B-BEE3-E6805463DBF6}"/>
    <cellStyle name="Comma 2 6 9 2 3" xfId="26438" xr:uid="{3D1E6F44-24BC-4362-9915-4DD55EA77711}"/>
    <cellStyle name="Comma 2 6 9 3" xfId="12028" xr:uid="{00000000-0005-0000-0000-000000210000}"/>
    <cellStyle name="Comma 2 6 9 3 2" xfId="31242" xr:uid="{4033A6DA-5492-418D-9373-B1114D46773C}"/>
    <cellStyle name="Comma 2 6 9 4" xfId="21635" xr:uid="{467ECC55-5612-447E-A863-96D73FF3463C}"/>
    <cellStyle name="Comma 2 7" xfId="25" xr:uid="{00000000-0005-0000-0000-000001210000}"/>
    <cellStyle name="Comma 2 7 10" xfId="4833" xr:uid="{00000000-0005-0000-0000-000002210000}"/>
    <cellStyle name="Comma 2 7 10 2" xfId="14440" xr:uid="{00000000-0005-0000-0000-000003210000}"/>
    <cellStyle name="Comma 2 7 10 2 2" xfId="33654" xr:uid="{42FCC070-1F98-4016-9D07-8649F8F7D2D4}"/>
    <cellStyle name="Comma 2 7 10 3" xfId="24047" xr:uid="{006503B5-D469-46CF-A314-14AEBAEBE64B}"/>
    <cellStyle name="Comma 2 7 11" xfId="9636" xr:uid="{00000000-0005-0000-0000-000004210000}"/>
    <cellStyle name="Comma 2 7 11 2" xfId="28850" xr:uid="{045EA9D0-871A-4922-A5B8-5D1A73467C2A}"/>
    <cellStyle name="Comma 2 7 12" xfId="19243" xr:uid="{68EAD800-79F5-468F-B207-464BCA43A474}"/>
    <cellStyle name="Comma 2 7 2" xfId="75" xr:uid="{00000000-0005-0000-0000-000005210000}"/>
    <cellStyle name="Comma 2 7 2 10" xfId="9686" xr:uid="{00000000-0005-0000-0000-000006210000}"/>
    <cellStyle name="Comma 2 7 2 10 2" xfId="28900" xr:uid="{DEF51CF9-74B0-47F6-88BB-FC60071A2785}"/>
    <cellStyle name="Comma 2 7 2 11" xfId="19293" xr:uid="{86DEED34-9A7C-42A9-A881-788AC8326C4A}"/>
    <cellStyle name="Comma 2 7 2 2" xfId="175" xr:uid="{00000000-0005-0000-0000-000007210000}"/>
    <cellStyle name="Comma 2 7 2 2 10" xfId="19393" xr:uid="{F2266E3C-2DC8-4329-8361-E81535EAA14E}"/>
    <cellStyle name="Comma 2 7 2 2 2" xfId="375" xr:uid="{00000000-0005-0000-0000-000008210000}"/>
    <cellStyle name="Comma 2 7 2 2 2 2" xfId="1176" xr:uid="{00000000-0005-0000-0000-000009210000}"/>
    <cellStyle name="Comma 2 7 2 2 2 2 2" xfId="3581" xr:uid="{00000000-0005-0000-0000-00000A210000}"/>
    <cellStyle name="Comma 2 7 2 2 2 2 2 2" xfId="8384" xr:uid="{00000000-0005-0000-0000-00000B210000}"/>
    <cellStyle name="Comma 2 7 2 2 2 2 2 2 2" xfId="17991" xr:uid="{00000000-0005-0000-0000-00000C210000}"/>
    <cellStyle name="Comma 2 7 2 2 2 2 2 2 2 2" xfId="37205" xr:uid="{37D028C9-C4EA-472B-92C2-A6851C3D69DB}"/>
    <cellStyle name="Comma 2 7 2 2 2 2 2 2 3" xfId="27598" xr:uid="{48ED5C5F-025B-41AE-A90E-9E8A0F36DF20}"/>
    <cellStyle name="Comma 2 7 2 2 2 2 2 3" xfId="13188" xr:uid="{00000000-0005-0000-0000-00000D210000}"/>
    <cellStyle name="Comma 2 7 2 2 2 2 2 3 2" xfId="32402" xr:uid="{CCE62BEB-0A9D-47C8-B5C5-BFC4578775C7}"/>
    <cellStyle name="Comma 2 7 2 2 2 2 2 4" xfId="22795" xr:uid="{F46F009A-CE59-4DF8-BBD0-B619DB913767}"/>
    <cellStyle name="Comma 2 7 2 2 2 2 3" xfId="5983" xr:uid="{00000000-0005-0000-0000-00000E210000}"/>
    <cellStyle name="Comma 2 7 2 2 2 2 3 2" xfId="15590" xr:uid="{00000000-0005-0000-0000-00000F210000}"/>
    <cellStyle name="Comma 2 7 2 2 2 2 3 2 2" xfId="34804" xr:uid="{FFFA513E-0FDE-4D8D-8DC9-0E42F3746425}"/>
    <cellStyle name="Comma 2 7 2 2 2 2 3 3" xfId="25197" xr:uid="{4C178BBC-41C7-4987-818F-4EB5991DB502}"/>
    <cellStyle name="Comma 2 7 2 2 2 2 4" xfId="10786" xr:uid="{00000000-0005-0000-0000-000010210000}"/>
    <cellStyle name="Comma 2 7 2 2 2 2 4 2" xfId="30000" xr:uid="{9A2CF8D3-08AE-4497-823C-8FF537EDEF5B}"/>
    <cellStyle name="Comma 2 7 2 2 2 2 5" xfId="20393" xr:uid="{2E22681A-9B83-4B97-A2EE-CD0CA07052D4}"/>
    <cellStyle name="Comma 2 7 2 2 2 3" xfId="1976" xr:uid="{00000000-0005-0000-0000-000011210000}"/>
    <cellStyle name="Comma 2 7 2 2 2 3 2" xfId="4381" xr:uid="{00000000-0005-0000-0000-000012210000}"/>
    <cellStyle name="Comma 2 7 2 2 2 3 2 2" xfId="9184" xr:uid="{00000000-0005-0000-0000-000013210000}"/>
    <cellStyle name="Comma 2 7 2 2 2 3 2 2 2" xfId="18791" xr:uid="{00000000-0005-0000-0000-000014210000}"/>
    <cellStyle name="Comma 2 7 2 2 2 3 2 2 2 2" xfId="38005" xr:uid="{ED2C382D-9380-49EC-9326-02B8CC35B729}"/>
    <cellStyle name="Comma 2 7 2 2 2 3 2 2 3" xfId="28398" xr:uid="{F42172A1-07D1-404F-9F19-2B69E72948B0}"/>
    <cellStyle name="Comma 2 7 2 2 2 3 2 3" xfId="13988" xr:uid="{00000000-0005-0000-0000-000015210000}"/>
    <cellStyle name="Comma 2 7 2 2 2 3 2 3 2" xfId="33202" xr:uid="{75310DD3-4F48-45F3-A22E-62AF7ADDB552}"/>
    <cellStyle name="Comma 2 7 2 2 2 3 2 4" xfId="23595" xr:uid="{4BB84703-CBD4-4460-A6BA-1A0E14B5D446}"/>
    <cellStyle name="Comma 2 7 2 2 2 3 3" xfId="6783" xr:uid="{00000000-0005-0000-0000-000016210000}"/>
    <cellStyle name="Comma 2 7 2 2 2 3 3 2" xfId="16390" xr:uid="{00000000-0005-0000-0000-000017210000}"/>
    <cellStyle name="Comma 2 7 2 2 2 3 3 2 2" xfId="35604" xr:uid="{4865E563-7A3C-4F6E-8561-A3DDEF3C3E20}"/>
    <cellStyle name="Comma 2 7 2 2 2 3 3 3" xfId="25997" xr:uid="{279D83A2-56E3-473F-95B9-46987865D0A1}"/>
    <cellStyle name="Comma 2 7 2 2 2 3 4" xfId="11586" xr:uid="{00000000-0005-0000-0000-000018210000}"/>
    <cellStyle name="Comma 2 7 2 2 2 3 4 2" xfId="30800" xr:uid="{FF50BB07-BEC6-4B67-A742-A51C2A9ABC3C}"/>
    <cellStyle name="Comma 2 7 2 2 2 3 5" xfId="21193" xr:uid="{19EE086B-7F96-4810-89AB-62659470AC83}"/>
    <cellStyle name="Comma 2 7 2 2 2 4" xfId="2781" xr:uid="{00000000-0005-0000-0000-000019210000}"/>
    <cellStyle name="Comma 2 7 2 2 2 4 2" xfId="7584" xr:uid="{00000000-0005-0000-0000-00001A210000}"/>
    <cellStyle name="Comma 2 7 2 2 2 4 2 2" xfId="17191" xr:uid="{00000000-0005-0000-0000-00001B210000}"/>
    <cellStyle name="Comma 2 7 2 2 2 4 2 2 2" xfId="36405" xr:uid="{3CEF096F-8813-4191-AFBB-1706904B1A1C}"/>
    <cellStyle name="Comma 2 7 2 2 2 4 2 3" xfId="26798" xr:uid="{D938FA8B-BC98-4E96-A520-1F4A145D21EC}"/>
    <cellStyle name="Comma 2 7 2 2 2 4 3" xfId="12388" xr:uid="{00000000-0005-0000-0000-00001C210000}"/>
    <cellStyle name="Comma 2 7 2 2 2 4 3 2" xfId="31602" xr:uid="{FE74EABA-C954-4260-93EA-73683C776D20}"/>
    <cellStyle name="Comma 2 7 2 2 2 4 4" xfId="21995" xr:uid="{7160E046-D0C1-4F61-9380-D75EBC354D5E}"/>
    <cellStyle name="Comma 2 7 2 2 2 5" xfId="5183" xr:uid="{00000000-0005-0000-0000-00001D210000}"/>
    <cellStyle name="Comma 2 7 2 2 2 5 2" xfId="14790" xr:uid="{00000000-0005-0000-0000-00001E210000}"/>
    <cellStyle name="Comma 2 7 2 2 2 5 2 2" xfId="34004" xr:uid="{304BB521-19A6-49E7-9A94-4CCCA5523DD6}"/>
    <cellStyle name="Comma 2 7 2 2 2 5 3" xfId="24397" xr:uid="{C49787FC-55FA-4A37-A25F-18B45345F28F}"/>
    <cellStyle name="Comma 2 7 2 2 2 6" xfId="9986" xr:uid="{00000000-0005-0000-0000-00001F210000}"/>
    <cellStyle name="Comma 2 7 2 2 2 6 2" xfId="29200" xr:uid="{3A2B12DC-7236-4C2E-96F2-240AE73DD512}"/>
    <cellStyle name="Comma 2 7 2 2 2 7" xfId="19593" xr:uid="{5723DEEB-D9CD-4EBE-82B7-2325F5AE589A}"/>
    <cellStyle name="Comma 2 7 2 2 3" xfId="575" xr:uid="{00000000-0005-0000-0000-000020210000}"/>
    <cellStyle name="Comma 2 7 2 2 3 2" xfId="1376" xr:uid="{00000000-0005-0000-0000-000021210000}"/>
    <cellStyle name="Comma 2 7 2 2 3 2 2" xfId="3781" xr:uid="{00000000-0005-0000-0000-000022210000}"/>
    <cellStyle name="Comma 2 7 2 2 3 2 2 2" xfId="8584" xr:uid="{00000000-0005-0000-0000-000023210000}"/>
    <cellStyle name="Comma 2 7 2 2 3 2 2 2 2" xfId="18191" xr:uid="{00000000-0005-0000-0000-000024210000}"/>
    <cellStyle name="Comma 2 7 2 2 3 2 2 2 2 2" xfId="37405" xr:uid="{3DD037BB-9AD0-4767-8B04-13527CAE0D48}"/>
    <cellStyle name="Comma 2 7 2 2 3 2 2 2 3" xfId="27798" xr:uid="{29CE63E0-B296-4147-AA31-FEEA6E7D7459}"/>
    <cellStyle name="Comma 2 7 2 2 3 2 2 3" xfId="13388" xr:uid="{00000000-0005-0000-0000-000025210000}"/>
    <cellStyle name="Comma 2 7 2 2 3 2 2 3 2" xfId="32602" xr:uid="{F0E4BB28-42B8-4EA6-B27F-D6265A70E34F}"/>
    <cellStyle name="Comma 2 7 2 2 3 2 2 4" xfId="22995" xr:uid="{C94DBBA3-0700-476D-AE09-D1463E9893AA}"/>
    <cellStyle name="Comma 2 7 2 2 3 2 3" xfId="6183" xr:uid="{00000000-0005-0000-0000-000026210000}"/>
    <cellStyle name="Comma 2 7 2 2 3 2 3 2" xfId="15790" xr:uid="{00000000-0005-0000-0000-000027210000}"/>
    <cellStyle name="Comma 2 7 2 2 3 2 3 2 2" xfId="35004" xr:uid="{3E3DFFAB-8893-45F0-B3E9-81CB6B122632}"/>
    <cellStyle name="Comma 2 7 2 2 3 2 3 3" xfId="25397" xr:uid="{FF06EA31-951E-4899-BBC2-EEA5AEFB31AD}"/>
    <cellStyle name="Comma 2 7 2 2 3 2 4" xfId="10986" xr:uid="{00000000-0005-0000-0000-000028210000}"/>
    <cellStyle name="Comma 2 7 2 2 3 2 4 2" xfId="30200" xr:uid="{B2179E5C-258E-4A1F-B4C8-4FE01DD661D3}"/>
    <cellStyle name="Comma 2 7 2 2 3 2 5" xfId="20593" xr:uid="{8821887E-84E9-4868-9AAE-75D664D0168D}"/>
    <cellStyle name="Comma 2 7 2 2 3 3" xfId="2176" xr:uid="{00000000-0005-0000-0000-000029210000}"/>
    <cellStyle name="Comma 2 7 2 2 3 3 2" xfId="4581" xr:uid="{00000000-0005-0000-0000-00002A210000}"/>
    <cellStyle name="Comma 2 7 2 2 3 3 2 2" xfId="9384" xr:uid="{00000000-0005-0000-0000-00002B210000}"/>
    <cellStyle name="Comma 2 7 2 2 3 3 2 2 2" xfId="18991" xr:uid="{00000000-0005-0000-0000-00002C210000}"/>
    <cellStyle name="Comma 2 7 2 2 3 3 2 2 2 2" xfId="38205" xr:uid="{09ED5357-04FB-43C0-8B3B-9005ABAA74EC}"/>
    <cellStyle name="Comma 2 7 2 2 3 3 2 2 3" xfId="28598" xr:uid="{986B3FAB-1FBD-48AF-8B69-2C01EB94C3CA}"/>
    <cellStyle name="Comma 2 7 2 2 3 3 2 3" xfId="14188" xr:uid="{00000000-0005-0000-0000-00002D210000}"/>
    <cellStyle name="Comma 2 7 2 2 3 3 2 3 2" xfId="33402" xr:uid="{C265B259-0C0A-456A-A073-1CE930D49C60}"/>
    <cellStyle name="Comma 2 7 2 2 3 3 2 4" xfId="23795" xr:uid="{551EADFC-0B82-408B-B873-ECA6B3487803}"/>
    <cellStyle name="Comma 2 7 2 2 3 3 3" xfId="6983" xr:uid="{00000000-0005-0000-0000-00002E210000}"/>
    <cellStyle name="Comma 2 7 2 2 3 3 3 2" xfId="16590" xr:uid="{00000000-0005-0000-0000-00002F210000}"/>
    <cellStyle name="Comma 2 7 2 2 3 3 3 2 2" xfId="35804" xr:uid="{35D3FC5B-F554-4C45-8000-BABCEF01D6A0}"/>
    <cellStyle name="Comma 2 7 2 2 3 3 3 3" xfId="26197" xr:uid="{870A6FAE-D422-4794-A8EC-D6D90C14C721}"/>
    <cellStyle name="Comma 2 7 2 2 3 3 4" xfId="11786" xr:uid="{00000000-0005-0000-0000-000030210000}"/>
    <cellStyle name="Comma 2 7 2 2 3 3 4 2" xfId="31000" xr:uid="{F2F34AAC-4F6C-4C52-94BE-13D7CB9057EF}"/>
    <cellStyle name="Comma 2 7 2 2 3 3 5" xfId="21393" xr:uid="{58DEF0D5-8129-447D-B844-71CAA1AF1A72}"/>
    <cellStyle name="Comma 2 7 2 2 3 4" xfId="2981" xr:uid="{00000000-0005-0000-0000-000031210000}"/>
    <cellStyle name="Comma 2 7 2 2 3 4 2" xfId="7784" xr:uid="{00000000-0005-0000-0000-000032210000}"/>
    <cellStyle name="Comma 2 7 2 2 3 4 2 2" xfId="17391" xr:uid="{00000000-0005-0000-0000-000033210000}"/>
    <cellStyle name="Comma 2 7 2 2 3 4 2 2 2" xfId="36605" xr:uid="{6F3E33D0-FACC-4721-B549-689383324658}"/>
    <cellStyle name="Comma 2 7 2 2 3 4 2 3" xfId="26998" xr:uid="{5DF4A31B-EBC5-4235-9BC8-4002ACA37D84}"/>
    <cellStyle name="Comma 2 7 2 2 3 4 3" xfId="12588" xr:uid="{00000000-0005-0000-0000-000034210000}"/>
    <cellStyle name="Comma 2 7 2 2 3 4 3 2" xfId="31802" xr:uid="{4634C871-3209-443B-9062-839E4D647943}"/>
    <cellStyle name="Comma 2 7 2 2 3 4 4" xfId="22195" xr:uid="{99629A24-591B-4009-A435-221349936711}"/>
    <cellStyle name="Comma 2 7 2 2 3 5" xfId="5383" xr:uid="{00000000-0005-0000-0000-000035210000}"/>
    <cellStyle name="Comma 2 7 2 2 3 5 2" xfId="14990" xr:uid="{00000000-0005-0000-0000-000036210000}"/>
    <cellStyle name="Comma 2 7 2 2 3 5 2 2" xfId="34204" xr:uid="{C3717B06-8D18-4B2E-9D5B-DCE2662E69B8}"/>
    <cellStyle name="Comma 2 7 2 2 3 5 3" xfId="24597" xr:uid="{838EC2A4-046E-4353-B1F8-3FB473F21971}"/>
    <cellStyle name="Comma 2 7 2 2 3 6" xfId="10186" xr:uid="{00000000-0005-0000-0000-000037210000}"/>
    <cellStyle name="Comma 2 7 2 2 3 6 2" xfId="29400" xr:uid="{9275BE0D-B1EE-4CA2-A310-01AF2E29EA3F}"/>
    <cellStyle name="Comma 2 7 2 2 3 7" xfId="19793" xr:uid="{E45AC821-1963-4C05-B265-F1DEA5CD9BE3}"/>
    <cellStyle name="Comma 2 7 2 2 4" xfId="775" xr:uid="{00000000-0005-0000-0000-000038210000}"/>
    <cellStyle name="Comma 2 7 2 2 4 2" xfId="1576" xr:uid="{00000000-0005-0000-0000-000039210000}"/>
    <cellStyle name="Comma 2 7 2 2 4 2 2" xfId="3981" xr:uid="{00000000-0005-0000-0000-00003A210000}"/>
    <cellStyle name="Comma 2 7 2 2 4 2 2 2" xfId="8784" xr:uid="{00000000-0005-0000-0000-00003B210000}"/>
    <cellStyle name="Comma 2 7 2 2 4 2 2 2 2" xfId="18391" xr:uid="{00000000-0005-0000-0000-00003C210000}"/>
    <cellStyle name="Comma 2 7 2 2 4 2 2 2 2 2" xfId="37605" xr:uid="{95A7F4F2-7240-4B68-A85F-4C86C3F10408}"/>
    <cellStyle name="Comma 2 7 2 2 4 2 2 2 3" xfId="27998" xr:uid="{B5030A5A-1FFF-4E5D-8339-1494F7582BE0}"/>
    <cellStyle name="Comma 2 7 2 2 4 2 2 3" xfId="13588" xr:uid="{00000000-0005-0000-0000-00003D210000}"/>
    <cellStyle name="Comma 2 7 2 2 4 2 2 3 2" xfId="32802" xr:uid="{7765CD2D-1E83-4183-BAEA-47460636CCA9}"/>
    <cellStyle name="Comma 2 7 2 2 4 2 2 4" xfId="23195" xr:uid="{E3DFD20E-E861-435B-91B4-42C0B6F1E800}"/>
    <cellStyle name="Comma 2 7 2 2 4 2 3" xfId="6383" xr:uid="{00000000-0005-0000-0000-00003E210000}"/>
    <cellStyle name="Comma 2 7 2 2 4 2 3 2" xfId="15990" xr:uid="{00000000-0005-0000-0000-00003F210000}"/>
    <cellStyle name="Comma 2 7 2 2 4 2 3 2 2" xfId="35204" xr:uid="{B459B357-BAF6-4242-9CB3-3BB617DB3DB6}"/>
    <cellStyle name="Comma 2 7 2 2 4 2 3 3" xfId="25597" xr:uid="{A9AB20BA-DC9A-46A3-AE19-AC38E94830CC}"/>
    <cellStyle name="Comma 2 7 2 2 4 2 4" xfId="11186" xr:uid="{00000000-0005-0000-0000-000040210000}"/>
    <cellStyle name="Comma 2 7 2 2 4 2 4 2" xfId="30400" xr:uid="{4F829674-8A51-4F3C-BE5E-D060BDF4D2CD}"/>
    <cellStyle name="Comma 2 7 2 2 4 2 5" xfId="20793" xr:uid="{B98F5D79-3F31-424E-9A47-ADCBBDC25DA1}"/>
    <cellStyle name="Comma 2 7 2 2 4 3" xfId="2376" xr:uid="{00000000-0005-0000-0000-000041210000}"/>
    <cellStyle name="Comma 2 7 2 2 4 3 2" xfId="4781" xr:uid="{00000000-0005-0000-0000-000042210000}"/>
    <cellStyle name="Comma 2 7 2 2 4 3 2 2" xfId="9584" xr:uid="{00000000-0005-0000-0000-000043210000}"/>
    <cellStyle name="Comma 2 7 2 2 4 3 2 2 2" xfId="19191" xr:uid="{00000000-0005-0000-0000-000044210000}"/>
    <cellStyle name="Comma 2 7 2 2 4 3 2 2 2 2" xfId="38405" xr:uid="{6051E9E1-F065-4626-BA38-D9E5AF8E03C8}"/>
    <cellStyle name="Comma 2 7 2 2 4 3 2 2 3" xfId="28798" xr:uid="{18F0B495-BDC1-4DB6-82F0-7ECB95F7A23F}"/>
    <cellStyle name="Comma 2 7 2 2 4 3 2 3" xfId="14388" xr:uid="{00000000-0005-0000-0000-000045210000}"/>
    <cellStyle name="Comma 2 7 2 2 4 3 2 3 2" xfId="33602" xr:uid="{84861CF2-89B4-4CC3-B3A0-B9D482BD474D}"/>
    <cellStyle name="Comma 2 7 2 2 4 3 2 4" xfId="23995" xr:uid="{1CF62F2A-9B20-4751-8A8E-DCFCDA1AB21F}"/>
    <cellStyle name="Comma 2 7 2 2 4 3 3" xfId="7183" xr:uid="{00000000-0005-0000-0000-000046210000}"/>
    <cellStyle name="Comma 2 7 2 2 4 3 3 2" xfId="16790" xr:uid="{00000000-0005-0000-0000-000047210000}"/>
    <cellStyle name="Comma 2 7 2 2 4 3 3 2 2" xfId="36004" xr:uid="{671A6076-1AE1-419E-9BF3-2F35B9425136}"/>
    <cellStyle name="Comma 2 7 2 2 4 3 3 3" xfId="26397" xr:uid="{70D3C57A-234E-48BF-9588-98C92AB8B324}"/>
    <cellStyle name="Comma 2 7 2 2 4 3 4" xfId="11986" xr:uid="{00000000-0005-0000-0000-000048210000}"/>
    <cellStyle name="Comma 2 7 2 2 4 3 4 2" xfId="31200" xr:uid="{18921DA0-6689-4ACD-AF29-A1DE5801A1A4}"/>
    <cellStyle name="Comma 2 7 2 2 4 3 5" xfId="21593" xr:uid="{8A013AF1-8CF6-4229-829F-3C4ED95D0C48}"/>
    <cellStyle name="Comma 2 7 2 2 4 4" xfId="3181" xr:uid="{00000000-0005-0000-0000-000049210000}"/>
    <cellStyle name="Comma 2 7 2 2 4 4 2" xfId="7984" xr:uid="{00000000-0005-0000-0000-00004A210000}"/>
    <cellStyle name="Comma 2 7 2 2 4 4 2 2" xfId="17591" xr:uid="{00000000-0005-0000-0000-00004B210000}"/>
    <cellStyle name="Comma 2 7 2 2 4 4 2 2 2" xfId="36805" xr:uid="{899C87E6-DD4F-4D0A-967A-ACEEFEF86366}"/>
    <cellStyle name="Comma 2 7 2 2 4 4 2 3" xfId="27198" xr:uid="{F967A28D-0A3B-4EB2-986B-4FBF328C003E}"/>
    <cellStyle name="Comma 2 7 2 2 4 4 3" xfId="12788" xr:uid="{00000000-0005-0000-0000-00004C210000}"/>
    <cellStyle name="Comma 2 7 2 2 4 4 3 2" xfId="32002" xr:uid="{1AC192FD-F8A9-4A0B-9179-076959CBAD2D}"/>
    <cellStyle name="Comma 2 7 2 2 4 4 4" xfId="22395" xr:uid="{B48D5F0C-FEEA-4592-9A18-D67094E8E845}"/>
    <cellStyle name="Comma 2 7 2 2 4 5" xfId="5583" xr:uid="{00000000-0005-0000-0000-00004D210000}"/>
    <cellStyle name="Comma 2 7 2 2 4 5 2" xfId="15190" xr:uid="{00000000-0005-0000-0000-00004E210000}"/>
    <cellStyle name="Comma 2 7 2 2 4 5 2 2" xfId="34404" xr:uid="{23359869-86EE-43B1-BDE5-0DE447AD9606}"/>
    <cellStyle name="Comma 2 7 2 2 4 5 3" xfId="24797" xr:uid="{D04AE600-9180-4066-9F7C-0E827F5A3C77}"/>
    <cellStyle name="Comma 2 7 2 2 4 6" xfId="10386" xr:uid="{00000000-0005-0000-0000-00004F210000}"/>
    <cellStyle name="Comma 2 7 2 2 4 6 2" xfId="29600" xr:uid="{8CF4523B-20A4-49ED-882E-292C87B6DCB5}"/>
    <cellStyle name="Comma 2 7 2 2 4 7" xfId="19993" xr:uid="{F9795C81-6A45-4CC8-AB27-979A1C106A63}"/>
    <cellStyle name="Comma 2 7 2 2 5" xfId="976" xr:uid="{00000000-0005-0000-0000-000050210000}"/>
    <cellStyle name="Comma 2 7 2 2 5 2" xfId="3381" xr:uid="{00000000-0005-0000-0000-000051210000}"/>
    <cellStyle name="Comma 2 7 2 2 5 2 2" xfId="8184" xr:uid="{00000000-0005-0000-0000-000052210000}"/>
    <cellStyle name="Comma 2 7 2 2 5 2 2 2" xfId="17791" xr:uid="{00000000-0005-0000-0000-000053210000}"/>
    <cellStyle name="Comma 2 7 2 2 5 2 2 2 2" xfId="37005" xr:uid="{1868DAB0-6DC7-4F5F-B2DB-7E5A3FF0A44A}"/>
    <cellStyle name="Comma 2 7 2 2 5 2 2 3" xfId="27398" xr:uid="{BD17020F-B720-4C8B-A42D-C57F5F91F059}"/>
    <cellStyle name="Comma 2 7 2 2 5 2 3" xfId="12988" xr:uid="{00000000-0005-0000-0000-000054210000}"/>
    <cellStyle name="Comma 2 7 2 2 5 2 3 2" xfId="32202" xr:uid="{11A5A92B-4AAE-4AF8-B6A5-A11A8645800D}"/>
    <cellStyle name="Comma 2 7 2 2 5 2 4" xfId="22595" xr:uid="{6902B5E8-5BAF-4EA1-937C-0991708FE91D}"/>
    <cellStyle name="Comma 2 7 2 2 5 3" xfId="5783" xr:uid="{00000000-0005-0000-0000-000055210000}"/>
    <cellStyle name="Comma 2 7 2 2 5 3 2" xfId="15390" xr:uid="{00000000-0005-0000-0000-000056210000}"/>
    <cellStyle name="Comma 2 7 2 2 5 3 2 2" xfId="34604" xr:uid="{715F12C1-D176-4A35-A55F-404CDD4579FA}"/>
    <cellStyle name="Comma 2 7 2 2 5 3 3" xfId="24997" xr:uid="{6E5D10F3-A505-42E5-B190-CF747AE3A20D}"/>
    <cellStyle name="Comma 2 7 2 2 5 4" xfId="10586" xr:uid="{00000000-0005-0000-0000-000057210000}"/>
    <cellStyle name="Comma 2 7 2 2 5 4 2" xfId="29800" xr:uid="{F55DC19F-1240-4D3A-8FC8-9808F57B8044}"/>
    <cellStyle name="Comma 2 7 2 2 5 5" xfId="20193" xr:uid="{65425C1F-7E28-4BC0-95C5-33D815BFD677}"/>
    <cellStyle name="Comma 2 7 2 2 6" xfId="1776" xr:uid="{00000000-0005-0000-0000-000058210000}"/>
    <cellStyle name="Comma 2 7 2 2 6 2" xfId="4181" xr:uid="{00000000-0005-0000-0000-000059210000}"/>
    <cellStyle name="Comma 2 7 2 2 6 2 2" xfId="8984" xr:uid="{00000000-0005-0000-0000-00005A210000}"/>
    <cellStyle name="Comma 2 7 2 2 6 2 2 2" xfId="18591" xr:uid="{00000000-0005-0000-0000-00005B210000}"/>
    <cellStyle name="Comma 2 7 2 2 6 2 2 2 2" xfId="37805" xr:uid="{C586A785-E4B4-446E-B8F5-0FE6D61BDF83}"/>
    <cellStyle name="Comma 2 7 2 2 6 2 2 3" xfId="28198" xr:uid="{141E36AD-C213-470F-B36A-56DB8551DFC0}"/>
    <cellStyle name="Comma 2 7 2 2 6 2 3" xfId="13788" xr:uid="{00000000-0005-0000-0000-00005C210000}"/>
    <cellStyle name="Comma 2 7 2 2 6 2 3 2" xfId="33002" xr:uid="{0FFE0882-D818-4639-A629-3E8B5125DCC0}"/>
    <cellStyle name="Comma 2 7 2 2 6 2 4" xfId="23395" xr:uid="{C5A26259-2D56-4B32-8DB2-EACC9FC15746}"/>
    <cellStyle name="Comma 2 7 2 2 6 3" xfId="6583" xr:uid="{00000000-0005-0000-0000-00005D210000}"/>
    <cellStyle name="Comma 2 7 2 2 6 3 2" xfId="16190" xr:uid="{00000000-0005-0000-0000-00005E210000}"/>
    <cellStyle name="Comma 2 7 2 2 6 3 2 2" xfId="35404" xr:uid="{0C4E243A-ACFC-456D-B057-903BD400F561}"/>
    <cellStyle name="Comma 2 7 2 2 6 3 3" xfId="25797" xr:uid="{0C2A6F51-4719-4985-8D2E-99239D3AD346}"/>
    <cellStyle name="Comma 2 7 2 2 6 4" xfId="11386" xr:uid="{00000000-0005-0000-0000-00005F210000}"/>
    <cellStyle name="Comma 2 7 2 2 6 4 2" xfId="30600" xr:uid="{C31F9725-34A2-48BF-8068-50F3858ABDC1}"/>
    <cellStyle name="Comma 2 7 2 2 6 5" xfId="20993" xr:uid="{23AC3928-CEB5-4A56-B24C-760B803AD133}"/>
    <cellStyle name="Comma 2 7 2 2 7" xfId="2581" xr:uid="{00000000-0005-0000-0000-000060210000}"/>
    <cellStyle name="Comma 2 7 2 2 7 2" xfId="7384" xr:uid="{00000000-0005-0000-0000-000061210000}"/>
    <cellStyle name="Comma 2 7 2 2 7 2 2" xfId="16991" xr:uid="{00000000-0005-0000-0000-000062210000}"/>
    <cellStyle name="Comma 2 7 2 2 7 2 2 2" xfId="36205" xr:uid="{5311173E-16B0-4422-BAFB-3319AD4B70A4}"/>
    <cellStyle name="Comma 2 7 2 2 7 2 3" xfId="26598" xr:uid="{05112AA2-2E39-43E0-AC78-A9027DBCBE42}"/>
    <cellStyle name="Comma 2 7 2 2 7 3" xfId="12188" xr:uid="{00000000-0005-0000-0000-000063210000}"/>
    <cellStyle name="Comma 2 7 2 2 7 3 2" xfId="31402" xr:uid="{CA9B02AF-502D-4373-9F7A-F5A52C3BA135}"/>
    <cellStyle name="Comma 2 7 2 2 7 4" xfId="21795" xr:uid="{31EDBE43-0BEA-4ED8-A338-4CB911D928E0}"/>
    <cellStyle name="Comma 2 7 2 2 8" xfId="4983" xr:uid="{00000000-0005-0000-0000-000064210000}"/>
    <cellStyle name="Comma 2 7 2 2 8 2" xfId="14590" xr:uid="{00000000-0005-0000-0000-000065210000}"/>
    <cellStyle name="Comma 2 7 2 2 8 2 2" xfId="33804" xr:uid="{F2F84F52-B406-4217-886E-68EB68C3ACE3}"/>
    <cellStyle name="Comma 2 7 2 2 8 3" xfId="24197" xr:uid="{51A2D9A4-7C24-4257-8504-40B879EDFE6C}"/>
    <cellStyle name="Comma 2 7 2 2 9" xfId="9786" xr:uid="{00000000-0005-0000-0000-000066210000}"/>
    <cellStyle name="Comma 2 7 2 2 9 2" xfId="29000" xr:uid="{5D3F598C-7855-4B2B-B597-6C8832D4BF87}"/>
    <cellStyle name="Comma 2 7 2 3" xfId="275" xr:uid="{00000000-0005-0000-0000-000067210000}"/>
    <cellStyle name="Comma 2 7 2 3 2" xfId="1076" xr:uid="{00000000-0005-0000-0000-000068210000}"/>
    <cellStyle name="Comma 2 7 2 3 2 2" xfId="3481" xr:uid="{00000000-0005-0000-0000-000069210000}"/>
    <cellStyle name="Comma 2 7 2 3 2 2 2" xfId="8284" xr:uid="{00000000-0005-0000-0000-00006A210000}"/>
    <cellStyle name="Comma 2 7 2 3 2 2 2 2" xfId="17891" xr:uid="{00000000-0005-0000-0000-00006B210000}"/>
    <cellStyle name="Comma 2 7 2 3 2 2 2 2 2" xfId="37105" xr:uid="{47C4FF3E-257B-4B7E-8E87-9694AFA18BFE}"/>
    <cellStyle name="Comma 2 7 2 3 2 2 2 3" xfId="27498" xr:uid="{AC051951-C1B7-4036-96AE-DC2515A2B638}"/>
    <cellStyle name="Comma 2 7 2 3 2 2 3" xfId="13088" xr:uid="{00000000-0005-0000-0000-00006C210000}"/>
    <cellStyle name="Comma 2 7 2 3 2 2 3 2" xfId="32302" xr:uid="{804F2DF7-A37B-446B-8D17-F086104F6C41}"/>
    <cellStyle name="Comma 2 7 2 3 2 2 4" xfId="22695" xr:uid="{6C4D3E94-5F45-47F2-86C7-C04C869424E9}"/>
    <cellStyle name="Comma 2 7 2 3 2 3" xfId="5883" xr:uid="{00000000-0005-0000-0000-00006D210000}"/>
    <cellStyle name="Comma 2 7 2 3 2 3 2" xfId="15490" xr:uid="{00000000-0005-0000-0000-00006E210000}"/>
    <cellStyle name="Comma 2 7 2 3 2 3 2 2" xfId="34704" xr:uid="{099C2047-CA9A-46FF-A42B-A14AFA46487E}"/>
    <cellStyle name="Comma 2 7 2 3 2 3 3" xfId="25097" xr:uid="{0997A597-9BB8-468D-9584-C90F82E20392}"/>
    <cellStyle name="Comma 2 7 2 3 2 4" xfId="10686" xr:uid="{00000000-0005-0000-0000-00006F210000}"/>
    <cellStyle name="Comma 2 7 2 3 2 4 2" xfId="29900" xr:uid="{B6F57B11-BAA2-4875-92B2-F312F0C490DD}"/>
    <cellStyle name="Comma 2 7 2 3 2 5" xfId="20293" xr:uid="{78FC69E4-3037-459C-8198-1E7CD857540B}"/>
    <cellStyle name="Comma 2 7 2 3 3" xfId="1876" xr:uid="{00000000-0005-0000-0000-000070210000}"/>
    <cellStyle name="Comma 2 7 2 3 3 2" xfId="4281" xr:uid="{00000000-0005-0000-0000-000071210000}"/>
    <cellStyle name="Comma 2 7 2 3 3 2 2" xfId="9084" xr:uid="{00000000-0005-0000-0000-000072210000}"/>
    <cellStyle name="Comma 2 7 2 3 3 2 2 2" xfId="18691" xr:uid="{00000000-0005-0000-0000-000073210000}"/>
    <cellStyle name="Comma 2 7 2 3 3 2 2 2 2" xfId="37905" xr:uid="{AA4DBEE4-343A-4221-92F9-B74E4F8C130E}"/>
    <cellStyle name="Comma 2 7 2 3 3 2 2 3" xfId="28298" xr:uid="{BEDD580D-51C3-4839-A3AE-EF7EC4178706}"/>
    <cellStyle name="Comma 2 7 2 3 3 2 3" xfId="13888" xr:uid="{00000000-0005-0000-0000-000074210000}"/>
    <cellStyle name="Comma 2 7 2 3 3 2 3 2" xfId="33102" xr:uid="{F244D6B2-2C7E-453A-84DA-0E1B7A970F39}"/>
    <cellStyle name="Comma 2 7 2 3 3 2 4" xfId="23495" xr:uid="{4B0E1116-950E-4F9F-B81C-BC46C95857B2}"/>
    <cellStyle name="Comma 2 7 2 3 3 3" xfId="6683" xr:uid="{00000000-0005-0000-0000-000075210000}"/>
    <cellStyle name="Comma 2 7 2 3 3 3 2" xfId="16290" xr:uid="{00000000-0005-0000-0000-000076210000}"/>
    <cellStyle name="Comma 2 7 2 3 3 3 2 2" xfId="35504" xr:uid="{54C03779-3ADC-41A5-B6F5-7FAA64255D16}"/>
    <cellStyle name="Comma 2 7 2 3 3 3 3" xfId="25897" xr:uid="{AF92095D-432D-4CD8-9CE7-F9D146008068}"/>
    <cellStyle name="Comma 2 7 2 3 3 4" xfId="11486" xr:uid="{00000000-0005-0000-0000-000077210000}"/>
    <cellStyle name="Comma 2 7 2 3 3 4 2" xfId="30700" xr:uid="{5784320C-E3F6-476F-B8DC-854DCB9BE88C}"/>
    <cellStyle name="Comma 2 7 2 3 3 5" xfId="21093" xr:uid="{B228FC4A-3500-4D64-B766-058D691D70D9}"/>
    <cellStyle name="Comma 2 7 2 3 4" xfId="2681" xr:uid="{00000000-0005-0000-0000-000078210000}"/>
    <cellStyle name="Comma 2 7 2 3 4 2" xfId="7484" xr:uid="{00000000-0005-0000-0000-000079210000}"/>
    <cellStyle name="Comma 2 7 2 3 4 2 2" xfId="17091" xr:uid="{00000000-0005-0000-0000-00007A210000}"/>
    <cellStyle name="Comma 2 7 2 3 4 2 2 2" xfId="36305" xr:uid="{F1714136-56DB-46DC-9E5E-68D80056BD2C}"/>
    <cellStyle name="Comma 2 7 2 3 4 2 3" xfId="26698" xr:uid="{697F25DA-51DE-436A-A993-0312716F313E}"/>
    <cellStyle name="Comma 2 7 2 3 4 3" xfId="12288" xr:uid="{00000000-0005-0000-0000-00007B210000}"/>
    <cellStyle name="Comma 2 7 2 3 4 3 2" xfId="31502" xr:uid="{51D1B2A9-A80D-46A5-8D81-D17BA8B66056}"/>
    <cellStyle name="Comma 2 7 2 3 4 4" xfId="21895" xr:uid="{6363C851-4ED5-46AA-AD61-9BF278D27134}"/>
    <cellStyle name="Comma 2 7 2 3 5" xfId="5083" xr:uid="{00000000-0005-0000-0000-00007C210000}"/>
    <cellStyle name="Comma 2 7 2 3 5 2" xfId="14690" xr:uid="{00000000-0005-0000-0000-00007D210000}"/>
    <cellStyle name="Comma 2 7 2 3 5 2 2" xfId="33904" xr:uid="{5EEFE126-28F9-4D60-AF3B-A4D92C01A2F2}"/>
    <cellStyle name="Comma 2 7 2 3 5 3" xfId="24297" xr:uid="{8E8FA29D-3F44-4703-870B-A31D1457367D}"/>
    <cellStyle name="Comma 2 7 2 3 6" xfId="9886" xr:uid="{00000000-0005-0000-0000-00007E210000}"/>
    <cellStyle name="Comma 2 7 2 3 6 2" xfId="29100" xr:uid="{78F40DF8-018A-4477-825A-15A4F1A7A27D}"/>
    <cellStyle name="Comma 2 7 2 3 7" xfId="19493" xr:uid="{247E068C-A95A-40BB-B401-B6AF2FD77BEE}"/>
    <cellStyle name="Comma 2 7 2 4" xfId="475" xr:uid="{00000000-0005-0000-0000-00007F210000}"/>
    <cellStyle name="Comma 2 7 2 4 2" xfId="1276" xr:uid="{00000000-0005-0000-0000-000080210000}"/>
    <cellStyle name="Comma 2 7 2 4 2 2" xfId="3681" xr:uid="{00000000-0005-0000-0000-000081210000}"/>
    <cellStyle name="Comma 2 7 2 4 2 2 2" xfId="8484" xr:uid="{00000000-0005-0000-0000-000082210000}"/>
    <cellStyle name="Comma 2 7 2 4 2 2 2 2" xfId="18091" xr:uid="{00000000-0005-0000-0000-000083210000}"/>
    <cellStyle name="Comma 2 7 2 4 2 2 2 2 2" xfId="37305" xr:uid="{B97F7CAF-4C61-4EEB-8792-71167C4443D8}"/>
    <cellStyle name="Comma 2 7 2 4 2 2 2 3" xfId="27698" xr:uid="{40730FA2-DBFF-4F2F-9356-D7BB0D874EE2}"/>
    <cellStyle name="Comma 2 7 2 4 2 2 3" xfId="13288" xr:uid="{00000000-0005-0000-0000-000084210000}"/>
    <cellStyle name="Comma 2 7 2 4 2 2 3 2" xfId="32502" xr:uid="{02F446BC-2769-49BF-B018-303F35CC9AB5}"/>
    <cellStyle name="Comma 2 7 2 4 2 2 4" xfId="22895" xr:uid="{3138D35D-48F4-4155-A8BF-AD7FEA60115D}"/>
    <cellStyle name="Comma 2 7 2 4 2 3" xfId="6083" xr:uid="{00000000-0005-0000-0000-000085210000}"/>
    <cellStyle name="Comma 2 7 2 4 2 3 2" xfId="15690" xr:uid="{00000000-0005-0000-0000-000086210000}"/>
    <cellStyle name="Comma 2 7 2 4 2 3 2 2" xfId="34904" xr:uid="{CCB83BC3-FA57-4C3D-8BD2-824BED546BEE}"/>
    <cellStyle name="Comma 2 7 2 4 2 3 3" xfId="25297" xr:uid="{0F590731-333C-4A0C-BF6F-98DE0CCD99D2}"/>
    <cellStyle name="Comma 2 7 2 4 2 4" xfId="10886" xr:uid="{00000000-0005-0000-0000-000087210000}"/>
    <cellStyle name="Comma 2 7 2 4 2 4 2" xfId="30100" xr:uid="{25ADBA4A-AEC4-4A8B-9543-07E82172584E}"/>
    <cellStyle name="Comma 2 7 2 4 2 5" xfId="20493" xr:uid="{B64187E9-FB65-4B2B-A662-2C73FB6568D4}"/>
    <cellStyle name="Comma 2 7 2 4 3" xfId="2076" xr:uid="{00000000-0005-0000-0000-000088210000}"/>
    <cellStyle name="Comma 2 7 2 4 3 2" xfId="4481" xr:uid="{00000000-0005-0000-0000-000089210000}"/>
    <cellStyle name="Comma 2 7 2 4 3 2 2" xfId="9284" xr:uid="{00000000-0005-0000-0000-00008A210000}"/>
    <cellStyle name="Comma 2 7 2 4 3 2 2 2" xfId="18891" xr:uid="{00000000-0005-0000-0000-00008B210000}"/>
    <cellStyle name="Comma 2 7 2 4 3 2 2 2 2" xfId="38105" xr:uid="{B5218D84-1F1C-46EC-8339-97C05B294A70}"/>
    <cellStyle name="Comma 2 7 2 4 3 2 2 3" xfId="28498" xr:uid="{C81953D4-D41D-4644-8E0B-1E7C7C18E6BA}"/>
    <cellStyle name="Comma 2 7 2 4 3 2 3" xfId="14088" xr:uid="{00000000-0005-0000-0000-00008C210000}"/>
    <cellStyle name="Comma 2 7 2 4 3 2 3 2" xfId="33302" xr:uid="{3A25E00F-EAF5-4278-91EE-C3565D4695E2}"/>
    <cellStyle name="Comma 2 7 2 4 3 2 4" xfId="23695" xr:uid="{E6B5E650-DDF3-4122-B546-6EFA8144112B}"/>
    <cellStyle name="Comma 2 7 2 4 3 3" xfId="6883" xr:uid="{00000000-0005-0000-0000-00008D210000}"/>
    <cellStyle name="Comma 2 7 2 4 3 3 2" xfId="16490" xr:uid="{00000000-0005-0000-0000-00008E210000}"/>
    <cellStyle name="Comma 2 7 2 4 3 3 2 2" xfId="35704" xr:uid="{9CF7E3A9-D5E3-45B7-8FA0-C29AD9F20653}"/>
    <cellStyle name="Comma 2 7 2 4 3 3 3" xfId="26097" xr:uid="{91873344-42E9-4CD5-94F1-D5022F4DCD01}"/>
    <cellStyle name="Comma 2 7 2 4 3 4" xfId="11686" xr:uid="{00000000-0005-0000-0000-00008F210000}"/>
    <cellStyle name="Comma 2 7 2 4 3 4 2" xfId="30900" xr:uid="{316E31CE-655F-4AAE-BC80-6EB59686FB85}"/>
    <cellStyle name="Comma 2 7 2 4 3 5" xfId="21293" xr:uid="{61CB6E1E-E9F1-4F2B-8956-7800E4F4F1DA}"/>
    <cellStyle name="Comma 2 7 2 4 4" xfId="2881" xr:uid="{00000000-0005-0000-0000-000090210000}"/>
    <cellStyle name="Comma 2 7 2 4 4 2" xfId="7684" xr:uid="{00000000-0005-0000-0000-000091210000}"/>
    <cellStyle name="Comma 2 7 2 4 4 2 2" xfId="17291" xr:uid="{00000000-0005-0000-0000-000092210000}"/>
    <cellStyle name="Comma 2 7 2 4 4 2 2 2" xfId="36505" xr:uid="{4E3A1AA0-2561-489A-9774-DE51EFCF8659}"/>
    <cellStyle name="Comma 2 7 2 4 4 2 3" xfId="26898" xr:uid="{AF3E96B0-2838-4BA4-86F6-CC1E48204CC0}"/>
    <cellStyle name="Comma 2 7 2 4 4 3" xfId="12488" xr:uid="{00000000-0005-0000-0000-000093210000}"/>
    <cellStyle name="Comma 2 7 2 4 4 3 2" xfId="31702" xr:uid="{33C495AD-1E27-4FFB-A672-E9F8F1E73A09}"/>
    <cellStyle name="Comma 2 7 2 4 4 4" xfId="22095" xr:uid="{9ACBAD69-0A3E-407F-A0B3-EADAB26A04B2}"/>
    <cellStyle name="Comma 2 7 2 4 5" xfId="5283" xr:uid="{00000000-0005-0000-0000-000094210000}"/>
    <cellStyle name="Comma 2 7 2 4 5 2" xfId="14890" xr:uid="{00000000-0005-0000-0000-000095210000}"/>
    <cellStyle name="Comma 2 7 2 4 5 2 2" xfId="34104" xr:uid="{4764F9FA-4E11-4C4B-A98F-B558E5D6357A}"/>
    <cellStyle name="Comma 2 7 2 4 5 3" xfId="24497" xr:uid="{B6E42EE6-8AEB-4859-9706-8AA5FF53B9BC}"/>
    <cellStyle name="Comma 2 7 2 4 6" xfId="10086" xr:uid="{00000000-0005-0000-0000-000096210000}"/>
    <cellStyle name="Comma 2 7 2 4 6 2" xfId="29300" xr:uid="{195BFF17-94BC-4795-9250-6AD1E15B27B3}"/>
    <cellStyle name="Comma 2 7 2 4 7" xfId="19693" xr:uid="{883A5CDC-19ED-4468-86C1-4F99CD24ACF0}"/>
    <cellStyle name="Comma 2 7 2 5" xfId="675" xr:uid="{00000000-0005-0000-0000-000097210000}"/>
    <cellStyle name="Comma 2 7 2 5 2" xfId="1476" xr:uid="{00000000-0005-0000-0000-000098210000}"/>
    <cellStyle name="Comma 2 7 2 5 2 2" xfId="3881" xr:uid="{00000000-0005-0000-0000-000099210000}"/>
    <cellStyle name="Comma 2 7 2 5 2 2 2" xfId="8684" xr:uid="{00000000-0005-0000-0000-00009A210000}"/>
    <cellStyle name="Comma 2 7 2 5 2 2 2 2" xfId="18291" xr:uid="{00000000-0005-0000-0000-00009B210000}"/>
    <cellStyle name="Comma 2 7 2 5 2 2 2 2 2" xfId="37505" xr:uid="{11DC1B6F-8CFB-448B-AEA6-0C921C766648}"/>
    <cellStyle name="Comma 2 7 2 5 2 2 2 3" xfId="27898" xr:uid="{6F06280D-3476-43EA-9A4D-BD23C5204189}"/>
    <cellStyle name="Comma 2 7 2 5 2 2 3" xfId="13488" xr:uid="{00000000-0005-0000-0000-00009C210000}"/>
    <cellStyle name="Comma 2 7 2 5 2 2 3 2" xfId="32702" xr:uid="{2B59BB56-5216-4279-9C2E-3DECF26AFAE1}"/>
    <cellStyle name="Comma 2 7 2 5 2 2 4" xfId="23095" xr:uid="{8E10457E-0592-4325-AFE8-1FEF4A874474}"/>
    <cellStyle name="Comma 2 7 2 5 2 3" xfId="6283" xr:uid="{00000000-0005-0000-0000-00009D210000}"/>
    <cellStyle name="Comma 2 7 2 5 2 3 2" xfId="15890" xr:uid="{00000000-0005-0000-0000-00009E210000}"/>
    <cellStyle name="Comma 2 7 2 5 2 3 2 2" xfId="35104" xr:uid="{27531E12-F9D0-458C-B22F-18FD3080937D}"/>
    <cellStyle name="Comma 2 7 2 5 2 3 3" xfId="25497" xr:uid="{4FAD185F-81E7-48EA-873F-DAF0B0B8036A}"/>
    <cellStyle name="Comma 2 7 2 5 2 4" xfId="11086" xr:uid="{00000000-0005-0000-0000-00009F210000}"/>
    <cellStyle name="Comma 2 7 2 5 2 4 2" xfId="30300" xr:uid="{AA28F1EB-AE42-46A1-8F4B-0F3B67B65F61}"/>
    <cellStyle name="Comma 2 7 2 5 2 5" xfId="20693" xr:uid="{9491A0AC-5026-455D-8A2C-7C4F29BA0862}"/>
    <cellStyle name="Comma 2 7 2 5 3" xfId="2276" xr:uid="{00000000-0005-0000-0000-0000A0210000}"/>
    <cellStyle name="Comma 2 7 2 5 3 2" xfId="4681" xr:uid="{00000000-0005-0000-0000-0000A1210000}"/>
    <cellStyle name="Comma 2 7 2 5 3 2 2" xfId="9484" xr:uid="{00000000-0005-0000-0000-0000A2210000}"/>
    <cellStyle name="Comma 2 7 2 5 3 2 2 2" xfId="19091" xr:uid="{00000000-0005-0000-0000-0000A3210000}"/>
    <cellStyle name="Comma 2 7 2 5 3 2 2 2 2" xfId="38305" xr:uid="{D235CCE8-1BCF-4A6B-B3C2-DF686E264755}"/>
    <cellStyle name="Comma 2 7 2 5 3 2 2 3" xfId="28698" xr:uid="{90FEE381-9559-48D6-B79A-21B9C094EC7F}"/>
    <cellStyle name="Comma 2 7 2 5 3 2 3" xfId="14288" xr:uid="{00000000-0005-0000-0000-0000A4210000}"/>
    <cellStyle name="Comma 2 7 2 5 3 2 3 2" xfId="33502" xr:uid="{462B7349-A855-4699-B327-3E1CB0A43E42}"/>
    <cellStyle name="Comma 2 7 2 5 3 2 4" xfId="23895" xr:uid="{939F7111-BBC7-458D-92F3-7B7242970831}"/>
    <cellStyle name="Comma 2 7 2 5 3 3" xfId="7083" xr:uid="{00000000-0005-0000-0000-0000A5210000}"/>
    <cellStyle name="Comma 2 7 2 5 3 3 2" xfId="16690" xr:uid="{00000000-0005-0000-0000-0000A6210000}"/>
    <cellStyle name="Comma 2 7 2 5 3 3 2 2" xfId="35904" xr:uid="{CF05EC3F-5862-487F-88F6-445B1AE9EDD2}"/>
    <cellStyle name="Comma 2 7 2 5 3 3 3" xfId="26297" xr:uid="{05D09A72-6754-4CE8-938A-C5F2EE3CB5B8}"/>
    <cellStyle name="Comma 2 7 2 5 3 4" xfId="11886" xr:uid="{00000000-0005-0000-0000-0000A7210000}"/>
    <cellStyle name="Comma 2 7 2 5 3 4 2" xfId="31100" xr:uid="{2FD2AE1C-37C2-4271-8C3C-65685053842F}"/>
    <cellStyle name="Comma 2 7 2 5 3 5" xfId="21493" xr:uid="{B955F9E7-81C9-4504-9BD0-241844E7B560}"/>
    <cellStyle name="Comma 2 7 2 5 4" xfId="3081" xr:uid="{00000000-0005-0000-0000-0000A8210000}"/>
    <cellStyle name="Comma 2 7 2 5 4 2" xfId="7884" xr:uid="{00000000-0005-0000-0000-0000A9210000}"/>
    <cellStyle name="Comma 2 7 2 5 4 2 2" xfId="17491" xr:uid="{00000000-0005-0000-0000-0000AA210000}"/>
    <cellStyle name="Comma 2 7 2 5 4 2 2 2" xfId="36705" xr:uid="{F0EED933-4D21-4BDA-A45D-F4C02F0F75D2}"/>
    <cellStyle name="Comma 2 7 2 5 4 2 3" xfId="27098" xr:uid="{C8074149-2772-4B9D-A3D1-A88DF1D64D67}"/>
    <cellStyle name="Comma 2 7 2 5 4 3" xfId="12688" xr:uid="{00000000-0005-0000-0000-0000AB210000}"/>
    <cellStyle name="Comma 2 7 2 5 4 3 2" xfId="31902" xr:uid="{CEA013B6-FE35-4393-80B6-1EFC96FDA621}"/>
    <cellStyle name="Comma 2 7 2 5 4 4" xfId="22295" xr:uid="{C7C9DEA6-B867-44A0-8B4C-5FF71D2E280E}"/>
    <cellStyle name="Comma 2 7 2 5 5" xfId="5483" xr:uid="{00000000-0005-0000-0000-0000AC210000}"/>
    <cellStyle name="Comma 2 7 2 5 5 2" xfId="15090" xr:uid="{00000000-0005-0000-0000-0000AD210000}"/>
    <cellStyle name="Comma 2 7 2 5 5 2 2" xfId="34304" xr:uid="{70FF99B0-593B-412E-89BF-93E83CD1E3F6}"/>
    <cellStyle name="Comma 2 7 2 5 5 3" xfId="24697" xr:uid="{9CEFA973-7405-4343-9141-A456F6C3BF74}"/>
    <cellStyle name="Comma 2 7 2 5 6" xfId="10286" xr:uid="{00000000-0005-0000-0000-0000AE210000}"/>
    <cellStyle name="Comma 2 7 2 5 6 2" xfId="29500" xr:uid="{058FBA5A-C226-45D4-AC06-0E91C9EA20B6}"/>
    <cellStyle name="Comma 2 7 2 5 7" xfId="19893" xr:uid="{64E66DD6-920B-4854-B7EE-C93B21EBA765}"/>
    <cellStyle name="Comma 2 7 2 6" xfId="876" xr:uid="{00000000-0005-0000-0000-0000AF210000}"/>
    <cellStyle name="Comma 2 7 2 6 2" xfId="3281" xr:uid="{00000000-0005-0000-0000-0000B0210000}"/>
    <cellStyle name="Comma 2 7 2 6 2 2" xfId="8084" xr:uid="{00000000-0005-0000-0000-0000B1210000}"/>
    <cellStyle name="Comma 2 7 2 6 2 2 2" xfId="17691" xr:uid="{00000000-0005-0000-0000-0000B2210000}"/>
    <cellStyle name="Comma 2 7 2 6 2 2 2 2" xfId="36905" xr:uid="{F753F922-E438-47A2-8FB0-A845461259B9}"/>
    <cellStyle name="Comma 2 7 2 6 2 2 3" xfId="27298" xr:uid="{84DF3034-3E48-4369-AF37-C2E428C36ECD}"/>
    <cellStyle name="Comma 2 7 2 6 2 3" xfId="12888" xr:uid="{00000000-0005-0000-0000-0000B3210000}"/>
    <cellStyle name="Comma 2 7 2 6 2 3 2" xfId="32102" xr:uid="{8636A4AE-54F2-460E-A87B-32637BE6AED1}"/>
    <cellStyle name="Comma 2 7 2 6 2 4" xfId="22495" xr:uid="{55C6A29D-6151-4613-BFF0-391CEBFB23DA}"/>
    <cellStyle name="Comma 2 7 2 6 3" xfId="5683" xr:uid="{00000000-0005-0000-0000-0000B4210000}"/>
    <cellStyle name="Comma 2 7 2 6 3 2" xfId="15290" xr:uid="{00000000-0005-0000-0000-0000B5210000}"/>
    <cellStyle name="Comma 2 7 2 6 3 2 2" xfId="34504" xr:uid="{A0BFEC87-2095-4B4B-9AE5-734A2E62026B}"/>
    <cellStyle name="Comma 2 7 2 6 3 3" xfId="24897" xr:uid="{745687AE-2451-48DD-A40C-9C17837BDEB3}"/>
    <cellStyle name="Comma 2 7 2 6 4" xfId="10486" xr:uid="{00000000-0005-0000-0000-0000B6210000}"/>
    <cellStyle name="Comma 2 7 2 6 4 2" xfId="29700" xr:uid="{6C8FC5A0-B07F-4DD1-8837-6C717545F440}"/>
    <cellStyle name="Comma 2 7 2 6 5" xfId="20093" xr:uid="{1367DE60-8F1F-468C-AA8F-8CD1F31122A4}"/>
    <cellStyle name="Comma 2 7 2 7" xfId="1676" xr:uid="{00000000-0005-0000-0000-0000B7210000}"/>
    <cellStyle name="Comma 2 7 2 7 2" xfId="4081" xr:uid="{00000000-0005-0000-0000-0000B8210000}"/>
    <cellStyle name="Comma 2 7 2 7 2 2" xfId="8884" xr:uid="{00000000-0005-0000-0000-0000B9210000}"/>
    <cellStyle name="Comma 2 7 2 7 2 2 2" xfId="18491" xr:uid="{00000000-0005-0000-0000-0000BA210000}"/>
    <cellStyle name="Comma 2 7 2 7 2 2 2 2" xfId="37705" xr:uid="{BC92D8FC-A54B-452A-9CBF-78CDCEEDA59A}"/>
    <cellStyle name="Comma 2 7 2 7 2 2 3" xfId="28098" xr:uid="{2FA55319-DC7A-4238-90C9-D3F028D276CF}"/>
    <cellStyle name="Comma 2 7 2 7 2 3" xfId="13688" xr:uid="{00000000-0005-0000-0000-0000BB210000}"/>
    <cellStyle name="Comma 2 7 2 7 2 3 2" xfId="32902" xr:uid="{54E11A6C-CB7C-41E3-8837-6005B0926FED}"/>
    <cellStyle name="Comma 2 7 2 7 2 4" xfId="23295" xr:uid="{664FF4FD-0FAE-4051-93F1-A0FD260F1C18}"/>
    <cellStyle name="Comma 2 7 2 7 3" xfId="6483" xr:uid="{00000000-0005-0000-0000-0000BC210000}"/>
    <cellStyle name="Comma 2 7 2 7 3 2" xfId="16090" xr:uid="{00000000-0005-0000-0000-0000BD210000}"/>
    <cellStyle name="Comma 2 7 2 7 3 2 2" xfId="35304" xr:uid="{BAF74B2B-5252-47FA-A046-794E82AD1A53}"/>
    <cellStyle name="Comma 2 7 2 7 3 3" xfId="25697" xr:uid="{8F353170-2D81-44EA-9695-882C5F9C6D29}"/>
    <cellStyle name="Comma 2 7 2 7 4" xfId="11286" xr:uid="{00000000-0005-0000-0000-0000BE210000}"/>
    <cellStyle name="Comma 2 7 2 7 4 2" xfId="30500" xr:uid="{5C2881A8-B5E9-41AC-8C18-A9BC5B60C795}"/>
    <cellStyle name="Comma 2 7 2 7 5" xfId="20893" xr:uid="{6995A310-A4E5-481A-815B-30666536BC1D}"/>
    <cellStyle name="Comma 2 7 2 8" xfId="2481" xr:uid="{00000000-0005-0000-0000-0000BF210000}"/>
    <cellStyle name="Comma 2 7 2 8 2" xfId="7284" xr:uid="{00000000-0005-0000-0000-0000C0210000}"/>
    <cellStyle name="Comma 2 7 2 8 2 2" xfId="16891" xr:uid="{00000000-0005-0000-0000-0000C1210000}"/>
    <cellStyle name="Comma 2 7 2 8 2 2 2" xfId="36105" xr:uid="{05AF37E9-A900-4F41-92A0-28D7D2A47317}"/>
    <cellStyle name="Comma 2 7 2 8 2 3" xfId="26498" xr:uid="{B0A18521-C16D-4BE8-A987-319863239A7F}"/>
    <cellStyle name="Comma 2 7 2 8 3" xfId="12088" xr:uid="{00000000-0005-0000-0000-0000C2210000}"/>
    <cellStyle name="Comma 2 7 2 8 3 2" xfId="31302" xr:uid="{137F7088-6213-4E14-A6D0-54205E730333}"/>
    <cellStyle name="Comma 2 7 2 8 4" xfId="21695" xr:uid="{05D214BD-2085-4331-9FC3-9CA10BFC7BEE}"/>
    <cellStyle name="Comma 2 7 2 9" xfId="4883" xr:uid="{00000000-0005-0000-0000-0000C3210000}"/>
    <cellStyle name="Comma 2 7 2 9 2" xfId="14490" xr:uid="{00000000-0005-0000-0000-0000C4210000}"/>
    <cellStyle name="Comma 2 7 2 9 2 2" xfId="33704" xr:uid="{4FD0E4BC-9192-4AEE-830D-783DFC715E75}"/>
    <cellStyle name="Comma 2 7 2 9 3" xfId="24097" xr:uid="{2D36EC43-CA1C-41C2-A196-7C46A8883406}"/>
    <cellStyle name="Comma 2 7 3" xfId="125" xr:uid="{00000000-0005-0000-0000-0000C5210000}"/>
    <cellStyle name="Comma 2 7 3 10" xfId="19343" xr:uid="{7FA00987-8EA1-4990-A08D-AFE4744D46FE}"/>
    <cellStyle name="Comma 2 7 3 2" xfId="325" xr:uid="{00000000-0005-0000-0000-0000C6210000}"/>
    <cellStyle name="Comma 2 7 3 2 2" xfId="1126" xr:uid="{00000000-0005-0000-0000-0000C7210000}"/>
    <cellStyle name="Comma 2 7 3 2 2 2" xfId="3531" xr:uid="{00000000-0005-0000-0000-0000C8210000}"/>
    <cellStyle name="Comma 2 7 3 2 2 2 2" xfId="8334" xr:uid="{00000000-0005-0000-0000-0000C9210000}"/>
    <cellStyle name="Comma 2 7 3 2 2 2 2 2" xfId="17941" xr:uid="{00000000-0005-0000-0000-0000CA210000}"/>
    <cellStyle name="Comma 2 7 3 2 2 2 2 2 2" xfId="37155" xr:uid="{27FD098C-F5D4-4887-A8DE-BE024076F90A}"/>
    <cellStyle name="Comma 2 7 3 2 2 2 2 3" xfId="27548" xr:uid="{E868DCF0-1ABF-4770-AF5C-AF37751F201C}"/>
    <cellStyle name="Comma 2 7 3 2 2 2 3" xfId="13138" xr:uid="{00000000-0005-0000-0000-0000CB210000}"/>
    <cellStyle name="Comma 2 7 3 2 2 2 3 2" xfId="32352" xr:uid="{CE76A0DE-4BA5-4E23-A36F-CA79CADBCA40}"/>
    <cellStyle name="Comma 2 7 3 2 2 2 4" xfId="22745" xr:uid="{D0938088-5C6F-41E6-B78E-AE60814661B0}"/>
    <cellStyle name="Comma 2 7 3 2 2 3" xfId="5933" xr:uid="{00000000-0005-0000-0000-0000CC210000}"/>
    <cellStyle name="Comma 2 7 3 2 2 3 2" xfId="15540" xr:uid="{00000000-0005-0000-0000-0000CD210000}"/>
    <cellStyle name="Comma 2 7 3 2 2 3 2 2" xfId="34754" xr:uid="{039B5671-B651-42A6-8AF0-C928FEF18BCB}"/>
    <cellStyle name="Comma 2 7 3 2 2 3 3" xfId="25147" xr:uid="{2169AB34-E18E-425B-9DB9-12013FAFF9DD}"/>
    <cellStyle name="Comma 2 7 3 2 2 4" xfId="10736" xr:uid="{00000000-0005-0000-0000-0000CE210000}"/>
    <cellStyle name="Comma 2 7 3 2 2 4 2" xfId="29950" xr:uid="{6A910E16-F055-4F79-AB46-B8513A31ACCE}"/>
    <cellStyle name="Comma 2 7 3 2 2 5" xfId="20343" xr:uid="{9F3260AB-8973-41F2-833B-48C14BBD8559}"/>
    <cellStyle name="Comma 2 7 3 2 3" xfId="1926" xr:uid="{00000000-0005-0000-0000-0000CF210000}"/>
    <cellStyle name="Comma 2 7 3 2 3 2" xfId="4331" xr:uid="{00000000-0005-0000-0000-0000D0210000}"/>
    <cellStyle name="Comma 2 7 3 2 3 2 2" xfId="9134" xr:uid="{00000000-0005-0000-0000-0000D1210000}"/>
    <cellStyle name="Comma 2 7 3 2 3 2 2 2" xfId="18741" xr:uid="{00000000-0005-0000-0000-0000D2210000}"/>
    <cellStyle name="Comma 2 7 3 2 3 2 2 2 2" xfId="37955" xr:uid="{7CBBBEAD-D68C-4EAE-BC14-7A939A39091B}"/>
    <cellStyle name="Comma 2 7 3 2 3 2 2 3" xfId="28348" xr:uid="{7B54792A-D6E0-48FB-949A-10F792722C76}"/>
    <cellStyle name="Comma 2 7 3 2 3 2 3" xfId="13938" xr:uid="{00000000-0005-0000-0000-0000D3210000}"/>
    <cellStyle name="Comma 2 7 3 2 3 2 3 2" xfId="33152" xr:uid="{1EB8EF5F-4B07-4EB7-B8E9-4D60B88C1373}"/>
    <cellStyle name="Comma 2 7 3 2 3 2 4" xfId="23545" xr:uid="{2E637AC3-6C55-4228-8D9A-5574438853BB}"/>
    <cellStyle name="Comma 2 7 3 2 3 3" xfId="6733" xr:uid="{00000000-0005-0000-0000-0000D4210000}"/>
    <cellStyle name="Comma 2 7 3 2 3 3 2" xfId="16340" xr:uid="{00000000-0005-0000-0000-0000D5210000}"/>
    <cellStyle name="Comma 2 7 3 2 3 3 2 2" xfId="35554" xr:uid="{9E562A0E-95A5-47A1-B5F0-F319F67E1676}"/>
    <cellStyle name="Comma 2 7 3 2 3 3 3" xfId="25947" xr:uid="{9C4D4C41-908B-468E-87D7-E9BCF5E67C27}"/>
    <cellStyle name="Comma 2 7 3 2 3 4" xfId="11536" xr:uid="{00000000-0005-0000-0000-0000D6210000}"/>
    <cellStyle name="Comma 2 7 3 2 3 4 2" xfId="30750" xr:uid="{D7EA317E-4C59-433E-9EF3-F46F6AB91C8C}"/>
    <cellStyle name="Comma 2 7 3 2 3 5" xfId="21143" xr:uid="{1E62C80E-FB06-4C1D-8D92-EBA0F4421893}"/>
    <cellStyle name="Comma 2 7 3 2 4" xfId="2731" xr:uid="{00000000-0005-0000-0000-0000D7210000}"/>
    <cellStyle name="Comma 2 7 3 2 4 2" xfId="7534" xr:uid="{00000000-0005-0000-0000-0000D8210000}"/>
    <cellStyle name="Comma 2 7 3 2 4 2 2" xfId="17141" xr:uid="{00000000-0005-0000-0000-0000D9210000}"/>
    <cellStyle name="Comma 2 7 3 2 4 2 2 2" xfId="36355" xr:uid="{CD271E84-9D4D-4BC7-97CA-84EA37DFD980}"/>
    <cellStyle name="Comma 2 7 3 2 4 2 3" xfId="26748" xr:uid="{45D10B16-C323-480A-9B29-0A6D579B08BB}"/>
    <cellStyle name="Comma 2 7 3 2 4 3" xfId="12338" xr:uid="{00000000-0005-0000-0000-0000DA210000}"/>
    <cellStyle name="Comma 2 7 3 2 4 3 2" xfId="31552" xr:uid="{8FC4B2E5-07D0-4833-8A2B-2FAB0808A253}"/>
    <cellStyle name="Comma 2 7 3 2 4 4" xfId="21945" xr:uid="{B9938C2D-14FA-4968-A0E7-739A5E1CE61C}"/>
    <cellStyle name="Comma 2 7 3 2 5" xfId="5133" xr:uid="{00000000-0005-0000-0000-0000DB210000}"/>
    <cellStyle name="Comma 2 7 3 2 5 2" xfId="14740" xr:uid="{00000000-0005-0000-0000-0000DC210000}"/>
    <cellStyle name="Comma 2 7 3 2 5 2 2" xfId="33954" xr:uid="{B6A46AC0-2AA7-4377-BD14-AF906920BD2A}"/>
    <cellStyle name="Comma 2 7 3 2 5 3" xfId="24347" xr:uid="{85B8AF3A-E9B4-4A6F-9578-D2A0F40BCC33}"/>
    <cellStyle name="Comma 2 7 3 2 6" xfId="9936" xr:uid="{00000000-0005-0000-0000-0000DD210000}"/>
    <cellStyle name="Comma 2 7 3 2 6 2" xfId="29150" xr:uid="{EA34D529-C15D-4ECF-AE1E-28FE85F74067}"/>
    <cellStyle name="Comma 2 7 3 2 7" xfId="19543" xr:uid="{459CCD4B-A7E0-457C-A928-1B1D5823FA8B}"/>
    <cellStyle name="Comma 2 7 3 3" xfId="525" xr:uid="{00000000-0005-0000-0000-0000DE210000}"/>
    <cellStyle name="Comma 2 7 3 3 2" xfId="1326" xr:uid="{00000000-0005-0000-0000-0000DF210000}"/>
    <cellStyle name="Comma 2 7 3 3 2 2" xfId="3731" xr:uid="{00000000-0005-0000-0000-0000E0210000}"/>
    <cellStyle name="Comma 2 7 3 3 2 2 2" xfId="8534" xr:uid="{00000000-0005-0000-0000-0000E1210000}"/>
    <cellStyle name="Comma 2 7 3 3 2 2 2 2" xfId="18141" xr:uid="{00000000-0005-0000-0000-0000E2210000}"/>
    <cellStyle name="Comma 2 7 3 3 2 2 2 2 2" xfId="37355" xr:uid="{93C7FE06-1E7B-4867-A70B-A983DFFE126D}"/>
    <cellStyle name="Comma 2 7 3 3 2 2 2 3" xfId="27748" xr:uid="{4B951E17-439C-46DA-A2F0-B4FFDCE9500C}"/>
    <cellStyle name="Comma 2 7 3 3 2 2 3" xfId="13338" xr:uid="{00000000-0005-0000-0000-0000E3210000}"/>
    <cellStyle name="Comma 2 7 3 3 2 2 3 2" xfId="32552" xr:uid="{CECC8BC4-818E-4628-9EF3-0C6958D64E9C}"/>
    <cellStyle name="Comma 2 7 3 3 2 2 4" xfId="22945" xr:uid="{08219235-34D4-4B04-9EDE-DFFA90066980}"/>
    <cellStyle name="Comma 2 7 3 3 2 3" xfId="6133" xr:uid="{00000000-0005-0000-0000-0000E4210000}"/>
    <cellStyle name="Comma 2 7 3 3 2 3 2" xfId="15740" xr:uid="{00000000-0005-0000-0000-0000E5210000}"/>
    <cellStyle name="Comma 2 7 3 3 2 3 2 2" xfId="34954" xr:uid="{5887E872-8547-4529-A561-FA2F2494BAD0}"/>
    <cellStyle name="Comma 2 7 3 3 2 3 3" xfId="25347" xr:uid="{8B6A4AAC-A3CC-4F19-B4E9-0A3A56E73156}"/>
    <cellStyle name="Comma 2 7 3 3 2 4" xfId="10936" xr:uid="{00000000-0005-0000-0000-0000E6210000}"/>
    <cellStyle name="Comma 2 7 3 3 2 4 2" xfId="30150" xr:uid="{7EF20C23-A08B-465B-A944-16D88A4AD4D1}"/>
    <cellStyle name="Comma 2 7 3 3 2 5" xfId="20543" xr:uid="{7A4AD94C-000E-4B7B-B3C0-CABEF81E09FA}"/>
    <cellStyle name="Comma 2 7 3 3 3" xfId="2126" xr:uid="{00000000-0005-0000-0000-0000E7210000}"/>
    <cellStyle name="Comma 2 7 3 3 3 2" xfId="4531" xr:uid="{00000000-0005-0000-0000-0000E8210000}"/>
    <cellStyle name="Comma 2 7 3 3 3 2 2" xfId="9334" xr:uid="{00000000-0005-0000-0000-0000E9210000}"/>
    <cellStyle name="Comma 2 7 3 3 3 2 2 2" xfId="18941" xr:uid="{00000000-0005-0000-0000-0000EA210000}"/>
    <cellStyle name="Comma 2 7 3 3 3 2 2 2 2" xfId="38155" xr:uid="{396D3384-69AA-4581-8E9E-38A22CE9E537}"/>
    <cellStyle name="Comma 2 7 3 3 3 2 2 3" xfId="28548" xr:uid="{51A73057-BE70-4502-8F72-7560D97F5494}"/>
    <cellStyle name="Comma 2 7 3 3 3 2 3" xfId="14138" xr:uid="{00000000-0005-0000-0000-0000EB210000}"/>
    <cellStyle name="Comma 2 7 3 3 3 2 3 2" xfId="33352" xr:uid="{CB2463B5-22F2-4D15-93B5-B089F2688A3A}"/>
    <cellStyle name="Comma 2 7 3 3 3 2 4" xfId="23745" xr:uid="{E5D43309-977A-4375-8BF4-E71D7EE52F36}"/>
    <cellStyle name="Comma 2 7 3 3 3 3" xfId="6933" xr:uid="{00000000-0005-0000-0000-0000EC210000}"/>
    <cellStyle name="Comma 2 7 3 3 3 3 2" xfId="16540" xr:uid="{00000000-0005-0000-0000-0000ED210000}"/>
    <cellStyle name="Comma 2 7 3 3 3 3 2 2" xfId="35754" xr:uid="{1B2AA1C9-7825-436E-A1FD-2B0F0F5CEDE7}"/>
    <cellStyle name="Comma 2 7 3 3 3 3 3" xfId="26147" xr:uid="{CABC9392-F131-412E-B0C2-A953FDF47CF6}"/>
    <cellStyle name="Comma 2 7 3 3 3 4" xfId="11736" xr:uid="{00000000-0005-0000-0000-0000EE210000}"/>
    <cellStyle name="Comma 2 7 3 3 3 4 2" xfId="30950" xr:uid="{6D5A186E-7DF1-4593-B29E-6AEB131269AA}"/>
    <cellStyle name="Comma 2 7 3 3 3 5" xfId="21343" xr:uid="{797A0DCC-D581-4E52-BE55-4B46F4305F93}"/>
    <cellStyle name="Comma 2 7 3 3 4" xfId="2931" xr:uid="{00000000-0005-0000-0000-0000EF210000}"/>
    <cellStyle name="Comma 2 7 3 3 4 2" xfId="7734" xr:uid="{00000000-0005-0000-0000-0000F0210000}"/>
    <cellStyle name="Comma 2 7 3 3 4 2 2" xfId="17341" xr:uid="{00000000-0005-0000-0000-0000F1210000}"/>
    <cellStyle name="Comma 2 7 3 3 4 2 2 2" xfId="36555" xr:uid="{827B5C5F-E4A3-4102-9F68-385969CAC25F}"/>
    <cellStyle name="Comma 2 7 3 3 4 2 3" xfId="26948" xr:uid="{29D089E4-BD95-48DA-9C3A-834BAE72BE35}"/>
    <cellStyle name="Comma 2 7 3 3 4 3" xfId="12538" xr:uid="{00000000-0005-0000-0000-0000F2210000}"/>
    <cellStyle name="Comma 2 7 3 3 4 3 2" xfId="31752" xr:uid="{F31A435C-7B96-4971-8239-692311F1619A}"/>
    <cellStyle name="Comma 2 7 3 3 4 4" xfId="22145" xr:uid="{C8012142-5C41-463F-B37B-F50BAED01401}"/>
    <cellStyle name="Comma 2 7 3 3 5" xfId="5333" xr:uid="{00000000-0005-0000-0000-0000F3210000}"/>
    <cellStyle name="Comma 2 7 3 3 5 2" xfId="14940" xr:uid="{00000000-0005-0000-0000-0000F4210000}"/>
    <cellStyle name="Comma 2 7 3 3 5 2 2" xfId="34154" xr:uid="{DEB05DBD-BD82-42BD-9623-A2FAC0EC5E04}"/>
    <cellStyle name="Comma 2 7 3 3 5 3" xfId="24547" xr:uid="{D51F4543-F1BB-4D67-88CC-DE325989F4E0}"/>
    <cellStyle name="Comma 2 7 3 3 6" xfId="10136" xr:uid="{00000000-0005-0000-0000-0000F5210000}"/>
    <cellStyle name="Comma 2 7 3 3 6 2" xfId="29350" xr:uid="{84B9DD06-CDCC-4AC4-AA16-61DE499D4C36}"/>
    <cellStyle name="Comma 2 7 3 3 7" xfId="19743" xr:uid="{513B37E8-F6D6-4B4A-AF94-DAA59F759162}"/>
    <cellStyle name="Comma 2 7 3 4" xfId="725" xr:uid="{00000000-0005-0000-0000-0000F6210000}"/>
    <cellStyle name="Comma 2 7 3 4 2" xfId="1526" xr:uid="{00000000-0005-0000-0000-0000F7210000}"/>
    <cellStyle name="Comma 2 7 3 4 2 2" xfId="3931" xr:uid="{00000000-0005-0000-0000-0000F8210000}"/>
    <cellStyle name="Comma 2 7 3 4 2 2 2" xfId="8734" xr:uid="{00000000-0005-0000-0000-0000F9210000}"/>
    <cellStyle name="Comma 2 7 3 4 2 2 2 2" xfId="18341" xr:uid="{00000000-0005-0000-0000-0000FA210000}"/>
    <cellStyle name="Comma 2 7 3 4 2 2 2 2 2" xfId="37555" xr:uid="{794E6005-7092-4D18-81E0-864868B3B40C}"/>
    <cellStyle name="Comma 2 7 3 4 2 2 2 3" xfId="27948" xr:uid="{6907BDE1-DDBC-4056-BEC0-1AE121216059}"/>
    <cellStyle name="Comma 2 7 3 4 2 2 3" xfId="13538" xr:uid="{00000000-0005-0000-0000-0000FB210000}"/>
    <cellStyle name="Comma 2 7 3 4 2 2 3 2" xfId="32752" xr:uid="{FDBBA535-B7B3-4229-B218-EDBF9CFF8B74}"/>
    <cellStyle name="Comma 2 7 3 4 2 2 4" xfId="23145" xr:uid="{C451162F-5F7E-41E5-A5DA-A943FB1B1F24}"/>
    <cellStyle name="Comma 2 7 3 4 2 3" xfId="6333" xr:uid="{00000000-0005-0000-0000-0000FC210000}"/>
    <cellStyle name="Comma 2 7 3 4 2 3 2" xfId="15940" xr:uid="{00000000-0005-0000-0000-0000FD210000}"/>
    <cellStyle name="Comma 2 7 3 4 2 3 2 2" xfId="35154" xr:uid="{C761B086-A719-43EC-888D-5A4B4336B90D}"/>
    <cellStyle name="Comma 2 7 3 4 2 3 3" xfId="25547" xr:uid="{38D368E9-D1AD-4CC8-8EE0-350E24D9831E}"/>
    <cellStyle name="Comma 2 7 3 4 2 4" xfId="11136" xr:uid="{00000000-0005-0000-0000-0000FE210000}"/>
    <cellStyle name="Comma 2 7 3 4 2 4 2" xfId="30350" xr:uid="{1D397377-2F66-4CAF-B9E8-83D6B5A65B95}"/>
    <cellStyle name="Comma 2 7 3 4 2 5" xfId="20743" xr:uid="{B784528F-E421-4C8C-BDBB-1F3D70462CC4}"/>
    <cellStyle name="Comma 2 7 3 4 3" xfId="2326" xr:uid="{00000000-0005-0000-0000-0000FF210000}"/>
    <cellStyle name="Comma 2 7 3 4 3 2" xfId="4731" xr:uid="{00000000-0005-0000-0000-000000220000}"/>
    <cellStyle name="Comma 2 7 3 4 3 2 2" xfId="9534" xr:uid="{00000000-0005-0000-0000-000001220000}"/>
    <cellStyle name="Comma 2 7 3 4 3 2 2 2" xfId="19141" xr:uid="{00000000-0005-0000-0000-000002220000}"/>
    <cellStyle name="Comma 2 7 3 4 3 2 2 2 2" xfId="38355" xr:uid="{65A422D2-E6A6-418D-BE52-29150AEDA0A0}"/>
    <cellStyle name="Comma 2 7 3 4 3 2 2 3" xfId="28748" xr:uid="{40DF6815-6A18-4490-845C-2CCC5DCD9CC9}"/>
    <cellStyle name="Comma 2 7 3 4 3 2 3" xfId="14338" xr:uid="{00000000-0005-0000-0000-000003220000}"/>
    <cellStyle name="Comma 2 7 3 4 3 2 3 2" xfId="33552" xr:uid="{4BE4922A-305B-4DEB-92CC-9B021776AC81}"/>
    <cellStyle name="Comma 2 7 3 4 3 2 4" xfId="23945" xr:uid="{25D3DAD5-7BD3-44A1-B4DE-ACA1DFDAB011}"/>
    <cellStyle name="Comma 2 7 3 4 3 3" xfId="7133" xr:uid="{00000000-0005-0000-0000-000004220000}"/>
    <cellStyle name="Comma 2 7 3 4 3 3 2" xfId="16740" xr:uid="{00000000-0005-0000-0000-000005220000}"/>
    <cellStyle name="Comma 2 7 3 4 3 3 2 2" xfId="35954" xr:uid="{917BC0A7-A49B-4529-908A-991C76D045FD}"/>
    <cellStyle name="Comma 2 7 3 4 3 3 3" xfId="26347" xr:uid="{32942BFA-9346-41E2-B1C6-22BDB3254012}"/>
    <cellStyle name="Comma 2 7 3 4 3 4" xfId="11936" xr:uid="{00000000-0005-0000-0000-000006220000}"/>
    <cellStyle name="Comma 2 7 3 4 3 4 2" xfId="31150" xr:uid="{527453F8-E8E4-41E1-A7DC-F6E9F714024B}"/>
    <cellStyle name="Comma 2 7 3 4 3 5" xfId="21543" xr:uid="{9DB7F1BA-374E-4594-9914-7C936632F439}"/>
    <cellStyle name="Comma 2 7 3 4 4" xfId="3131" xr:uid="{00000000-0005-0000-0000-000007220000}"/>
    <cellStyle name="Comma 2 7 3 4 4 2" xfId="7934" xr:uid="{00000000-0005-0000-0000-000008220000}"/>
    <cellStyle name="Comma 2 7 3 4 4 2 2" xfId="17541" xr:uid="{00000000-0005-0000-0000-000009220000}"/>
    <cellStyle name="Comma 2 7 3 4 4 2 2 2" xfId="36755" xr:uid="{B1BB8998-32CA-480E-8B3E-68CEC94B89EC}"/>
    <cellStyle name="Comma 2 7 3 4 4 2 3" xfId="27148" xr:uid="{0F9FA7FC-C563-4328-9947-2A7A43DD495C}"/>
    <cellStyle name="Comma 2 7 3 4 4 3" xfId="12738" xr:uid="{00000000-0005-0000-0000-00000A220000}"/>
    <cellStyle name="Comma 2 7 3 4 4 3 2" xfId="31952" xr:uid="{017F4E29-26D5-4E1B-948E-69A07A1D5776}"/>
    <cellStyle name="Comma 2 7 3 4 4 4" xfId="22345" xr:uid="{72D8778E-40D1-4137-8140-AB2B7D5EAB46}"/>
    <cellStyle name="Comma 2 7 3 4 5" xfId="5533" xr:uid="{00000000-0005-0000-0000-00000B220000}"/>
    <cellStyle name="Comma 2 7 3 4 5 2" xfId="15140" xr:uid="{00000000-0005-0000-0000-00000C220000}"/>
    <cellStyle name="Comma 2 7 3 4 5 2 2" xfId="34354" xr:uid="{59F837E0-990D-4ABF-AC50-1014250F38E9}"/>
    <cellStyle name="Comma 2 7 3 4 5 3" xfId="24747" xr:uid="{CAE6F034-F649-44B7-85D8-07C341BD1352}"/>
    <cellStyle name="Comma 2 7 3 4 6" xfId="10336" xr:uid="{00000000-0005-0000-0000-00000D220000}"/>
    <cellStyle name="Comma 2 7 3 4 6 2" xfId="29550" xr:uid="{AA2F69E0-0F78-4A7F-BB57-B389876743F9}"/>
    <cellStyle name="Comma 2 7 3 4 7" xfId="19943" xr:uid="{8AAADF6A-7093-4F8D-90C5-A66B1213206E}"/>
    <cellStyle name="Comma 2 7 3 5" xfId="926" xr:uid="{00000000-0005-0000-0000-00000E220000}"/>
    <cellStyle name="Comma 2 7 3 5 2" xfId="3331" xr:uid="{00000000-0005-0000-0000-00000F220000}"/>
    <cellStyle name="Comma 2 7 3 5 2 2" xfId="8134" xr:uid="{00000000-0005-0000-0000-000010220000}"/>
    <cellStyle name="Comma 2 7 3 5 2 2 2" xfId="17741" xr:uid="{00000000-0005-0000-0000-000011220000}"/>
    <cellStyle name="Comma 2 7 3 5 2 2 2 2" xfId="36955" xr:uid="{53100D57-70B5-4EC5-9B3C-E509712F834B}"/>
    <cellStyle name="Comma 2 7 3 5 2 2 3" xfId="27348" xr:uid="{121E80B9-85FD-4A7E-A72F-806EDB9CFCBA}"/>
    <cellStyle name="Comma 2 7 3 5 2 3" xfId="12938" xr:uid="{00000000-0005-0000-0000-000012220000}"/>
    <cellStyle name="Comma 2 7 3 5 2 3 2" xfId="32152" xr:uid="{293C8A4F-B8A6-4428-BEC5-43D257730896}"/>
    <cellStyle name="Comma 2 7 3 5 2 4" xfId="22545" xr:uid="{95076A48-7118-4875-A8E2-705D610CB12E}"/>
    <cellStyle name="Comma 2 7 3 5 3" xfId="5733" xr:uid="{00000000-0005-0000-0000-000013220000}"/>
    <cellStyle name="Comma 2 7 3 5 3 2" xfId="15340" xr:uid="{00000000-0005-0000-0000-000014220000}"/>
    <cellStyle name="Comma 2 7 3 5 3 2 2" xfId="34554" xr:uid="{619A8096-56CF-457C-B8F1-C74A2CB6B785}"/>
    <cellStyle name="Comma 2 7 3 5 3 3" xfId="24947" xr:uid="{95E70F2F-1104-477A-8BE3-01F8BEC70D9E}"/>
    <cellStyle name="Comma 2 7 3 5 4" xfId="10536" xr:uid="{00000000-0005-0000-0000-000015220000}"/>
    <cellStyle name="Comma 2 7 3 5 4 2" xfId="29750" xr:uid="{D55C42C6-5086-426D-B772-6F9C07840280}"/>
    <cellStyle name="Comma 2 7 3 5 5" xfId="20143" xr:uid="{115B6C22-2AAB-4B75-84A3-83AB88031EEE}"/>
    <cellStyle name="Comma 2 7 3 6" xfId="1726" xr:uid="{00000000-0005-0000-0000-000016220000}"/>
    <cellStyle name="Comma 2 7 3 6 2" xfId="4131" xr:uid="{00000000-0005-0000-0000-000017220000}"/>
    <cellStyle name="Comma 2 7 3 6 2 2" xfId="8934" xr:uid="{00000000-0005-0000-0000-000018220000}"/>
    <cellStyle name="Comma 2 7 3 6 2 2 2" xfId="18541" xr:uid="{00000000-0005-0000-0000-000019220000}"/>
    <cellStyle name="Comma 2 7 3 6 2 2 2 2" xfId="37755" xr:uid="{CF110456-C6EA-4C8B-A1EA-3981B56A14ED}"/>
    <cellStyle name="Comma 2 7 3 6 2 2 3" xfId="28148" xr:uid="{96FC158A-57A3-46BB-A32A-50FCE55797B6}"/>
    <cellStyle name="Comma 2 7 3 6 2 3" xfId="13738" xr:uid="{00000000-0005-0000-0000-00001A220000}"/>
    <cellStyle name="Comma 2 7 3 6 2 3 2" xfId="32952" xr:uid="{016D2A73-C09C-4F2B-9494-C03B72FD6BCD}"/>
    <cellStyle name="Comma 2 7 3 6 2 4" xfId="23345" xr:uid="{A8191E91-1638-4FD6-8855-93161D5D7F07}"/>
    <cellStyle name="Comma 2 7 3 6 3" xfId="6533" xr:uid="{00000000-0005-0000-0000-00001B220000}"/>
    <cellStyle name="Comma 2 7 3 6 3 2" xfId="16140" xr:uid="{00000000-0005-0000-0000-00001C220000}"/>
    <cellStyle name="Comma 2 7 3 6 3 2 2" xfId="35354" xr:uid="{1EAB0C52-1589-43D4-8D02-67C1E46E3828}"/>
    <cellStyle name="Comma 2 7 3 6 3 3" xfId="25747" xr:uid="{00D9D444-5C8B-48AC-84CF-B2DCCAFD5741}"/>
    <cellStyle name="Comma 2 7 3 6 4" xfId="11336" xr:uid="{00000000-0005-0000-0000-00001D220000}"/>
    <cellStyle name="Comma 2 7 3 6 4 2" xfId="30550" xr:uid="{3B31A812-2D9E-42F5-BBFC-5B1568AF4459}"/>
    <cellStyle name="Comma 2 7 3 6 5" xfId="20943" xr:uid="{7F0E14F7-249F-4C92-A5CA-A9727FFD8B0D}"/>
    <cellStyle name="Comma 2 7 3 7" xfId="2531" xr:uid="{00000000-0005-0000-0000-00001E220000}"/>
    <cellStyle name="Comma 2 7 3 7 2" xfId="7334" xr:uid="{00000000-0005-0000-0000-00001F220000}"/>
    <cellStyle name="Comma 2 7 3 7 2 2" xfId="16941" xr:uid="{00000000-0005-0000-0000-000020220000}"/>
    <cellStyle name="Comma 2 7 3 7 2 2 2" xfId="36155" xr:uid="{EB0D39B0-01A0-4E9E-B24F-FDF0805D464C}"/>
    <cellStyle name="Comma 2 7 3 7 2 3" xfId="26548" xr:uid="{B7271452-9927-49A0-AF1C-73FA4EA7BD9A}"/>
    <cellStyle name="Comma 2 7 3 7 3" xfId="12138" xr:uid="{00000000-0005-0000-0000-000021220000}"/>
    <cellStyle name="Comma 2 7 3 7 3 2" xfId="31352" xr:uid="{6BE30A87-3479-4CFC-93A2-8920361653EE}"/>
    <cellStyle name="Comma 2 7 3 7 4" xfId="21745" xr:uid="{5757A86B-8545-4158-BB4F-BD23FB9162DA}"/>
    <cellStyle name="Comma 2 7 3 8" xfId="4933" xr:uid="{00000000-0005-0000-0000-000022220000}"/>
    <cellStyle name="Comma 2 7 3 8 2" xfId="14540" xr:uid="{00000000-0005-0000-0000-000023220000}"/>
    <cellStyle name="Comma 2 7 3 8 2 2" xfId="33754" xr:uid="{20023863-64CA-46FF-8303-7C44BD08CF11}"/>
    <cellStyle name="Comma 2 7 3 8 3" xfId="24147" xr:uid="{786B2656-ABAA-4D40-B879-48F3745E97E3}"/>
    <cellStyle name="Comma 2 7 3 9" xfId="9736" xr:uid="{00000000-0005-0000-0000-000024220000}"/>
    <cellStyle name="Comma 2 7 3 9 2" xfId="28950" xr:uid="{C3253D1D-26B9-45CB-9A5E-D8E9619737A7}"/>
    <cellStyle name="Comma 2 7 4" xfId="225" xr:uid="{00000000-0005-0000-0000-000025220000}"/>
    <cellStyle name="Comma 2 7 4 2" xfId="1026" xr:uid="{00000000-0005-0000-0000-000026220000}"/>
    <cellStyle name="Comma 2 7 4 2 2" xfId="3431" xr:uid="{00000000-0005-0000-0000-000027220000}"/>
    <cellStyle name="Comma 2 7 4 2 2 2" xfId="8234" xr:uid="{00000000-0005-0000-0000-000028220000}"/>
    <cellStyle name="Comma 2 7 4 2 2 2 2" xfId="17841" xr:uid="{00000000-0005-0000-0000-000029220000}"/>
    <cellStyle name="Comma 2 7 4 2 2 2 2 2" xfId="37055" xr:uid="{3120009A-2568-4764-AF49-97D855973C93}"/>
    <cellStyle name="Comma 2 7 4 2 2 2 3" xfId="27448" xr:uid="{9469449E-3405-406B-ABBF-964875428FDE}"/>
    <cellStyle name="Comma 2 7 4 2 2 3" xfId="13038" xr:uid="{00000000-0005-0000-0000-00002A220000}"/>
    <cellStyle name="Comma 2 7 4 2 2 3 2" xfId="32252" xr:uid="{39B8C57D-B97E-44C3-A0A2-FD90DF2CCD4D}"/>
    <cellStyle name="Comma 2 7 4 2 2 4" xfId="22645" xr:uid="{473C6F87-3FB3-421C-881E-293EE0CF438B}"/>
    <cellStyle name="Comma 2 7 4 2 3" xfId="5833" xr:uid="{00000000-0005-0000-0000-00002B220000}"/>
    <cellStyle name="Comma 2 7 4 2 3 2" xfId="15440" xr:uid="{00000000-0005-0000-0000-00002C220000}"/>
    <cellStyle name="Comma 2 7 4 2 3 2 2" xfId="34654" xr:uid="{84C335CB-6401-4F2B-ACD6-0780FC8D154F}"/>
    <cellStyle name="Comma 2 7 4 2 3 3" xfId="25047" xr:uid="{6C3F7DAB-65BA-4168-9703-C4E105F1D24E}"/>
    <cellStyle name="Comma 2 7 4 2 4" xfId="10636" xr:uid="{00000000-0005-0000-0000-00002D220000}"/>
    <cellStyle name="Comma 2 7 4 2 4 2" xfId="29850" xr:uid="{EDA45CCE-C721-4431-B009-E7AAD0053F12}"/>
    <cellStyle name="Comma 2 7 4 2 5" xfId="20243" xr:uid="{449D8420-9A78-4F81-8C2B-D9A31B1C09C3}"/>
    <cellStyle name="Comma 2 7 4 3" xfId="1826" xr:uid="{00000000-0005-0000-0000-00002E220000}"/>
    <cellStyle name="Comma 2 7 4 3 2" xfId="4231" xr:uid="{00000000-0005-0000-0000-00002F220000}"/>
    <cellStyle name="Comma 2 7 4 3 2 2" xfId="9034" xr:uid="{00000000-0005-0000-0000-000030220000}"/>
    <cellStyle name="Comma 2 7 4 3 2 2 2" xfId="18641" xr:uid="{00000000-0005-0000-0000-000031220000}"/>
    <cellStyle name="Comma 2 7 4 3 2 2 2 2" xfId="37855" xr:uid="{EA37130C-ED02-4425-BAEC-194EEC69B24D}"/>
    <cellStyle name="Comma 2 7 4 3 2 2 3" xfId="28248" xr:uid="{2A435320-8761-4FF3-940B-42A265F78206}"/>
    <cellStyle name="Comma 2 7 4 3 2 3" xfId="13838" xr:uid="{00000000-0005-0000-0000-000032220000}"/>
    <cellStyle name="Comma 2 7 4 3 2 3 2" xfId="33052" xr:uid="{BC97E757-757F-49C1-B490-AA09C2C5CBE9}"/>
    <cellStyle name="Comma 2 7 4 3 2 4" xfId="23445" xr:uid="{60083A12-E234-4285-9011-805247AA17A4}"/>
    <cellStyle name="Comma 2 7 4 3 3" xfId="6633" xr:uid="{00000000-0005-0000-0000-000033220000}"/>
    <cellStyle name="Comma 2 7 4 3 3 2" xfId="16240" xr:uid="{00000000-0005-0000-0000-000034220000}"/>
    <cellStyle name="Comma 2 7 4 3 3 2 2" xfId="35454" xr:uid="{16CA8D61-7C8F-4AB0-B3A6-4B66B07B395F}"/>
    <cellStyle name="Comma 2 7 4 3 3 3" xfId="25847" xr:uid="{F79C77E2-C429-479F-A7BF-CD25F05EC429}"/>
    <cellStyle name="Comma 2 7 4 3 4" xfId="11436" xr:uid="{00000000-0005-0000-0000-000035220000}"/>
    <cellStyle name="Comma 2 7 4 3 4 2" xfId="30650" xr:uid="{5E1C23C1-2C73-4D1C-94D5-57250098E1E0}"/>
    <cellStyle name="Comma 2 7 4 3 5" xfId="21043" xr:uid="{13DFA961-66EE-4676-9183-E4F3A5C73680}"/>
    <cellStyle name="Comma 2 7 4 4" xfId="2631" xr:uid="{00000000-0005-0000-0000-000036220000}"/>
    <cellStyle name="Comma 2 7 4 4 2" xfId="7434" xr:uid="{00000000-0005-0000-0000-000037220000}"/>
    <cellStyle name="Comma 2 7 4 4 2 2" xfId="17041" xr:uid="{00000000-0005-0000-0000-000038220000}"/>
    <cellStyle name="Comma 2 7 4 4 2 2 2" xfId="36255" xr:uid="{4D3C2C26-6009-4EBC-B421-6E5A16C01E56}"/>
    <cellStyle name="Comma 2 7 4 4 2 3" xfId="26648" xr:uid="{D6D413A5-60F6-492A-8805-4E82DF1D2745}"/>
    <cellStyle name="Comma 2 7 4 4 3" xfId="12238" xr:uid="{00000000-0005-0000-0000-000039220000}"/>
    <cellStyle name="Comma 2 7 4 4 3 2" xfId="31452" xr:uid="{6BEEF3B5-A772-40E9-87AE-F88124586C5E}"/>
    <cellStyle name="Comma 2 7 4 4 4" xfId="21845" xr:uid="{DD32665B-0073-42BA-ACB9-A42DFF59F5E4}"/>
    <cellStyle name="Comma 2 7 4 5" xfId="5033" xr:uid="{00000000-0005-0000-0000-00003A220000}"/>
    <cellStyle name="Comma 2 7 4 5 2" xfId="14640" xr:uid="{00000000-0005-0000-0000-00003B220000}"/>
    <cellStyle name="Comma 2 7 4 5 2 2" xfId="33854" xr:uid="{CC1ACF94-46A9-4080-B2B5-A64F66AA0992}"/>
    <cellStyle name="Comma 2 7 4 5 3" xfId="24247" xr:uid="{AED86FE7-74DE-41B7-BC4B-4301F39F3961}"/>
    <cellStyle name="Comma 2 7 4 6" xfId="9836" xr:uid="{00000000-0005-0000-0000-00003C220000}"/>
    <cellStyle name="Comma 2 7 4 6 2" xfId="29050" xr:uid="{643CDB1A-499A-49AE-9933-334C379D1DA9}"/>
    <cellStyle name="Comma 2 7 4 7" xfId="19443" xr:uid="{D74E365C-D6A9-442B-9CC1-46E5083D8100}"/>
    <cellStyle name="Comma 2 7 5" xfId="425" xr:uid="{00000000-0005-0000-0000-00003D220000}"/>
    <cellStyle name="Comma 2 7 5 2" xfId="1226" xr:uid="{00000000-0005-0000-0000-00003E220000}"/>
    <cellStyle name="Comma 2 7 5 2 2" xfId="3631" xr:uid="{00000000-0005-0000-0000-00003F220000}"/>
    <cellStyle name="Comma 2 7 5 2 2 2" xfId="8434" xr:uid="{00000000-0005-0000-0000-000040220000}"/>
    <cellStyle name="Comma 2 7 5 2 2 2 2" xfId="18041" xr:uid="{00000000-0005-0000-0000-000041220000}"/>
    <cellStyle name="Comma 2 7 5 2 2 2 2 2" xfId="37255" xr:uid="{22FF7820-339C-4E56-8A6C-FFEBFE45EF03}"/>
    <cellStyle name="Comma 2 7 5 2 2 2 3" xfId="27648" xr:uid="{ED3A8462-2254-4115-81B9-9B8404637B4D}"/>
    <cellStyle name="Comma 2 7 5 2 2 3" xfId="13238" xr:uid="{00000000-0005-0000-0000-000042220000}"/>
    <cellStyle name="Comma 2 7 5 2 2 3 2" xfId="32452" xr:uid="{7095F6D0-52B0-46DA-B2A8-FC051D238465}"/>
    <cellStyle name="Comma 2 7 5 2 2 4" xfId="22845" xr:uid="{6ACA426E-8522-4777-9A24-8C217C3F112A}"/>
    <cellStyle name="Comma 2 7 5 2 3" xfId="6033" xr:uid="{00000000-0005-0000-0000-000043220000}"/>
    <cellStyle name="Comma 2 7 5 2 3 2" xfId="15640" xr:uid="{00000000-0005-0000-0000-000044220000}"/>
    <cellStyle name="Comma 2 7 5 2 3 2 2" xfId="34854" xr:uid="{DDC3489B-094D-4EA2-93C3-14C63A2C939F}"/>
    <cellStyle name="Comma 2 7 5 2 3 3" xfId="25247" xr:uid="{B32495FC-0DA6-4BB8-B2C7-B1651704C329}"/>
    <cellStyle name="Comma 2 7 5 2 4" xfId="10836" xr:uid="{00000000-0005-0000-0000-000045220000}"/>
    <cellStyle name="Comma 2 7 5 2 4 2" xfId="30050" xr:uid="{AF869BF7-935A-473C-AC5B-B8CA7D78C4CA}"/>
    <cellStyle name="Comma 2 7 5 2 5" xfId="20443" xr:uid="{6BB10BF0-5332-4A0A-A258-A7C6A4174D94}"/>
    <cellStyle name="Comma 2 7 5 3" xfId="2026" xr:uid="{00000000-0005-0000-0000-000046220000}"/>
    <cellStyle name="Comma 2 7 5 3 2" xfId="4431" xr:uid="{00000000-0005-0000-0000-000047220000}"/>
    <cellStyle name="Comma 2 7 5 3 2 2" xfId="9234" xr:uid="{00000000-0005-0000-0000-000048220000}"/>
    <cellStyle name="Comma 2 7 5 3 2 2 2" xfId="18841" xr:uid="{00000000-0005-0000-0000-000049220000}"/>
    <cellStyle name="Comma 2 7 5 3 2 2 2 2" xfId="38055" xr:uid="{6FE51910-93CD-485F-AA87-E1B6F194BBDC}"/>
    <cellStyle name="Comma 2 7 5 3 2 2 3" xfId="28448" xr:uid="{080BA611-1960-4E8E-BD26-A465BA4E888A}"/>
    <cellStyle name="Comma 2 7 5 3 2 3" xfId="14038" xr:uid="{00000000-0005-0000-0000-00004A220000}"/>
    <cellStyle name="Comma 2 7 5 3 2 3 2" xfId="33252" xr:uid="{C4E05FBB-82D1-4865-B4E5-560AF01B3D82}"/>
    <cellStyle name="Comma 2 7 5 3 2 4" xfId="23645" xr:uid="{E9861BD9-9A4B-402A-8AD2-628FC858C183}"/>
    <cellStyle name="Comma 2 7 5 3 3" xfId="6833" xr:uid="{00000000-0005-0000-0000-00004B220000}"/>
    <cellStyle name="Comma 2 7 5 3 3 2" xfId="16440" xr:uid="{00000000-0005-0000-0000-00004C220000}"/>
    <cellStyle name="Comma 2 7 5 3 3 2 2" xfId="35654" xr:uid="{FB54D862-FE8F-4F9D-AF9E-8AFF48A7EFD7}"/>
    <cellStyle name="Comma 2 7 5 3 3 3" xfId="26047" xr:uid="{2AF25BB9-B1DE-490B-A3A7-54E26C10F3CC}"/>
    <cellStyle name="Comma 2 7 5 3 4" xfId="11636" xr:uid="{00000000-0005-0000-0000-00004D220000}"/>
    <cellStyle name="Comma 2 7 5 3 4 2" xfId="30850" xr:uid="{D4E3A75C-ADA7-4F73-B6F7-526A9A289BFD}"/>
    <cellStyle name="Comma 2 7 5 3 5" xfId="21243" xr:uid="{10F32EBE-8635-48A1-AB57-C2F105AE0C73}"/>
    <cellStyle name="Comma 2 7 5 4" xfId="2831" xr:uid="{00000000-0005-0000-0000-00004E220000}"/>
    <cellStyle name="Comma 2 7 5 4 2" xfId="7634" xr:uid="{00000000-0005-0000-0000-00004F220000}"/>
    <cellStyle name="Comma 2 7 5 4 2 2" xfId="17241" xr:uid="{00000000-0005-0000-0000-000050220000}"/>
    <cellStyle name="Comma 2 7 5 4 2 2 2" xfId="36455" xr:uid="{3D2F79FA-1E7C-43BD-A41C-0CF034A78257}"/>
    <cellStyle name="Comma 2 7 5 4 2 3" xfId="26848" xr:uid="{9A259D72-5330-40E4-8DD0-B4EAE9B0F953}"/>
    <cellStyle name="Comma 2 7 5 4 3" xfId="12438" xr:uid="{00000000-0005-0000-0000-000051220000}"/>
    <cellStyle name="Comma 2 7 5 4 3 2" xfId="31652" xr:uid="{B0FE1076-D820-4BF1-ADD3-95EE5599F6E5}"/>
    <cellStyle name="Comma 2 7 5 4 4" xfId="22045" xr:uid="{0AC69063-66E4-48DE-99E3-AA415D0BAB09}"/>
    <cellStyle name="Comma 2 7 5 5" xfId="5233" xr:uid="{00000000-0005-0000-0000-000052220000}"/>
    <cellStyle name="Comma 2 7 5 5 2" xfId="14840" xr:uid="{00000000-0005-0000-0000-000053220000}"/>
    <cellStyle name="Comma 2 7 5 5 2 2" xfId="34054" xr:uid="{8E9E3B42-7649-47D8-B90B-FF8AAB0811F8}"/>
    <cellStyle name="Comma 2 7 5 5 3" xfId="24447" xr:uid="{459FDB34-B8B8-47D1-AA6B-847C44B2F4A7}"/>
    <cellStyle name="Comma 2 7 5 6" xfId="10036" xr:uid="{00000000-0005-0000-0000-000054220000}"/>
    <cellStyle name="Comma 2 7 5 6 2" xfId="29250" xr:uid="{870D8B39-1DDA-45B4-A42A-04B971C6A66D}"/>
    <cellStyle name="Comma 2 7 5 7" xfId="19643" xr:uid="{0BE6A105-ECF4-4F9C-BCC6-EC24E0284B6D}"/>
    <cellStyle name="Comma 2 7 6" xfId="625" xr:uid="{00000000-0005-0000-0000-000055220000}"/>
    <cellStyle name="Comma 2 7 6 2" xfId="1426" xr:uid="{00000000-0005-0000-0000-000056220000}"/>
    <cellStyle name="Comma 2 7 6 2 2" xfId="3831" xr:uid="{00000000-0005-0000-0000-000057220000}"/>
    <cellStyle name="Comma 2 7 6 2 2 2" xfId="8634" xr:uid="{00000000-0005-0000-0000-000058220000}"/>
    <cellStyle name="Comma 2 7 6 2 2 2 2" xfId="18241" xr:uid="{00000000-0005-0000-0000-000059220000}"/>
    <cellStyle name="Comma 2 7 6 2 2 2 2 2" xfId="37455" xr:uid="{A34DE07C-E5FA-49EB-B23D-D2D850FA2263}"/>
    <cellStyle name="Comma 2 7 6 2 2 2 3" xfId="27848" xr:uid="{B8AB5D83-DF9D-4974-A3A9-BE13744E6496}"/>
    <cellStyle name="Comma 2 7 6 2 2 3" xfId="13438" xr:uid="{00000000-0005-0000-0000-00005A220000}"/>
    <cellStyle name="Comma 2 7 6 2 2 3 2" xfId="32652" xr:uid="{6A6C173C-AFD0-4EDA-BF0D-5232B0662F4D}"/>
    <cellStyle name="Comma 2 7 6 2 2 4" xfId="23045" xr:uid="{FDFCEEAB-84AD-4148-952A-EF0BBDB7973B}"/>
    <cellStyle name="Comma 2 7 6 2 3" xfId="6233" xr:uid="{00000000-0005-0000-0000-00005B220000}"/>
    <cellStyle name="Comma 2 7 6 2 3 2" xfId="15840" xr:uid="{00000000-0005-0000-0000-00005C220000}"/>
    <cellStyle name="Comma 2 7 6 2 3 2 2" xfId="35054" xr:uid="{F97C6704-9986-4C07-91FD-1A2FA07F4EAE}"/>
    <cellStyle name="Comma 2 7 6 2 3 3" xfId="25447" xr:uid="{EA806813-3F59-4E1C-A19E-7590C9D5D988}"/>
    <cellStyle name="Comma 2 7 6 2 4" xfId="11036" xr:uid="{00000000-0005-0000-0000-00005D220000}"/>
    <cellStyle name="Comma 2 7 6 2 4 2" xfId="30250" xr:uid="{2B2D10BA-C934-4DB0-A44F-A3FE7BFF6FB6}"/>
    <cellStyle name="Comma 2 7 6 2 5" xfId="20643" xr:uid="{C4B056CC-81DB-44C6-BAE5-861009A28DF2}"/>
    <cellStyle name="Comma 2 7 6 3" xfId="2226" xr:uid="{00000000-0005-0000-0000-00005E220000}"/>
    <cellStyle name="Comma 2 7 6 3 2" xfId="4631" xr:uid="{00000000-0005-0000-0000-00005F220000}"/>
    <cellStyle name="Comma 2 7 6 3 2 2" xfId="9434" xr:uid="{00000000-0005-0000-0000-000060220000}"/>
    <cellStyle name="Comma 2 7 6 3 2 2 2" xfId="19041" xr:uid="{00000000-0005-0000-0000-000061220000}"/>
    <cellStyle name="Comma 2 7 6 3 2 2 2 2" xfId="38255" xr:uid="{50F09C96-B8E2-4433-8B41-824B3A601BDE}"/>
    <cellStyle name="Comma 2 7 6 3 2 2 3" xfId="28648" xr:uid="{53FA69D5-2311-42EC-B9F1-D091F12F3A5F}"/>
    <cellStyle name="Comma 2 7 6 3 2 3" xfId="14238" xr:uid="{00000000-0005-0000-0000-000062220000}"/>
    <cellStyle name="Comma 2 7 6 3 2 3 2" xfId="33452" xr:uid="{A26D8A85-1EC0-49F8-9105-EB14208919D9}"/>
    <cellStyle name="Comma 2 7 6 3 2 4" xfId="23845" xr:uid="{AAAFAB5B-2346-4131-959D-D49ACA889573}"/>
    <cellStyle name="Comma 2 7 6 3 3" xfId="7033" xr:uid="{00000000-0005-0000-0000-000063220000}"/>
    <cellStyle name="Comma 2 7 6 3 3 2" xfId="16640" xr:uid="{00000000-0005-0000-0000-000064220000}"/>
    <cellStyle name="Comma 2 7 6 3 3 2 2" xfId="35854" xr:uid="{5CFA911C-83D8-46F7-A0FD-F4FB497CE7CE}"/>
    <cellStyle name="Comma 2 7 6 3 3 3" xfId="26247" xr:uid="{B9D1384C-E0B8-4CDC-99FD-3DD77451121A}"/>
    <cellStyle name="Comma 2 7 6 3 4" xfId="11836" xr:uid="{00000000-0005-0000-0000-000065220000}"/>
    <cellStyle name="Comma 2 7 6 3 4 2" xfId="31050" xr:uid="{2430781C-74CD-4CAD-8CCC-872CCC81A316}"/>
    <cellStyle name="Comma 2 7 6 3 5" xfId="21443" xr:uid="{4A758A4D-E5F7-4312-A935-C297D5F64271}"/>
    <cellStyle name="Comma 2 7 6 4" xfId="3031" xr:uid="{00000000-0005-0000-0000-000066220000}"/>
    <cellStyle name="Comma 2 7 6 4 2" xfId="7834" xr:uid="{00000000-0005-0000-0000-000067220000}"/>
    <cellStyle name="Comma 2 7 6 4 2 2" xfId="17441" xr:uid="{00000000-0005-0000-0000-000068220000}"/>
    <cellStyle name="Comma 2 7 6 4 2 2 2" xfId="36655" xr:uid="{FE021FEA-99E8-4998-AB86-2257CC9480CE}"/>
    <cellStyle name="Comma 2 7 6 4 2 3" xfId="27048" xr:uid="{A049204C-65E2-43EA-986D-848A43E4478E}"/>
    <cellStyle name="Comma 2 7 6 4 3" xfId="12638" xr:uid="{00000000-0005-0000-0000-000069220000}"/>
    <cellStyle name="Comma 2 7 6 4 3 2" xfId="31852" xr:uid="{B1ACC84F-DD19-406D-9102-187627D890FE}"/>
    <cellStyle name="Comma 2 7 6 4 4" xfId="22245" xr:uid="{7CCEB262-415F-4BE9-9888-2E227A67E57B}"/>
    <cellStyle name="Comma 2 7 6 5" xfId="5433" xr:uid="{00000000-0005-0000-0000-00006A220000}"/>
    <cellStyle name="Comma 2 7 6 5 2" xfId="15040" xr:uid="{00000000-0005-0000-0000-00006B220000}"/>
    <cellStyle name="Comma 2 7 6 5 2 2" xfId="34254" xr:uid="{6D9BCFD5-82AC-4B8B-96F0-2B5A0D363D63}"/>
    <cellStyle name="Comma 2 7 6 5 3" xfId="24647" xr:uid="{1761841D-8E1A-4DAC-B5B3-F62DF1672AC5}"/>
    <cellStyle name="Comma 2 7 6 6" xfId="10236" xr:uid="{00000000-0005-0000-0000-00006C220000}"/>
    <cellStyle name="Comma 2 7 6 6 2" xfId="29450" xr:uid="{51198D8B-A981-49A1-A280-68486D41706A}"/>
    <cellStyle name="Comma 2 7 6 7" xfId="19843" xr:uid="{A4F07871-EB35-4D43-AEB0-1031BEDE1D02}"/>
    <cellStyle name="Comma 2 7 7" xfId="826" xr:uid="{00000000-0005-0000-0000-00006D220000}"/>
    <cellStyle name="Comma 2 7 7 2" xfId="3231" xr:uid="{00000000-0005-0000-0000-00006E220000}"/>
    <cellStyle name="Comma 2 7 7 2 2" xfId="8034" xr:uid="{00000000-0005-0000-0000-00006F220000}"/>
    <cellStyle name="Comma 2 7 7 2 2 2" xfId="17641" xr:uid="{00000000-0005-0000-0000-000070220000}"/>
    <cellStyle name="Comma 2 7 7 2 2 2 2" xfId="36855" xr:uid="{F9A58306-0704-47F4-9FD9-9A902F5EB2A8}"/>
    <cellStyle name="Comma 2 7 7 2 2 3" xfId="27248" xr:uid="{39953B04-DE2F-46A3-824F-94FBB9872652}"/>
    <cellStyle name="Comma 2 7 7 2 3" xfId="12838" xr:uid="{00000000-0005-0000-0000-000071220000}"/>
    <cellStyle name="Comma 2 7 7 2 3 2" xfId="32052" xr:uid="{793370E5-8408-4ABD-8D9B-F81C82019FAD}"/>
    <cellStyle name="Comma 2 7 7 2 4" xfId="22445" xr:uid="{3DA854D9-A752-44CC-A038-91BBA65F3CCE}"/>
    <cellStyle name="Comma 2 7 7 3" xfId="5633" xr:uid="{00000000-0005-0000-0000-000072220000}"/>
    <cellStyle name="Comma 2 7 7 3 2" xfId="15240" xr:uid="{00000000-0005-0000-0000-000073220000}"/>
    <cellStyle name="Comma 2 7 7 3 2 2" xfId="34454" xr:uid="{028B4014-BADD-4950-AF56-A8359D7741BC}"/>
    <cellStyle name="Comma 2 7 7 3 3" xfId="24847" xr:uid="{68487F2D-0506-4A35-90AC-7212E17EBEAC}"/>
    <cellStyle name="Comma 2 7 7 4" xfId="10436" xr:uid="{00000000-0005-0000-0000-000074220000}"/>
    <cellStyle name="Comma 2 7 7 4 2" xfId="29650" xr:uid="{62496497-D55B-45F9-A38E-0062A431EF17}"/>
    <cellStyle name="Comma 2 7 7 5" xfId="20043" xr:uid="{51F080F2-E1C9-4710-BCDC-942F4CC0EC7C}"/>
    <cellStyle name="Comma 2 7 8" xfId="1626" xr:uid="{00000000-0005-0000-0000-000075220000}"/>
    <cellStyle name="Comma 2 7 8 2" xfId="4031" xr:uid="{00000000-0005-0000-0000-000076220000}"/>
    <cellStyle name="Comma 2 7 8 2 2" xfId="8834" xr:uid="{00000000-0005-0000-0000-000077220000}"/>
    <cellStyle name="Comma 2 7 8 2 2 2" xfId="18441" xr:uid="{00000000-0005-0000-0000-000078220000}"/>
    <cellStyle name="Comma 2 7 8 2 2 2 2" xfId="37655" xr:uid="{A77323BA-5374-4390-9B0C-A70AD6D5243F}"/>
    <cellStyle name="Comma 2 7 8 2 2 3" xfId="28048" xr:uid="{0040DA77-41DE-44FE-865F-E8BE9DB93C40}"/>
    <cellStyle name="Comma 2 7 8 2 3" xfId="13638" xr:uid="{00000000-0005-0000-0000-000079220000}"/>
    <cellStyle name="Comma 2 7 8 2 3 2" xfId="32852" xr:uid="{D73CFDDA-831E-4C4F-9232-199298C162F1}"/>
    <cellStyle name="Comma 2 7 8 2 4" xfId="23245" xr:uid="{CCB9539C-31A9-484B-B2ED-9F4D8ED9D75A}"/>
    <cellStyle name="Comma 2 7 8 3" xfId="6433" xr:uid="{00000000-0005-0000-0000-00007A220000}"/>
    <cellStyle name="Comma 2 7 8 3 2" xfId="16040" xr:uid="{00000000-0005-0000-0000-00007B220000}"/>
    <cellStyle name="Comma 2 7 8 3 2 2" xfId="35254" xr:uid="{8A499C9B-8D11-484D-9F1C-6F4AF3D4948F}"/>
    <cellStyle name="Comma 2 7 8 3 3" xfId="25647" xr:uid="{0CAA276C-D30C-415A-8A46-BAC3CE69A18B}"/>
    <cellStyle name="Comma 2 7 8 4" xfId="11236" xr:uid="{00000000-0005-0000-0000-00007C220000}"/>
    <cellStyle name="Comma 2 7 8 4 2" xfId="30450" xr:uid="{2A891B90-EBCC-4DF4-B1C6-1E711A12C3EA}"/>
    <cellStyle name="Comma 2 7 8 5" xfId="20843" xr:uid="{A81A837A-5E1C-4964-A708-01CC64BFB9DB}"/>
    <cellStyle name="Comma 2 7 9" xfId="2431" xr:uid="{00000000-0005-0000-0000-00007D220000}"/>
    <cellStyle name="Comma 2 7 9 2" xfId="7234" xr:uid="{00000000-0005-0000-0000-00007E220000}"/>
    <cellStyle name="Comma 2 7 9 2 2" xfId="16841" xr:uid="{00000000-0005-0000-0000-00007F220000}"/>
    <cellStyle name="Comma 2 7 9 2 2 2" xfId="36055" xr:uid="{80824A41-F089-4075-86D3-17A571C8035C}"/>
    <cellStyle name="Comma 2 7 9 2 3" xfId="26448" xr:uid="{80DA83EE-3DF3-40DB-B8DD-01C678137B58}"/>
    <cellStyle name="Comma 2 7 9 3" xfId="12038" xr:uid="{00000000-0005-0000-0000-000080220000}"/>
    <cellStyle name="Comma 2 7 9 3 2" xfId="31252" xr:uid="{632A0AF7-0EC8-4BAD-BACA-2B377DDE52BA}"/>
    <cellStyle name="Comma 2 7 9 4" xfId="21645" xr:uid="{97D3AAEE-8E29-4976-8821-29C871AC197D}"/>
    <cellStyle name="Comma 2 8" xfId="35" xr:uid="{00000000-0005-0000-0000-000081220000}"/>
    <cellStyle name="Comma 2 8 10" xfId="4843" xr:uid="{00000000-0005-0000-0000-000082220000}"/>
    <cellStyle name="Comma 2 8 10 2" xfId="14450" xr:uid="{00000000-0005-0000-0000-000083220000}"/>
    <cellStyle name="Comma 2 8 10 2 2" xfId="33664" xr:uid="{6128B052-A4BF-492C-AB30-F14F712D9214}"/>
    <cellStyle name="Comma 2 8 10 3" xfId="24057" xr:uid="{A6AA2ABA-197B-44A8-A9FF-57953127C4E7}"/>
    <cellStyle name="Comma 2 8 11" xfId="9646" xr:uid="{00000000-0005-0000-0000-000084220000}"/>
    <cellStyle name="Comma 2 8 11 2" xfId="28860" xr:uid="{FE34DE8E-E5AB-4213-82F9-875052D3885B}"/>
    <cellStyle name="Comma 2 8 12" xfId="19253" xr:uid="{E7018FD7-B596-4341-98E0-36C86C6D4BB6}"/>
    <cellStyle name="Comma 2 8 2" xfId="85" xr:uid="{00000000-0005-0000-0000-000085220000}"/>
    <cellStyle name="Comma 2 8 2 10" xfId="9696" xr:uid="{00000000-0005-0000-0000-000086220000}"/>
    <cellStyle name="Comma 2 8 2 10 2" xfId="28910" xr:uid="{E1B6932E-1150-4C16-9ECD-54C5BFFB73DA}"/>
    <cellStyle name="Comma 2 8 2 11" xfId="19303" xr:uid="{779F76F2-2FDB-448E-A3F1-20E24D32687D}"/>
    <cellStyle name="Comma 2 8 2 2" xfId="185" xr:uid="{00000000-0005-0000-0000-000087220000}"/>
    <cellStyle name="Comma 2 8 2 2 10" xfId="19403" xr:uid="{D38FBB95-40C0-4157-ADB1-1017ECE116F2}"/>
    <cellStyle name="Comma 2 8 2 2 2" xfId="385" xr:uid="{00000000-0005-0000-0000-000088220000}"/>
    <cellStyle name="Comma 2 8 2 2 2 2" xfId="1186" xr:uid="{00000000-0005-0000-0000-000089220000}"/>
    <cellStyle name="Comma 2 8 2 2 2 2 2" xfId="3591" xr:uid="{00000000-0005-0000-0000-00008A220000}"/>
    <cellStyle name="Comma 2 8 2 2 2 2 2 2" xfId="8394" xr:uid="{00000000-0005-0000-0000-00008B220000}"/>
    <cellStyle name="Comma 2 8 2 2 2 2 2 2 2" xfId="18001" xr:uid="{00000000-0005-0000-0000-00008C220000}"/>
    <cellStyle name="Comma 2 8 2 2 2 2 2 2 2 2" xfId="37215" xr:uid="{0BE8C57F-DEA6-4A86-90F6-293E6CE3894D}"/>
    <cellStyle name="Comma 2 8 2 2 2 2 2 2 3" xfId="27608" xr:uid="{43BB1709-DCF6-4013-BC08-D4B1FE42F6C3}"/>
    <cellStyle name="Comma 2 8 2 2 2 2 2 3" xfId="13198" xr:uid="{00000000-0005-0000-0000-00008D220000}"/>
    <cellStyle name="Comma 2 8 2 2 2 2 2 3 2" xfId="32412" xr:uid="{4A3BDF1C-DA0F-44EE-AB77-D1610924783D}"/>
    <cellStyle name="Comma 2 8 2 2 2 2 2 4" xfId="22805" xr:uid="{7BA5FED6-84EF-4CD9-BA07-CBD37ACB0302}"/>
    <cellStyle name="Comma 2 8 2 2 2 2 3" xfId="5993" xr:uid="{00000000-0005-0000-0000-00008E220000}"/>
    <cellStyle name="Comma 2 8 2 2 2 2 3 2" xfId="15600" xr:uid="{00000000-0005-0000-0000-00008F220000}"/>
    <cellStyle name="Comma 2 8 2 2 2 2 3 2 2" xfId="34814" xr:uid="{9FFCA56F-2D39-400A-9321-ACCA17C26A6C}"/>
    <cellStyle name="Comma 2 8 2 2 2 2 3 3" xfId="25207" xr:uid="{89D1EF6C-7F05-4B6B-B432-34EDA5AC6C72}"/>
    <cellStyle name="Comma 2 8 2 2 2 2 4" xfId="10796" xr:uid="{00000000-0005-0000-0000-000090220000}"/>
    <cellStyle name="Comma 2 8 2 2 2 2 4 2" xfId="30010" xr:uid="{5E606B96-72A7-422B-BF9B-7493F59D9B13}"/>
    <cellStyle name="Comma 2 8 2 2 2 2 5" xfId="20403" xr:uid="{81FC1013-D380-48D0-B4BD-84C8DDDAE9CB}"/>
    <cellStyle name="Comma 2 8 2 2 2 3" xfId="1986" xr:uid="{00000000-0005-0000-0000-000091220000}"/>
    <cellStyle name="Comma 2 8 2 2 2 3 2" xfId="4391" xr:uid="{00000000-0005-0000-0000-000092220000}"/>
    <cellStyle name="Comma 2 8 2 2 2 3 2 2" xfId="9194" xr:uid="{00000000-0005-0000-0000-000093220000}"/>
    <cellStyle name="Comma 2 8 2 2 2 3 2 2 2" xfId="18801" xr:uid="{00000000-0005-0000-0000-000094220000}"/>
    <cellStyle name="Comma 2 8 2 2 2 3 2 2 2 2" xfId="38015" xr:uid="{97B35358-2A65-4FB4-BBF7-1B31E2C58C75}"/>
    <cellStyle name="Comma 2 8 2 2 2 3 2 2 3" xfId="28408" xr:uid="{9FF8FB61-922F-4054-B51D-84110E78F952}"/>
    <cellStyle name="Comma 2 8 2 2 2 3 2 3" xfId="13998" xr:uid="{00000000-0005-0000-0000-000095220000}"/>
    <cellStyle name="Comma 2 8 2 2 2 3 2 3 2" xfId="33212" xr:uid="{3C4B9783-DF18-474A-A080-BA89B008A098}"/>
    <cellStyle name="Comma 2 8 2 2 2 3 2 4" xfId="23605" xr:uid="{2750A2C8-2847-42CD-9127-B018120AEFE7}"/>
    <cellStyle name="Comma 2 8 2 2 2 3 3" xfId="6793" xr:uid="{00000000-0005-0000-0000-000096220000}"/>
    <cellStyle name="Comma 2 8 2 2 2 3 3 2" xfId="16400" xr:uid="{00000000-0005-0000-0000-000097220000}"/>
    <cellStyle name="Comma 2 8 2 2 2 3 3 2 2" xfId="35614" xr:uid="{2FDAFAD1-8608-4D89-B27D-5713166CEDC7}"/>
    <cellStyle name="Comma 2 8 2 2 2 3 3 3" xfId="26007" xr:uid="{17D6D6F0-CDE1-426B-B9CE-9F30CC2CDE95}"/>
    <cellStyle name="Comma 2 8 2 2 2 3 4" xfId="11596" xr:uid="{00000000-0005-0000-0000-000098220000}"/>
    <cellStyle name="Comma 2 8 2 2 2 3 4 2" xfId="30810" xr:uid="{C8B78BFF-8841-4455-917B-979136EEB5C4}"/>
    <cellStyle name="Comma 2 8 2 2 2 3 5" xfId="21203" xr:uid="{D5992167-C663-423D-9DA4-4612695668DB}"/>
    <cellStyle name="Comma 2 8 2 2 2 4" xfId="2791" xr:uid="{00000000-0005-0000-0000-000099220000}"/>
    <cellStyle name="Comma 2 8 2 2 2 4 2" xfId="7594" xr:uid="{00000000-0005-0000-0000-00009A220000}"/>
    <cellStyle name="Comma 2 8 2 2 2 4 2 2" xfId="17201" xr:uid="{00000000-0005-0000-0000-00009B220000}"/>
    <cellStyle name="Comma 2 8 2 2 2 4 2 2 2" xfId="36415" xr:uid="{ACA9B1D8-C47F-410B-A3CB-3FCEA2E590AD}"/>
    <cellStyle name="Comma 2 8 2 2 2 4 2 3" xfId="26808" xr:uid="{20F2DDBB-33C7-48F4-A936-243EE5154E9F}"/>
    <cellStyle name="Comma 2 8 2 2 2 4 3" xfId="12398" xr:uid="{00000000-0005-0000-0000-00009C220000}"/>
    <cellStyle name="Comma 2 8 2 2 2 4 3 2" xfId="31612" xr:uid="{DF89B0B4-6A1B-4A91-92C2-8278564912D1}"/>
    <cellStyle name="Comma 2 8 2 2 2 4 4" xfId="22005" xr:uid="{76808F3E-0D66-4A81-9421-E8E4B8F3311E}"/>
    <cellStyle name="Comma 2 8 2 2 2 5" xfId="5193" xr:uid="{00000000-0005-0000-0000-00009D220000}"/>
    <cellStyle name="Comma 2 8 2 2 2 5 2" xfId="14800" xr:uid="{00000000-0005-0000-0000-00009E220000}"/>
    <cellStyle name="Comma 2 8 2 2 2 5 2 2" xfId="34014" xr:uid="{6AB2AC05-ACF9-4FF5-B8E5-B79F093B3C95}"/>
    <cellStyle name="Comma 2 8 2 2 2 5 3" xfId="24407" xr:uid="{AD550BDE-77C7-4218-AD6E-79131D15F26A}"/>
    <cellStyle name="Comma 2 8 2 2 2 6" xfId="9996" xr:uid="{00000000-0005-0000-0000-00009F220000}"/>
    <cellStyle name="Comma 2 8 2 2 2 6 2" xfId="29210" xr:uid="{AD421990-37E4-4AC5-A5C9-4DC9556BCC88}"/>
    <cellStyle name="Comma 2 8 2 2 2 7" xfId="19603" xr:uid="{FC6F7469-20E1-4A83-A6C7-719B39E2F43D}"/>
    <cellStyle name="Comma 2 8 2 2 3" xfId="585" xr:uid="{00000000-0005-0000-0000-0000A0220000}"/>
    <cellStyle name="Comma 2 8 2 2 3 2" xfId="1386" xr:uid="{00000000-0005-0000-0000-0000A1220000}"/>
    <cellStyle name="Comma 2 8 2 2 3 2 2" xfId="3791" xr:uid="{00000000-0005-0000-0000-0000A2220000}"/>
    <cellStyle name="Comma 2 8 2 2 3 2 2 2" xfId="8594" xr:uid="{00000000-0005-0000-0000-0000A3220000}"/>
    <cellStyle name="Comma 2 8 2 2 3 2 2 2 2" xfId="18201" xr:uid="{00000000-0005-0000-0000-0000A4220000}"/>
    <cellStyle name="Comma 2 8 2 2 3 2 2 2 2 2" xfId="37415" xr:uid="{CD73CB7C-31F8-4AE3-A497-B8968002AE4A}"/>
    <cellStyle name="Comma 2 8 2 2 3 2 2 2 3" xfId="27808" xr:uid="{24095A28-71EA-424C-9BC1-13638A091108}"/>
    <cellStyle name="Comma 2 8 2 2 3 2 2 3" xfId="13398" xr:uid="{00000000-0005-0000-0000-0000A5220000}"/>
    <cellStyle name="Comma 2 8 2 2 3 2 2 3 2" xfId="32612" xr:uid="{ECD7A281-4643-4459-8DD4-50864F3A4693}"/>
    <cellStyle name="Comma 2 8 2 2 3 2 2 4" xfId="23005" xr:uid="{0AEAC311-EC8E-47C1-A5BD-24E4A042B7DA}"/>
    <cellStyle name="Comma 2 8 2 2 3 2 3" xfId="6193" xr:uid="{00000000-0005-0000-0000-0000A6220000}"/>
    <cellStyle name="Comma 2 8 2 2 3 2 3 2" xfId="15800" xr:uid="{00000000-0005-0000-0000-0000A7220000}"/>
    <cellStyle name="Comma 2 8 2 2 3 2 3 2 2" xfId="35014" xr:uid="{5637E585-6C79-4CC3-9260-9E3F76FBCC62}"/>
    <cellStyle name="Comma 2 8 2 2 3 2 3 3" xfId="25407" xr:uid="{8DA87E7D-69EE-4589-89C9-92370C75DA61}"/>
    <cellStyle name="Comma 2 8 2 2 3 2 4" xfId="10996" xr:uid="{00000000-0005-0000-0000-0000A8220000}"/>
    <cellStyle name="Comma 2 8 2 2 3 2 4 2" xfId="30210" xr:uid="{18B698CF-BBD4-42DD-8A1A-27A9EBFD4E4C}"/>
    <cellStyle name="Comma 2 8 2 2 3 2 5" xfId="20603" xr:uid="{7DEE7BD4-067A-4836-BBDB-F1FDF62525D8}"/>
    <cellStyle name="Comma 2 8 2 2 3 3" xfId="2186" xr:uid="{00000000-0005-0000-0000-0000A9220000}"/>
    <cellStyle name="Comma 2 8 2 2 3 3 2" xfId="4591" xr:uid="{00000000-0005-0000-0000-0000AA220000}"/>
    <cellStyle name="Comma 2 8 2 2 3 3 2 2" xfId="9394" xr:uid="{00000000-0005-0000-0000-0000AB220000}"/>
    <cellStyle name="Comma 2 8 2 2 3 3 2 2 2" xfId="19001" xr:uid="{00000000-0005-0000-0000-0000AC220000}"/>
    <cellStyle name="Comma 2 8 2 2 3 3 2 2 2 2" xfId="38215" xr:uid="{BBF51A3B-96E5-4CA8-9F28-1F2287FCA343}"/>
    <cellStyle name="Comma 2 8 2 2 3 3 2 2 3" xfId="28608" xr:uid="{CAA92F31-6032-4A3C-B78D-43C4F4F143BD}"/>
    <cellStyle name="Comma 2 8 2 2 3 3 2 3" xfId="14198" xr:uid="{00000000-0005-0000-0000-0000AD220000}"/>
    <cellStyle name="Comma 2 8 2 2 3 3 2 3 2" xfId="33412" xr:uid="{88287356-D82E-4714-97AC-69400B99EE28}"/>
    <cellStyle name="Comma 2 8 2 2 3 3 2 4" xfId="23805" xr:uid="{6B09E82C-09B9-4E81-A42A-3EF68C39B555}"/>
    <cellStyle name="Comma 2 8 2 2 3 3 3" xfId="6993" xr:uid="{00000000-0005-0000-0000-0000AE220000}"/>
    <cellStyle name="Comma 2 8 2 2 3 3 3 2" xfId="16600" xr:uid="{00000000-0005-0000-0000-0000AF220000}"/>
    <cellStyle name="Comma 2 8 2 2 3 3 3 2 2" xfId="35814" xr:uid="{6549A625-2594-4713-A9BD-CD2B4E83E18C}"/>
    <cellStyle name="Comma 2 8 2 2 3 3 3 3" xfId="26207" xr:uid="{8F49F413-8446-473A-A6A6-2EF53A34190F}"/>
    <cellStyle name="Comma 2 8 2 2 3 3 4" xfId="11796" xr:uid="{00000000-0005-0000-0000-0000B0220000}"/>
    <cellStyle name="Comma 2 8 2 2 3 3 4 2" xfId="31010" xr:uid="{B83CFD47-F6FB-4F2D-A69F-B2EEE08CD5AD}"/>
    <cellStyle name="Comma 2 8 2 2 3 3 5" xfId="21403" xr:uid="{01D134B8-1951-45A6-BB60-926E6B80BBE8}"/>
    <cellStyle name="Comma 2 8 2 2 3 4" xfId="2991" xr:uid="{00000000-0005-0000-0000-0000B1220000}"/>
    <cellStyle name="Comma 2 8 2 2 3 4 2" xfId="7794" xr:uid="{00000000-0005-0000-0000-0000B2220000}"/>
    <cellStyle name="Comma 2 8 2 2 3 4 2 2" xfId="17401" xr:uid="{00000000-0005-0000-0000-0000B3220000}"/>
    <cellStyle name="Comma 2 8 2 2 3 4 2 2 2" xfId="36615" xr:uid="{06FD3522-4CBB-4FC0-ADCF-7A479F4A60E3}"/>
    <cellStyle name="Comma 2 8 2 2 3 4 2 3" xfId="27008" xr:uid="{12C93853-7F67-42D2-B09E-B85B40708A91}"/>
    <cellStyle name="Comma 2 8 2 2 3 4 3" xfId="12598" xr:uid="{00000000-0005-0000-0000-0000B4220000}"/>
    <cellStyle name="Comma 2 8 2 2 3 4 3 2" xfId="31812" xr:uid="{12E8D5D6-40C9-4643-9142-3F5221ED7DBC}"/>
    <cellStyle name="Comma 2 8 2 2 3 4 4" xfId="22205" xr:uid="{8EAAB229-42FA-430F-8383-C6971217004B}"/>
    <cellStyle name="Comma 2 8 2 2 3 5" xfId="5393" xr:uid="{00000000-0005-0000-0000-0000B5220000}"/>
    <cellStyle name="Comma 2 8 2 2 3 5 2" xfId="15000" xr:uid="{00000000-0005-0000-0000-0000B6220000}"/>
    <cellStyle name="Comma 2 8 2 2 3 5 2 2" xfId="34214" xr:uid="{3E80F2DC-DD05-467D-B2DA-BF16651ECA19}"/>
    <cellStyle name="Comma 2 8 2 2 3 5 3" xfId="24607" xr:uid="{51797D1A-DEB8-4089-9FA1-8416C8E5E317}"/>
    <cellStyle name="Comma 2 8 2 2 3 6" xfId="10196" xr:uid="{00000000-0005-0000-0000-0000B7220000}"/>
    <cellStyle name="Comma 2 8 2 2 3 6 2" xfId="29410" xr:uid="{8D15D538-81A7-4DFD-88BA-6509794EBCBE}"/>
    <cellStyle name="Comma 2 8 2 2 3 7" xfId="19803" xr:uid="{7B5B3BCC-435F-4424-A712-65723BA3117E}"/>
    <cellStyle name="Comma 2 8 2 2 4" xfId="785" xr:uid="{00000000-0005-0000-0000-0000B8220000}"/>
    <cellStyle name="Comma 2 8 2 2 4 2" xfId="1586" xr:uid="{00000000-0005-0000-0000-0000B9220000}"/>
    <cellStyle name="Comma 2 8 2 2 4 2 2" xfId="3991" xr:uid="{00000000-0005-0000-0000-0000BA220000}"/>
    <cellStyle name="Comma 2 8 2 2 4 2 2 2" xfId="8794" xr:uid="{00000000-0005-0000-0000-0000BB220000}"/>
    <cellStyle name="Comma 2 8 2 2 4 2 2 2 2" xfId="18401" xr:uid="{00000000-0005-0000-0000-0000BC220000}"/>
    <cellStyle name="Comma 2 8 2 2 4 2 2 2 2 2" xfId="37615" xr:uid="{420372BF-FDFC-423C-ABC3-1D78521FA335}"/>
    <cellStyle name="Comma 2 8 2 2 4 2 2 2 3" xfId="28008" xr:uid="{DA0FD829-C17C-4A78-B0CF-DBE5C06558FC}"/>
    <cellStyle name="Comma 2 8 2 2 4 2 2 3" xfId="13598" xr:uid="{00000000-0005-0000-0000-0000BD220000}"/>
    <cellStyle name="Comma 2 8 2 2 4 2 2 3 2" xfId="32812" xr:uid="{635BFEB6-41C4-4B0A-9E36-03D7457A8E29}"/>
    <cellStyle name="Comma 2 8 2 2 4 2 2 4" xfId="23205" xr:uid="{3BD5E3D4-DE4A-480F-BC56-6936D94E91AF}"/>
    <cellStyle name="Comma 2 8 2 2 4 2 3" xfId="6393" xr:uid="{00000000-0005-0000-0000-0000BE220000}"/>
    <cellStyle name="Comma 2 8 2 2 4 2 3 2" xfId="16000" xr:uid="{00000000-0005-0000-0000-0000BF220000}"/>
    <cellStyle name="Comma 2 8 2 2 4 2 3 2 2" xfId="35214" xr:uid="{114F58B9-79A4-4D71-81D8-9E35B0D43119}"/>
    <cellStyle name="Comma 2 8 2 2 4 2 3 3" xfId="25607" xr:uid="{2F80F6BF-DDCC-4895-8D94-D3E8847484F9}"/>
    <cellStyle name="Comma 2 8 2 2 4 2 4" xfId="11196" xr:uid="{00000000-0005-0000-0000-0000C0220000}"/>
    <cellStyle name="Comma 2 8 2 2 4 2 4 2" xfId="30410" xr:uid="{F2FF9AB6-85F2-48C3-B1F2-88C6C328FBFB}"/>
    <cellStyle name="Comma 2 8 2 2 4 2 5" xfId="20803" xr:uid="{EE0BF1A5-08A7-4D71-BF80-E76464DC02DC}"/>
    <cellStyle name="Comma 2 8 2 2 4 3" xfId="2386" xr:uid="{00000000-0005-0000-0000-0000C1220000}"/>
    <cellStyle name="Comma 2 8 2 2 4 3 2" xfId="4791" xr:uid="{00000000-0005-0000-0000-0000C2220000}"/>
    <cellStyle name="Comma 2 8 2 2 4 3 2 2" xfId="9594" xr:uid="{00000000-0005-0000-0000-0000C3220000}"/>
    <cellStyle name="Comma 2 8 2 2 4 3 2 2 2" xfId="19201" xr:uid="{00000000-0005-0000-0000-0000C4220000}"/>
    <cellStyle name="Comma 2 8 2 2 4 3 2 2 2 2" xfId="38415" xr:uid="{A3C125F4-D7BD-4A12-B6FE-50FE2B6A165C}"/>
    <cellStyle name="Comma 2 8 2 2 4 3 2 2 3" xfId="28808" xr:uid="{2A039470-6769-4B32-A8DE-47B394998990}"/>
    <cellStyle name="Comma 2 8 2 2 4 3 2 3" xfId="14398" xr:uid="{00000000-0005-0000-0000-0000C5220000}"/>
    <cellStyle name="Comma 2 8 2 2 4 3 2 3 2" xfId="33612" xr:uid="{D19EDC9F-6FCC-4702-A660-9B41D749ACFF}"/>
    <cellStyle name="Comma 2 8 2 2 4 3 2 4" xfId="24005" xr:uid="{A7393163-DCA1-4B4C-B979-94884E91F65A}"/>
    <cellStyle name="Comma 2 8 2 2 4 3 3" xfId="7193" xr:uid="{00000000-0005-0000-0000-0000C6220000}"/>
    <cellStyle name="Comma 2 8 2 2 4 3 3 2" xfId="16800" xr:uid="{00000000-0005-0000-0000-0000C7220000}"/>
    <cellStyle name="Comma 2 8 2 2 4 3 3 2 2" xfId="36014" xr:uid="{9027B697-A11E-441E-AD61-59C75C73E98E}"/>
    <cellStyle name="Comma 2 8 2 2 4 3 3 3" xfId="26407" xr:uid="{BAC0AEAA-9C9A-4122-AB2D-C8D231578C40}"/>
    <cellStyle name="Comma 2 8 2 2 4 3 4" xfId="11996" xr:uid="{00000000-0005-0000-0000-0000C8220000}"/>
    <cellStyle name="Comma 2 8 2 2 4 3 4 2" xfId="31210" xr:uid="{9528CFB5-1782-4B15-BDA6-CA61BB6AEBA7}"/>
    <cellStyle name="Comma 2 8 2 2 4 3 5" xfId="21603" xr:uid="{A2E7421C-B199-412B-A801-94BDDA96E69F}"/>
    <cellStyle name="Comma 2 8 2 2 4 4" xfId="3191" xr:uid="{00000000-0005-0000-0000-0000C9220000}"/>
    <cellStyle name="Comma 2 8 2 2 4 4 2" xfId="7994" xr:uid="{00000000-0005-0000-0000-0000CA220000}"/>
    <cellStyle name="Comma 2 8 2 2 4 4 2 2" xfId="17601" xr:uid="{00000000-0005-0000-0000-0000CB220000}"/>
    <cellStyle name="Comma 2 8 2 2 4 4 2 2 2" xfId="36815" xr:uid="{B3B863C9-31F0-4BC0-AB85-A44046042CC8}"/>
    <cellStyle name="Comma 2 8 2 2 4 4 2 3" xfId="27208" xr:uid="{1E22CF46-688F-4EE8-BAE1-7FB7D617B49F}"/>
    <cellStyle name="Comma 2 8 2 2 4 4 3" xfId="12798" xr:uid="{00000000-0005-0000-0000-0000CC220000}"/>
    <cellStyle name="Comma 2 8 2 2 4 4 3 2" xfId="32012" xr:uid="{D87F1357-A8DE-4229-81C3-7221D06A1823}"/>
    <cellStyle name="Comma 2 8 2 2 4 4 4" xfId="22405" xr:uid="{FBF5D371-1E2E-4A0C-88FB-1988E8C7CC61}"/>
    <cellStyle name="Comma 2 8 2 2 4 5" xfId="5593" xr:uid="{00000000-0005-0000-0000-0000CD220000}"/>
    <cellStyle name="Comma 2 8 2 2 4 5 2" xfId="15200" xr:uid="{00000000-0005-0000-0000-0000CE220000}"/>
    <cellStyle name="Comma 2 8 2 2 4 5 2 2" xfId="34414" xr:uid="{4A017E5D-F453-484B-A52E-A790CED2F7C8}"/>
    <cellStyle name="Comma 2 8 2 2 4 5 3" xfId="24807" xr:uid="{CE759DD8-CE43-4F53-8D04-6CFB1E4F3AAF}"/>
    <cellStyle name="Comma 2 8 2 2 4 6" xfId="10396" xr:uid="{00000000-0005-0000-0000-0000CF220000}"/>
    <cellStyle name="Comma 2 8 2 2 4 6 2" xfId="29610" xr:uid="{54CE7040-AE12-4E69-8EC5-D5FAC259BD0D}"/>
    <cellStyle name="Comma 2 8 2 2 4 7" xfId="20003" xr:uid="{9123D5AE-2577-4C4A-9E91-0B24E69B0449}"/>
    <cellStyle name="Comma 2 8 2 2 5" xfId="986" xr:uid="{00000000-0005-0000-0000-0000D0220000}"/>
    <cellStyle name="Comma 2 8 2 2 5 2" xfId="3391" xr:uid="{00000000-0005-0000-0000-0000D1220000}"/>
    <cellStyle name="Comma 2 8 2 2 5 2 2" xfId="8194" xr:uid="{00000000-0005-0000-0000-0000D2220000}"/>
    <cellStyle name="Comma 2 8 2 2 5 2 2 2" xfId="17801" xr:uid="{00000000-0005-0000-0000-0000D3220000}"/>
    <cellStyle name="Comma 2 8 2 2 5 2 2 2 2" xfId="37015" xr:uid="{BE3BF596-6E44-4D3D-8C5B-9FAAA866F70C}"/>
    <cellStyle name="Comma 2 8 2 2 5 2 2 3" xfId="27408" xr:uid="{65D146BE-7E76-4460-82C5-AB3DDDA18340}"/>
    <cellStyle name="Comma 2 8 2 2 5 2 3" xfId="12998" xr:uid="{00000000-0005-0000-0000-0000D4220000}"/>
    <cellStyle name="Comma 2 8 2 2 5 2 3 2" xfId="32212" xr:uid="{7C30EADB-151C-4755-93CC-543316B46B62}"/>
    <cellStyle name="Comma 2 8 2 2 5 2 4" xfId="22605" xr:uid="{E25FF6FC-C211-4FA2-92C0-AA44275C073B}"/>
    <cellStyle name="Comma 2 8 2 2 5 3" xfId="5793" xr:uid="{00000000-0005-0000-0000-0000D5220000}"/>
    <cellStyle name="Comma 2 8 2 2 5 3 2" xfId="15400" xr:uid="{00000000-0005-0000-0000-0000D6220000}"/>
    <cellStyle name="Comma 2 8 2 2 5 3 2 2" xfId="34614" xr:uid="{8FD7377B-C12A-44B2-AE16-11A54629F74E}"/>
    <cellStyle name="Comma 2 8 2 2 5 3 3" xfId="25007" xr:uid="{E9480542-4300-4090-92F6-96B30081C844}"/>
    <cellStyle name="Comma 2 8 2 2 5 4" xfId="10596" xr:uid="{00000000-0005-0000-0000-0000D7220000}"/>
    <cellStyle name="Comma 2 8 2 2 5 4 2" xfId="29810" xr:uid="{23AB28A3-315E-4E6D-8FAA-39855DAB4B4B}"/>
    <cellStyle name="Comma 2 8 2 2 5 5" xfId="20203" xr:uid="{1F5954EB-5966-43DE-B83D-ADA98DA0AD43}"/>
    <cellStyle name="Comma 2 8 2 2 6" xfId="1786" xr:uid="{00000000-0005-0000-0000-0000D8220000}"/>
    <cellStyle name="Comma 2 8 2 2 6 2" xfId="4191" xr:uid="{00000000-0005-0000-0000-0000D9220000}"/>
    <cellStyle name="Comma 2 8 2 2 6 2 2" xfId="8994" xr:uid="{00000000-0005-0000-0000-0000DA220000}"/>
    <cellStyle name="Comma 2 8 2 2 6 2 2 2" xfId="18601" xr:uid="{00000000-0005-0000-0000-0000DB220000}"/>
    <cellStyle name="Comma 2 8 2 2 6 2 2 2 2" xfId="37815" xr:uid="{4F05C1A7-084F-4500-B12D-BCF3D2AE0D81}"/>
    <cellStyle name="Comma 2 8 2 2 6 2 2 3" xfId="28208" xr:uid="{D755F2C8-57FA-4508-9FB0-A239A1C25B1C}"/>
    <cellStyle name="Comma 2 8 2 2 6 2 3" xfId="13798" xr:uid="{00000000-0005-0000-0000-0000DC220000}"/>
    <cellStyle name="Comma 2 8 2 2 6 2 3 2" xfId="33012" xr:uid="{BF19D8FB-8C3A-42C0-87C1-03B222E3E728}"/>
    <cellStyle name="Comma 2 8 2 2 6 2 4" xfId="23405" xr:uid="{488C8DD9-CECE-49A6-A34E-31902842D06F}"/>
    <cellStyle name="Comma 2 8 2 2 6 3" xfId="6593" xr:uid="{00000000-0005-0000-0000-0000DD220000}"/>
    <cellStyle name="Comma 2 8 2 2 6 3 2" xfId="16200" xr:uid="{00000000-0005-0000-0000-0000DE220000}"/>
    <cellStyle name="Comma 2 8 2 2 6 3 2 2" xfId="35414" xr:uid="{53004B50-DDDB-4889-B7C6-251350EB823B}"/>
    <cellStyle name="Comma 2 8 2 2 6 3 3" xfId="25807" xr:uid="{D8941C4C-D496-41B6-B9B1-56C329D85125}"/>
    <cellStyle name="Comma 2 8 2 2 6 4" xfId="11396" xr:uid="{00000000-0005-0000-0000-0000DF220000}"/>
    <cellStyle name="Comma 2 8 2 2 6 4 2" xfId="30610" xr:uid="{2AF39454-26E6-4E4F-AC60-25BC82B9191F}"/>
    <cellStyle name="Comma 2 8 2 2 6 5" xfId="21003" xr:uid="{25B1B3D7-6DBD-436C-9CA6-2EE53322E3A1}"/>
    <cellStyle name="Comma 2 8 2 2 7" xfId="2591" xr:uid="{00000000-0005-0000-0000-0000E0220000}"/>
    <cellStyle name="Comma 2 8 2 2 7 2" xfId="7394" xr:uid="{00000000-0005-0000-0000-0000E1220000}"/>
    <cellStyle name="Comma 2 8 2 2 7 2 2" xfId="17001" xr:uid="{00000000-0005-0000-0000-0000E2220000}"/>
    <cellStyle name="Comma 2 8 2 2 7 2 2 2" xfId="36215" xr:uid="{98E80CD5-5623-47C6-9BCD-21C8E209E95C}"/>
    <cellStyle name="Comma 2 8 2 2 7 2 3" xfId="26608" xr:uid="{F0996078-2125-403B-90F6-90DCC243C1A2}"/>
    <cellStyle name="Comma 2 8 2 2 7 3" xfId="12198" xr:uid="{00000000-0005-0000-0000-0000E3220000}"/>
    <cellStyle name="Comma 2 8 2 2 7 3 2" xfId="31412" xr:uid="{C0172B5D-39D0-4315-A48A-16598071E21B}"/>
    <cellStyle name="Comma 2 8 2 2 7 4" xfId="21805" xr:uid="{EDDF32B9-D427-4F8F-9BAF-76EAA4DCFA99}"/>
    <cellStyle name="Comma 2 8 2 2 8" xfId="4993" xr:uid="{00000000-0005-0000-0000-0000E4220000}"/>
    <cellStyle name="Comma 2 8 2 2 8 2" xfId="14600" xr:uid="{00000000-0005-0000-0000-0000E5220000}"/>
    <cellStyle name="Comma 2 8 2 2 8 2 2" xfId="33814" xr:uid="{E9E136BC-0FDE-4A6F-8E5C-C1A79B5EC8F4}"/>
    <cellStyle name="Comma 2 8 2 2 8 3" xfId="24207" xr:uid="{563BF475-BFFA-400C-AF0F-EB413EC8F31B}"/>
    <cellStyle name="Comma 2 8 2 2 9" xfId="9796" xr:uid="{00000000-0005-0000-0000-0000E6220000}"/>
    <cellStyle name="Comma 2 8 2 2 9 2" xfId="29010" xr:uid="{5C1D5DA7-06AE-496B-B43A-3B940974C208}"/>
    <cellStyle name="Comma 2 8 2 3" xfId="285" xr:uid="{00000000-0005-0000-0000-0000E7220000}"/>
    <cellStyle name="Comma 2 8 2 3 2" xfId="1086" xr:uid="{00000000-0005-0000-0000-0000E8220000}"/>
    <cellStyle name="Comma 2 8 2 3 2 2" xfId="3491" xr:uid="{00000000-0005-0000-0000-0000E9220000}"/>
    <cellStyle name="Comma 2 8 2 3 2 2 2" xfId="8294" xr:uid="{00000000-0005-0000-0000-0000EA220000}"/>
    <cellStyle name="Comma 2 8 2 3 2 2 2 2" xfId="17901" xr:uid="{00000000-0005-0000-0000-0000EB220000}"/>
    <cellStyle name="Comma 2 8 2 3 2 2 2 2 2" xfId="37115" xr:uid="{35E0786B-B812-491A-91DE-BF9AC4B859E9}"/>
    <cellStyle name="Comma 2 8 2 3 2 2 2 3" xfId="27508" xr:uid="{2F243562-1136-4A04-87F6-8B6D10D4BBA0}"/>
    <cellStyle name="Comma 2 8 2 3 2 2 3" xfId="13098" xr:uid="{00000000-0005-0000-0000-0000EC220000}"/>
    <cellStyle name="Comma 2 8 2 3 2 2 3 2" xfId="32312" xr:uid="{7A700ED2-AE8B-4E1A-B411-1EA54D0574D8}"/>
    <cellStyle name="Comma 2 8 2 3 2 2 4" xfId="22705" xr:uid="{0520748A-2242-426F-9469-A06D894B21E2}"/>
    <cellStyle name="Comma 2 8 2 3 2 3" xfId="5893" xr:uid="{00000000-0005-0000-0000-0000ED220000}"/>
    <cellStyle name="Comma 2 8 2 3 2 3 2" xfId="15500" xr:uid="{00000000-0005-0000-0000-0000EE220000}"/>
    <cellStyle name="Comma 2 8 2 3 2 3 2 2" xfId="34714" xr:uid="{19C16DD2-4406-4CC4-872F-B8A2322FC3A0}"/>
    <cellStyle name="Comma 2 8 2 3 2 3 3" xfId="25107" xr:uid="{CD1E32E9-3493-405D-A792-B2188423D607}"/>
    <cellStyle name="Comma 2 8 2 3 2 4" xfId="10696" xr:uid="{00000000-0005-0000-0000-0000EF220000}"/>
    <cellStyle name="Comma 2 8 2 3 2 4 2" xfId="29910" xr:uid="{3001ADFC-6177-4C19-9F62-E48EFC15ED49}"/>
    <cellStyle name="Comma 2 8 2 3 2 5" xfId="20303" xr:uid="{9AFC8FA6-63BE-4D8A-A40D-40C59083F643}"/>
    <cellStyle name="Comma 2 8 2 3 3" xfId="1886" xr:uid="{00000000-0005-0000-0000-0000F0220000}"/>
    <cellStyle name="Comma 2 8 2 3 3 2" xfId="4291" xr:uid="{00000000-0005-0000-0000-0000F1220000}"/>
    <cellStyle name="Comma 2 8 2 3 3 2 2" xfId="9094" xr:uid="{00000000-0005-0000-0000-0000F2220000}"/>
    <cellStyle name="Comma 2 8 2 3 3 2 2 2" xfId="18701" xr:uid="{00000000-0005-0000-0000-0000F3220000}"/>
    <cellStyle name="Comma 2 8 2 3 3 2 2 2 2" xfId="37915" xr:uid="{67661C05-932D-4A79-8371-D97427480465}"/>
    <cellStyle name="Comma 2 8 2 3 3 2 2 3" xfId="28308" xr:uid="{AA7E6578-BE5F-41B2-97D1-F57FB5004477}"/>
    <cellStyle name="Comma 2 8 2 3 3 2 3" xfId="13898" xr:uid="{00000000-0005-0000-0000-0000F4220000}"/>
    <cellStyle name="Comma 2 8 2 3 3 2 3 2" xfId="33112" xr:uid="{76D16FD3-ED19-4426-BB47-7C0E5AFB7DCD}"/>
    <cellStyle name="Comma 2 8 2 3 3 2 4" xfId="23505" xr:uid="{CF41211F-5BA8-4ED4-A4BD-3883F651A2E2}"/>
    <cellStyle name="Comma 2 8 2 3 3 3" xfId="6693" xr:uid="{00000000-0005-0000-0000-0000F5220000}"/>
    <cellStyle name="Comma 2 8 2 3 3 3 2" xfId="16300" xr:uid="{00000000-0005-0000-0000-0000F6220000}"/>
    <cellStyle name="Comma 2 8 2 3 3 3 2 2" xfId="35514" xr:uid="{1752AA22-ED4D-4755-9088-0A5B4FAF6F0F}"/>
    <cellStyle name="Comma 2 8 2 3 3 3 3" xfId="25907" xr:uid="{C683EE29-8DAE-476D-814E-06C82B1046C8}"/>
    <cellStyle name="Comma 2 8 2 3 3 4" xfId="11496" xr:uid="{00000000-0005-0000-0000-0000F7220000}"/>
    <cellStyle name="Comma 2 8 2 3 3 4 2" xfId="30710" xr:uid="{C3391129-2F53-44F7-AEAF-7FB6D48E2442}"/>
    <cellStyle name="Comma 2 8 2 3 3 5" xfId="21103" xr:uid="{56589235-F24B-4BCA-B5EB-9DB8309EAF6A}"/>
    <cellStyle name="Comma 2 8 2 3 4" xfId="2691" xr:uid="{00000000-0005-0000-0000-0000F8220000}"/>
    <cellStyle name="Comma 2 8 2 3 4 2" xfId="7494" xr:uid="{00000000-0005-0000-0000-0000F9220000}"/>
    <cellStyle name="Comma 2 8 2 3 4 2 2" xfId="17101" xr:uid="{00000000-0005-0000-0000-0000FA220000}"/>
    <cellStyle name="Comma 2 8 2 3 4 2 2 2" xfId="36315" xr:uid="{1C17BC45-0D5F-4BB8-A0BE-EECFAABAA927}"/>
    <cellStyle name="Comma 2 8 2 3 4 2 3" xfId="26708" xr:uid="{DB879826-0477-4E44-B931-1E3275888F89}"/>
    <cellStyle name="Comma 2 8 2 3 4 3" xfId="12298" xr:uid="{00000000-0005-0000-0000-0000FB220000}"/>
    <cellStyle name="Comma 2 8 2 3 4 3 2" xfId="31512" xr:uid="{2ABDE785-2705-43B3-851A-B03BDB75B61E}"/>
    <cellStyle name="Comma 2 8 2 3 4 4" xfId="21905" xr:uid="{2EAA877D-704B-4E7C-B70E-763F7AF702B6}"/>
    <cellStyle name="Comma 2 8 2 3 5" xfId="5093" xr:uid="{00000000-0005-0000-0000-0000FC220000}"/>
    <cellStyle name="Comma 2 8 2 3 5 2" xfId="14700" xr:uid="{00000000-0005-0000-0000-0000FD220000}"/>
    <cellStyle name="Comma 2 8 2 3 5 2 2" xfId="33914" xr:uid="{31DADC98-2B2A-445E-A260-70C68CCB662F}"/>
    <cellStyle name="Comma 2 8 2 3 5 3" xfId="24307" xr:uid="{3DFB1C33-2DDA-4209-A6CD-68DBE62EE8DC}"/>
    <cellStyle name="Comma 2 8 2 3 6" xfId="9896" xr:uid="{00000000-0005-0000-0000-0000FE220000}"/>
    <cellStyle name="Comma 2 8 2 3 6 2" xfId="29110" xr:uid="{0D3D4EF8-F57E-4142-AB86-BE28830535DE}"/>
    <cellStyle name="Comma 2 8 2 3 7" xfId="19503" xr:uid="{7E17E067-AE03-4F19-BAE7-3A86C7AC94D9}"/>
    <cellStyle name="Comma 2 8 2 4" xfId="485" xr:uid="{00000000-0005-0000-0000-0000FF220000}"/>
    <cellStyle name="Comma 2 8 2 4 2" xfId="1286" xr:uid="{00000000-0005-0000-0000-000000230000}"/>
    <cellStyle name="Comma 2 8 2 4 2 2" xfId="3691" xr:uid="{00000000-0005-0000-0000-000001230000}"/>
    <cellStyle name="Comma 2 8 2 4 2 2 2" xfId="8494" xr:uid="{00000000-0005-0000-0000-000002230000}"/>
    <cellStyle name="Comma 2 8 2 4 2 2 2 2" xfId="18101" xr:uid="{00000000-0005-0000-0000-000003230000}"/>
    <cellStyle name="Comma 2 8 2 4 2 2 2 2 2" xfId="37315" xr:uid="{BE178AE9-026A-4A27-83EF-1406CF2344E7}"/>
    <cellStyle name="Comma 2 8 2 4 2 2 2 3" xfId="27708" xr:uid="{D422D49A-9C60-42FB-B89C-8445F5BA1D5F}"/>
    <cellStyle name="Comma 2 8 2 4 2 2 3" xfId="13298" xr:uid="{00000000-0005-0000-0000-000004230000}"/>
    <cellStyle name="Comma 2 8 2 4 2 2 3 2" xfId="32512" xr:uid="{49D99600-0F18-4804-BDC3-CABBF9A7D845}"/>
    <cellStyle name="Comma 2 8 2 4 2 2 4" xfId="22905" xr:uid="{FC6C1BDA-2927-4096-9460-1FEAD832734D}"/>
    <cellStyle name="Comma 2 8 2 4 2 3" xfId="6093" xr:uid="{00000000-0005-0000-0000-000005230000}"/>
    <cellStyle name="Comma 2 8 2 4 2 3 2" xfId="15700" xr:uid="{00000000-0005-0000-0000-000006230000}"/>
    <cellStyle name="Comma 2 8 2 4 2 3 2 2" xfId="34914" xr:uid="{C055F316-B9A4-4C63-90BB-944395B9767C}"/>
    <cellStyle name="Comma 2 8 2 4 2 3 3" xfId="25307" xr:uid="{48D33881-C1E1-4DB7-AC78-FB0297D1F261}"/>
    <cellStyle name="Comma 2 8 2 4 2 4" xfId="10896" xr:uid="{00000000-0005-0000-0000-000007230000}"/>
    <cellStyle name="Comma 2 8 2 4 2 4 2" xfId="30110" xr:uid="{BF36EAC2-68EF-40D2-87E2-6D738DB04E78}"/>
    <cellStyle name="Comma 2 8 2 4 2 5" xfId="20503" xr:uid="{9DA9AA39-E01D-45DD-88DD-684969F31A97}"/>
    <cellStyle name="Comma 2 8 2 4 3" xfId="2086" xr:uid="{00000000-0005-0000-0000-000008230000}"/>
    <cellStyle name="Comma 2 8 2 4 3 2" xfId="4491" xr:uid="{00000000-0005-0000-0000-000009230000}"/>
    <cellStyle name="Comma 2 8 2 4 3 2 2" xfId="9294" xr:uid="{00000000-0005-0000-0000-00000A230000}"/>
    <cellStyle name="Comma 2 8 2 4 3 2 2 2" xfId="18901" xr:uid="{00000000-0005-0000-0000-00000B230000}"/>
    <cellStyle name="Comma 2 8 2 4 3 2 2 2 2" xfId="38115" xr:uid="{6FB0CDF2-4F88-4DD2-9673-CE8D4D8F060F}"/>
    <cellStyle name="Comma 2 8 2 4 3 2 2 3" xfId="28508" xr:uid="{CED76AF4-C1F0-48CC-90ED-23B478E5DF88}"/>
    <cellStyle name="Comma 2 8 2 4 3 2 3" xfId="14098" xr:uid="{00000000-0005-0000-0000-00000C230000}"/>
    <cellStyle name="Comma 2 8 2 4 3 2 3 2" xfId="33312" xr:uid="{BD0AA07A-10CF-4B26-97C6-98FEB99CE354}"/>
    <cellStyle name="Comma 2 8 2 4 3 2 4" xfId="23705" xr:uid="{8DBD9D2C-1C7B-444B-BA9A-DAE251B6961A}"/>
    <cellStyle name="Comma 2 8 2 4 3 3" xfId="6893" xr:uid="{00000000-0005-0000-0000-00000D230000}"/>
    <cellStyle name="Comma 2 8 2 4 3 3 2" xfId="16500" xr:uid="{00000000-0005-0000-0000-00000E230000}"/>
    <cellStyle name="Comma 2 8 2 4 3 3 2 2" xfId="35714" xr:uid="{4A3698A9-FB02-4E94-9691-1B0AC489A9C3}"/>
    <cellStyle name="Comma 2 8 2 4 3 3 3" xfId="26107" xr:uid="{83E95920-674F-430E-A3E4-EE6A403D28A8}"/>
    <cellStyle name="Comma 2 8 2 4 3 4" xfId="11696" xr:uid="{00000000-0005-0000-0000-00000F230000}"/>
    <cellStyle name="Comma 2 8 2 4 3 4 2" xfId="30910" xr:uid="{263DE9C2-A6A6-42CB-857F-F34A86497574}"/>
    <cellStyle name="Comma 2 8 2 4 3 5" xfId="21303" xr:uid="{2F892016-D907-4E96-8658-19C3E84ED957}"/>
    <cellStyle name="Comma 2 8 2 4 4" xfId="2891" xr:uid="{00000000-0005-0000-0000-000010230000}"/>
    <cellStyle name="Comma 2 8 2 4 4 2" xfId="7694" xr:uid="{00000000-0005-0000-0000-000011230000}"/>
    <cellStyle name="Comma 2 8 2 4 4 2 2" xfId="17301" xr:uid="{00000000-0005-0000-0000-000012230000}"/>
    <cellStyle name="Comma 2 8 2 4 4 2 2 2" xfId="36515" xr:uid="{D0C08043-D182-4491-84E7-23CE9094952E}"/>
    <cellStyle name="Comma 2 8 2 4 4 2 3" xfId="26908" xr:uid="{955F9330-A158-4EC9-9E8F-549325B3D9AB}"/>
    <cellStyle name="Comma 2 8 2 4 4 3" xfId="12498" xr:uid="{00000000-0005-0000-0000-000013230000}"/>
    <cellStyle name="Comma 2 8 2 4 4 3 2" xfId="31712" xr:uid="{19D83B39-E835-453E-AD91-40205773D755}"/>
    <cellStyle name="Comma 2 8 2 4 4 4" xfId="22105" xr:uid="{2918ECF4-F575-4F60-A45B-4C63F964012D}"/>
    <cellStyle name="Comma 2 8 2 4 5" xfId="5293" xr:uid="{00000000-0005-0000-0000-000014230000}"/>
    <cellStyle name="Comma 2 8 2 4 5 2" xfId="14900" xr:uid="{00000000-0005-0000-0000-000015230000}"/>
    <cellStyle name="Comma 2 8 2 4 5 2 2" xfId="34114" xr:uid="{C95F4637-EBD0-43C2-A31A-AA705A889CFA}"/>
    <cellStyle name="Comma 2 8 2 4 5 3" xfId="24507" xr:uid="{98FD530D-1441-415A-B5A3-07BE95392B0F}"/>
    <cellStyle name="Comma 2 8 2 4 6" xfId="10096" xr:uid="{00000000-0005-0000-0000-000016230000}"/>
    <cellStyle name="Comma 2 8 2 4 6 2" xfId="29310" xr:uid="{F4E56916-8DAB-40EC-8F21-A4CDC9BDBF9F}"/>
    <cellStyle name="Comma 2 8 2 4 7" xfId="19703" xr:uid="{565FF344-19F2-4086-87C2-BECDA6103B15}"/>
    <cellStyle name="Comma 2 8 2 5" xfId="685" xr:uid="{00000000-0005-0000-0000-000017230000}"/>
    <cellStyle name="Comma 2 8 2 5 2" xfId="1486" xr:uid="{00000000-0005-0000-0000-000018230000}"/>
    <cellStyle name="Comma 2 8 2 5 2 2" xfId="3891" xr:uid="{00000000-0005-0000-0000-000019230000}"/>
    <cellStyle name="Comma 2 8 2 5 2 2 2" xfId="8694" xr:uid="{00000000-0005-0000-0000-00001A230000}"/>
    <cellStyle name="Comma 2 8 2 5 2 2 2 2" xfId="18301" xr:uid="{00000000-0005-0000-0000-00001B230000}"/>
    <cellStyle name="Comma 2 8 2 5 2 2 2 2 2" xfId="37515" xr:uid="{2D40DDAA-3C76-4A37-A580-28996A10CDC0}"/>
    <cellStyle name="Comma 2 8 2 5 2 2 2 3" xfId="27908" xr:uid="{F1F6FB25-ADF7-41F4-A30C-83A085DE777F}"/>
    <cellStyle name="Comma 2 8 2 5 2 2 3" xfId="13498" xr:uid="{00000000-0005-0000-0000-00001C230000}"/>
    <cellStyle name="Comma 2 8 2 5 2 2 3 2" xfId="32712" xr:uid="{CD189AC0-5B03-4ADA-A14D-18067C1179C9}"/>
    <cellStyle name="Comma 2 8 2 5 2 2 4" xfId="23105" xr:uid="{F58ADB5E-6870-4C85-BE6C-4F19FA769CA7}"/>
    <cellStyle name="Comma 2 8 2 5 2 3" xfId="6293" xr:uid="{00000000-0005-0000-0000-00001D230000}"/>
    <cellStyle name="Comma 2 8 2 5 2 3 2" xfId="15900" xr:uid="{00000000-0005-0000-0000-00001E230000}"/>
    <cellStyle name="Comma 2 8 2 5 2 3 2 2" xfId="35114" xr:uid="{127A271A-DC54-49C2-9EC5-E441AA9452F4}"/>
    <cellStyle name="Comma 2 8 2 5 2 3 3" xfId="25507" xr:uid="{986282D1-7730-4F5D-945A-F9B7ACECBCAB}"/>
    <cellStyle name="Comma 2 8 2 5 2 4" xfId="11096" xr:uid="{00000000-0005-0000-0000-00001F230000}"/>
    <cellStyle name="Comma 2 8 2 5 2 4 2" xfId="30310" xr:uid="{B2449CF3-5F7A-4758-9453-EED4565F8B12}"/>
    <cellStyle name="Comma 2 8 2 5 2 5" xfId="20703" xr:uid="{99CE2DAE-8C0B-4110-94A0-120446799FD5}"/>
    <cellStyle name="Comma 2 8 2 5 3" xfId="2286" xr:uid="{00000000-0005-0000-0000-000020230000}"/>
    <cellStyle name="Comma 2 8 2 5 3 2" xfId="4691" xr:uid="{00000000-0005-0000-0000-000021230000}"/>
    <cellStyle name="Comma 2 8 2 5 3 2 2" xfId="9494" xr:uid="{00000000-0005-0000-0000-000022230000}"/>
    <cellStyle name="Comma 2 8 2 5 3 2 2 2" xfId="19101" xr:uid="{00000000-0005-0000-0000-000023230000}"/>
    <cellStyle name="Comma 2 8 2 5 3 2 2 2 2" xfId="38315" xr:uid="{EA0EAB7B-B15E-40B2-AD47-AF7361032D6A}"/>
    <cellStyle name="Comma 2 8 2 5 3 2 2 3" xfId="28708" xr:uid="{1CA4278D-BE9F-4E0C-9A18-C2B11C8427D6}"/>
    <cellStyle name="Comma 2 8 2 5 3 2 3" xfId="14298" xr:uid="{00000000-0005-0000-0000-000024230000}"/>
    <cellStyle name="Comma 2 8 2 5 3 2 3 2" xfId="33512" xr:uid="{C0995759-AC7E-4BD5-844A-79F098179152}"/>
    <cellStyle name="Comma 2 8 2 5 3 2 4" xfId="23905" xr:uid="{233F19DE-A3EA-460E-AF64-8686B251B66D}"/>
    <cellStyle name="Comma 2 8 2 5 3 3" xfId="7093" xr:uid="{00000000-0005-0000-0000-000025230000}"/>
    <cellStyle name="Comma 2 8 2 5 3 3 2" xfId="16700" xr:uid="{00000000-0005-0000-0000-000026230000}"/>
    <cellStyle name="Comma 2 8 2 5 3 3 2 2" xfId="35914" xr:uid="{C69B91C2-24A7-4E2A-A370-8EA2955DAAAD}"/>
    <cellStyle name="Comma 2 8 2 5 3 3 3" xfId="26307" xr:uid="{3C71A469-9926-491B-AB7C-8510ED82EE56}"/>
    <cellStyle name="Comma 2 8 2 5 3 4" xfId="11896" xr:uid="{00000000-0005-0000-0000-000027230000}"/>
    <cellStyle name="Comma 2 8 2 5 3 4 2" xfId="31110" xr:uid="{5D52C12A-5932-4FB0-B183-843D54F6546A}"/>
    <cellStyle name="Comma 2 8 2 5 3 5" xfId="21503" xr:uid="{9EB6ACA1-2C25-4FD5-84AF-C908791FFB9D}"/>
    <cellStyle name="Comma 2 8 2 5 4" xfId="3091" xr:uid="{00000000-0005-0000-0000-000028230000}"/>
    <cellStyle name="Comma 2 8 2 5 4 2" xfId="7894" xr:uid="{00000000-0005-0000-0000-000029230000}"/>
    <cellStyle name="Comma 2 8 2 5 4 2 2" xfId="17501" xr:uid="{00000000-0005-0000-0000-00002A230000}"/>
    <cellStyle name="Comma 2 8 2 5 4 2 2 2" xfId="36715" xr:uid="{C2DD3C1A-8F58-447C-BBB0-BBA59AF2CA15}"/>
    <cellStyle name="Comma 2 8 2 5 4 2 3" xfId="27108" xr:uid="{D3AF9DBE-52BF-4BAB-B823-B08FB779AA7F}"/>
    <cellStyle name="Comma 2 8 2 5 4 3" xfId="12698" xr:uid="{00000000-0005-0000-0000-00002B230000}"/>
    <cellStyle name="Comma 2 8 2 5 4 3 2" xfId="31912" xr:uid="{39532903-419C-4679-917B-A42348E793BD}"/>
    <cellStyle name="Comma 2 8 2 5 4 4" xfId="22305" xr:uid="{8FD58F30-EDA3-44D5-A594-9D160C7EA055}"/>
    <cellStyle name="Comma 2 8 2 5 5" xfId="5493" xr:uid="{00000000-0005-0000-0000-00002C230000}"/>
    <cellStyle name="Comma 2 8 2 5 5 2" xfId="15100" xr:uid="{00000000-0005-0000-0000-00002D230000}"/>
    <cellStyle name="Comma 2 8 2 5 5 2 2" xfId="34314" xr:uid="{0AC3538E-4170-4EF3-A5F0-E37008C6926B}"/>
    <cellStyle name="Comma 2 8 2 5 5 3" xfId="24707" xr:uid="{73F4D082-B4B3-429E-AE2B-EDCCD5020404}"/>
    <cellStyle name="Comma 2 8 2 5 6" xfId="10296" xr:uid="{00000000-0005-0000-0000-00002E230000}"/>
    <cellStyle name="Comma 2 8 2 5 6 2" xfId="29510" xr:uid="{BCB3BA5D-DFB2-48EB-8355-7C8875FA1548}"/>
    <cellStyle name="Comma 2 8 2 5 7" xfId="19903" xr:uid="{DE5B16C3-0A5F-4C50-ACDA-01C0E10CA333}"/>
    <cellStyle name="Comma 2 8 2 6" xfId="886" xr:uid="{00000000-0005-0000-0000-00002F230000}"/>
    <cellStyle name="Comma 2 8 2 6 2" xfId="3291" xr:uid="{00000000-0005-0000-0000-000030230000}"/>
    <cellStyle name="Comma 2 8 2 6 2 2" xfId="8094" xr:uid="{00000000-0005-0000-0000-000031230000}"/>
    <cellStyle name="Comma 2 8 2 6 2 2 2" xfId="17701" xr:uid="{00000000-0005-0000-0000-000032230000}"/>
    <cellStyle name="Comma 2 8 2 6 2 2 2 2" xfId="36915" xr:uid="{BC6D33AA-CAD5-441E-8431-EFEBF66D26F0}"/>
    <cellStyle name="Comma 2 8 2 6 2 2 3" xfId="27308" xr:uid="{62EBC180-5730-44AA-A57A-94BC3FBCEAF3}"/>
    <cellStyle name="Comma 2 8 2 6 2 3" xfId="12898" xr:uid="{00000000-0005-0000-0000-000033230000}"/>
    <cellStyle name="Comma 2 8 2 6 2 3 2" xfId="32112" xr:uid="{E4896490-F927-4977-B0AB-15C594A29C1E}"/>
    <cellStyle name="Comma 2 8 2 6 2 4" xfId="22505" xr:uid="{06A85AB5-1CC0-4016-BD58-7F1C021355B8}"/>
    <cellStyle name="Comma 2 8 2 6 3" xfId="5693" xr:uid="{00000000-0005-0000-0000-000034230000}"/>
    <cellStyle name="Comma 2 8 2 6 3 2" xfId="15300" xr:uid="{00000000-0005-0000-0000-000035230000}"/>
    <cellStyle name="Comma 2 8 2 6 3 2 2" xfId="34514" xr:uid="{6BC384C3-8DC4-40E0-B008-9F8FE809FA97}"/>
    <cellStyle name="Comma 2 8 2 6 3 3" xfId="24907" xr:uid="{885BB3A4-BB2D-4657-AC3B-42A61C83D204}"/>
    <cellStyle name="Comma 2 8 2 6 4" xfId="10496" xr:uid="{00000000-0005-0000-0000-000036230000}"/>
    <cellStyle name="Comma 2 8 2 6 4 2" xfId="29710" xr:uid="{88B33324-97A6-493F-A663-EFE91B578EF9}"/>
    <cellStyle name="Comma 2 8 2 6 5" xfId="20103" xr:uid="{9E9C345E-13CA-4D14-970B-C133677718DE}"/>
    <cellStyle name="Comma 2 8 2 7" xfId="1686" xr:uid="{00000000-0005-0000-0000-000037230000}"/>
    <cellStyle name="Comma 2 8 2 7 2" xfId="4091" xr:uid="{00000000-0005-0000-0000-000038230000}"/>
    <cellStyle name="Comma 2 8 2 7 2 2" xfId="8894" xr:uid="{00000000-0005-0000-0000-000039230000}"/>
    <cellStyle name="Comma 2 8 2 7 2 2 2" xfId="18501" xr:uid="{00000000-0005-0000-0000-00003A230000}"/>
    <cellStyle name="Comma 2 8 2 7 2 2 2 2" xfId="37715" xr:uid="{2FAA438D-4633-40C8-9500-9C34C7E31DC1}"/>
    <cellStyle name="Comma 2 8 2 7 2 2 3" xfId="28108" xr:uid="{F180E984-BDB2-4645-A94B-63B2817A817C}"/>
    <cellStyle name="Comma 2 8 2 7 2 3" xfId="13698" xr:uid="{00000000-0005-0000-0000-00003B230000}"/>
    <cellStyle name="Comma 2 8 2 7 2 3 2" xfId="32912" xr:uid="{F31B5C83-E013-4D53-B9D1-AEEA2BBF485A}"/>
    <cellStyle name="Comma 2 8 2 7 2 4" xfId="23305" xr:uid="{7B0B0269-3EBE-44B6-91E4-9F0F0CB4454E}"/>
    <cellStyle name="Comma 2 8 2 7 3" xfId="6493" xr:uid="{00000000-0005-0000-0000-00003C230000}"/>
    <cellStyle name="Comma 2 8 2 7 3 2" xfId="16100" xr:uid="{00000000-0005-0000-0000-00003D230000}"/>
    <cellStyle name="Comma 2 8 2 7 3 2 2" xfId="35314" xr:uid="{38EF3615-5D0B-4246-84B7-3854E31F8F10}"/>
    <cellStyle name="Comma 2 8 2 7 3 3" xfId="25707" xr:uid="{BF1CC5D8-8811-44F0-A8FD-DF657455651A}"/>
    <cellStyle name="Comma 2 8 2 7 4" xfId="11296" xr:uid="{00000000-0005-0000-0000-00003E230000}"/>
    <cellStyle name="Comma 2 8 2 7 4 2" xfId="30510" xr:uid="{E716C4A1-2D46-44CA-A4F7-F206E851D6C9}"/>
    <cellStyle name="Comma 2 8 2 7 5" xfId="20903" xr:uid="{D5D55D4E-9B21-4FD8-A468-70EED658AA1F}"/>
    <cellStyle name="Comma 2 8 2 8" xfId="2491" xr:uid="{00000000-0005-0000-0000-00003F230000}"/>
    <cellStyle name="Comma 2 8 2 8 2" xfId="7294" xr:uid="{00000000-0005-0000-0000-000040230000}"/>
    <cellStyle name="Comma 2 8 2 8 2 2" xfId="16901" xr:uid="{00000000-0005-0000-0000-000041230000}"/>
    <cellStyle name="Comma 2 8 2 8 2 2 2" xfId="36115" xr:uid="{A4AF4B1C-9E8A-4F9E-95FE-4E53189C608A}"/>
    <cellStyle name="Comma 2 8 2 8 2 3" xfId="26508" xr:uid="{A25114B6-FB2E-4DB5-8E29-91E61E890D06}"/>
    <cellStyle name="Comma 2 8 2 8 3" xfId="12098" xr:uid="{00000000-0005-0000-0000-000042230000}"/>
    <cellStyle name="Comma 2 8 2 8 3 2" xfId="31312" xr:uid="{DD6593F2-10B0-46A5-9307-13643CE7D2F7}"/>
    <cellStyle name="Comma 2 8 2 8 4" xfId="21705" xr:uid="{3B63FD05-8708-4397-AE95-4616AC9B9C35}"/>
    <cellStyle name="Comma 2 8 2 9" xfId="4893" xr:uid="{00000000-0005-0000-0000-000043230000}"/>
    <cellStyle name="Comma 2 8 2 9 2" xfId="14500" xr:uid="{00000000-0005-0000-0000-000044230000}"/>
    <cellStyle name="Comma 2 8 2 9 2 2" xfId="33714" xr:uid="{D58A83A2-3F68-4CD0-87E7-29EEEACD386E}"/>
    <cellStyle name="Comma 2 8 2 9 3" xfId="24107" xr:uid="{082A016E-166A-4A82-8CEA-C46E8DCEEC09}"/>
    <cellStyle name="Comma 2 8 3" xfId="135" xr:uid="{00000000-0005-0000-0000-000045230000}"/>
    <cellStyle name="Comma 2 8 3 10" xfId="19353" xr:uid="{0D61A823-40E1-46BA-B28E-1442461875CB}"/>
    <cellStyle name="Comma 2 8 3 2" xfId="335" xr:uid="{00000000-0005-0000-0000-000046230000}"/>
    <cellStyle name="Comma 2 8 3 2 2" xfId="1136" xr:uid="{00000000-0005-0000-0000-000047230000}"/>
    <cellStyle name="Comma 2 8 3 2 2 2" xfId="3541" xr:uid="{00000000-0005-0000-0000-000048230000}"/>
    <cellStyle name="Comma 2 8 3 2 2 2 2" xfId="8344" xr:uid="{00000000-0005-0000-0000-000049230000}"/>
    <cellStyle name="Comma 2 8 3 2 2 2 2 2" xfId="17951" xr:uid="{00000000-0005-0000-0000-00004A230000}"/>
    <cellStyle name="Comma 2 8 3 2 2 2 2 2 2" xfId="37165" xr:uid="{6EF3DC7C-6B81-4B2F-B252-84F717FB9093}"/>
    <cellStyle name="Comma 2 8 3 2 2 2 2 3" xfId="27558" xr:uid="{0C5CE3E3-3465-40AE-B75C-D55FB3735755}"/>
    <cellStyle name="Comma 2 8 3 2 2 2 3" xfId="13148" xr:uid="{00000000-0005-0000-0000-00004B230000}"/>
    <cellStyle name="Comma 2 8 3 2 2 2 3 2" xfId="32362" xr:uid="{0458593E-BF30-4649-94E2-798A23BD174F}"/>
    <cellStyle name="Comma 2 8 3 2 2 2 4" xfId="22755" xr:uid="{6467A35F-420B-4CE4-8A67-795520119F37}"/>
    <cellStyle name="Comma 2 8 3 2 2 3" xfId="5943" xr:uid="{00000000-0005-0000-0000-00004C230000}"/>
    <cellStyle name="Comma 2 8 3 2 2 3 2" xfId="15550" xr:uid="{00000000-0005-0000-0000-00004D230000}"/>
    <cellStyle name="Comma 2 8 3 2 2 3 2 2" xfId="34764" xr:uid="{B6EC89DB-4130-449B-9C35-2A999E3CAB27}"/>
    <cellStyle name="Comma 2 8 3 2 2 3 3" xfId="25157" xr:uid="{91217F0E-11DF-4473-8378-81DD40D19C72}"/>
    <cellStyle name="Comma 2 8 3 2 2 4" xfId="10746" xr:uid="{00000000-0005-0000-0000-00004E230000}"/>
    <cellStyle name="Comma 2 8 3 2 2 4 2" xfId="29960" xr:uid="{3AB0A8CC-2381-493B-9155-EEF45E32CEE4}"/>
    <cellStyle name="Comma 2 8 3 2 2 5" xfId="20353" xr:uid="{A34F2789-484B-42D6-8115-DA4AE463A98F}"/>
    <cellStyle name="Comma 2 8 3 2 3" xfId="1936" xr:uid="{00000000-0005-0000-0000-00004F230000}"/>
    <cellStyle name="Comma 2 8 3 2 3 2" xfId="4341" xr:uid="{00000000-0005-0000-0000-000050230000}"/>
    <cellStyle name="Comma 2 8 3 2 3 2 2" xfId="9144" xr:uid="{00000000-0005-0000-0000-000051230000}"/>
    <cellStyle name="Comma 2 8 3 2 3 2 2 2" xfId="18751" xr:uid="{00000000-0005-0000-0000-000052230000}"/>
    <cellStyle name="Comma 2 8 3 2 3 2 2 2 2" xfId="37965" xr:uid="{4C96445F-1629-46D5-8473-ECF8BB097418}"/>
    <cellStyle name="Comma 2 8 3 2 3 2 2 3" xfId="28358" xr:uid="{94788BEA-9F27-4735-868C-D20D1FEE7F1E}"/>
    <cellStyle name="Comma 2 8 3 2 3 2 3" xfId="13948" xr:uid="{00000000-0005-0000-0000-000053230000}"/>
    <cellStyle name="Comma 2 8 3 2 3 2 3 2" xfId="33162" xr:uid="{9A0E52F6-B7E9-4F4E-A05D-D7890502F9D7}"/>
    <cellStyle name="Comma 2 8 3 2 3 2 4" xfId="23555" xr:uid="{830C1FB6-5F2C-4411-8DAE-F313F235FB9B}"/>
    <cellStyle name="Comma 2 8 3 2 3 3" xfId="6743" xr:uid="{00000000-0005-0000-0000-000054230000}"/>
    <cellStyle name="Comma 2 8 3 2 3 3 2" xfId="16350" xr:uid="{00000000-0005-0000-0000-000055230000}"/>
    <cellStyle name="Comma 2 8 3 2 3 3 2 2" xfId="35564" xr:uid="{6041BB4A-3CC0-408F-BFD9-808E2FF7AF2D}"/>
    <cellStyle name="Comma 2 8 3 2 3 3 3" xfId="25957" xr:uid="{F4C1BA7C-57A6-4BA3-8AEF-BA97B2A31C3C}"/>
    <cellStyle name="Comma 2 8 3 2 3 4" xfId="11546" xr:uid="{00000000-0005-0000-0000-000056230000}"/>
    <cellStyle name="Comma 2 8 3 2 3 4 2" xfId="30760" xr:uid="{516243E9-D13F-4A4C-8955-6B1467D3C942}"/>
    <cellStyle name="Comma 2 8 3 2 3 5" xfId="21153" xr:uid="{9691F4E6-759C-461E-844B-8CF4D0FDBF1F}"/>
    <cellStyle name="Comma 2 8 3 2 4" xfId="2741" xr:uid="{00000000-0005-0000-0000-000057230000}"/>
    <cellStyle name="Comma 2 8 3 2 4 2" xfId="7544" xr:uid="{00000000-0005-0000-0000-000058230000}"/>
    <cellStyle name="Comma 2 8 3 2 4 2 2" xfId="17151" xr:uid="{00000000-0005-0000-0000-000059230000}"/>
    <cellStyle name="Comma 2 8 3 2 4 2 2 2" xfId="36365" xr:uid="{7BB10464-7657-4E59-BD14-531D99C77FF8}"/>
    <cellStyle name="Comma 2 8 3 2 4 2 3" xfId="26758" xr:uid="{B485A9CB-3724-4AC8-A17F-563ECFB3C269}"/>
    <cellStyle name="Comma 2 8 3 2 4 3" xfId="12348" xr:uid="{00000000-0005-0000-0000-00005A230000}"/>
    <cellStyle name="Comma 2 8 3 2 4 3 2" xfId="31562" xr:uid="{B8D59FA8-EEF5-4D30-B412-7747D1AB0DAC}"/>
    <cellStyle name="Comma 2 8 3 2 4 4" xfId="21955" xr:uid="{317C5E8D-1FD5-44B4-AE15-044E8024908F}"/>
    <cellStyle name="Comma 2 8 3 2 5" xfId="5143" xr:uid="{00000000-0005-0000-0000-00005B230000}"/>
    <cellStyle name="Comma 2 8 3 2 5 2" xfId="14750" xr:uid="{00000000-0005-0000-0000-00005C230000}"/>
    <cellStyle name="Comma 2 8 3 2 5 2 2" xfId="33964" xr:uid="{966F94D7-E9EF-4ED9-BC20-1FA786C84BC6}"/>
    <cellStyle name="Comma 2 8 3 2 5 3" xfId="24357" xr:uid="{68492505-D756-4A7E-A6CD-AAF8223586A0}"/>
    <cellStyle name="Comma 2 8 3 2 6" xfId="9946" xr:uid="{00000000-0005-0000-0000-00005D230000}"/>
    <cellStyle name="Comma 2 8 3 2 6 2" xfId="29160" xr:uid="{2E5A4F39-9A9B-4865-8A0F-5C53FAC2E3E0}"/>
    <cellStyle name="Comma 2 8 3 2 7" xfId="19553" xr:uid="{A3997E8F-0234-4228-A828-322C60A3479F}"/>
    <cellStyle name="Comma 2 8 3 3" xfId="535" xr:uid="{00000000-0005-0000-0000-00005E230000}"/>
    <cellStyle name="Comma 2 8 3 3 2" xfId="1336" xr:uid="{00000000-0005-0000-0000-00005F230000}"/>
    <cellStyle name="Comma 2 8 3 3 2 2" xfId="3741" xr:uid="{00000000-0005-0000-0000-000060230000}"/>
    <cellStyle name="Comma 2 8 3 3 2 2 2" xfId="8544" xr:uid="{00000000-0005-0000-0000-000061230000}"/>
    <cellStyle name="Comma 2 8 3 3 2 2 2 2" xfId="18151" xr:uid="{00000000-0005-0000-0000-000062230000}"/>
    <cellStyle name="Comma 2 8 3 3 2 2 2 2 2" xfId="37365" xr:uid="{1486A0A6-3897-4F15-A86F-B3260ED109F5}"/>
    <cellStyle name="Comma 2 8 3 3 2 2 2 3" xfId="27758" xr:uid="{1A4D964D-15AA-410D-BA0B-7CF5FC96F02A}"/>
    <cellStyle name="Comma 2 8 3 3 2 2 3" xfId="13348" xr:uid="{00000000-0005-0000-0000-000063230000}"/>
    <cellStyle name="Comma 2 8 3 3 2 2 3 2" xfId="32562" xr:uid="{02EFF0F4-31CD-4D01-961B-A892976992C2}"/>
    <cellStyle name="Comma 2 8 3 3 2 2 4" xfId="22955" xr:uid="{AB929F58-1367-442C-BA89-1F75D1C4C8BC}"/>
    <cellStyle name="Comma 2 8 3 3 2 3" xfId="6143" xr:uid="{00000000-0005-0000-0000-000064230000}"/>
    <cellStyle name="Comma 2 8 3 3 2 3 2" xfId="15750" xr:uid="{00000000-0005-0000-0000-000065230000}"/>
    <cellStyle name="Comma 2 8 3 3 2 3 2 2" xfId="34964" xr:uid="{6724BB9E-EFBE-46F4-B985-24DA7433069D}"/>
    <cellStyle name="Comma 2 8 3 3 2 3 3" xfId="25357" xr:uid="{15C44596-5144-4BC1-9337-DC78B7B3C467}"/>
    <cellStyle name="Comma 2 8 3 3 2 4" xfId="10946" xr:uid="{00000000-0005-0000-0000-000066230000}"/>
    <cellStyle name="Comma 2 8 3 3 2 4 2" xfId="30160" xr:uid="{FCB39945-3752-46DF-8CE8-2419E11ED09A}"/>
    <cellStyle name="Comma 2 8 3 3 2 5" xfId="20553" xr:uid="{43C5A959-7E38-42E1-8D83-33E79C94E592}"/>
    <cellStyle name="Comma 2 8 3 3 3" xfId="2136" xr:uid="{00000000-0005-0000-0000-000067230000}"/>
    <cellStyle name="Comma 2 8 3 3 3 2" xfId="4541" xr:uid="{00000000-0005-0000-0000-000068230000}"/>
    <cellStyle name="Comma 2 8 3 3 3 2 2" xfId="9344" xr:uid="{00000000-0005-0000-0000-000069230000}"/>
    <cellStyle name="Comma 2 8 3 3 3 2 2 2" xfId="18951" xr:uid="{00000000-0005-0000-0000-00006A230000}"/>
    <cellStyle name="Comma 2 8 3 3 3 2 2 2 2" xfId="38165" xr:uid="{E4E4EC58-558B-4B47-BF8C-A865F7DD574B}"/>
    <cellStyle name="Comma 2 8 3 3 3 2 2 3" xfId="28558" xr:uid="{CE05ABA0-62A5-4EA4-A277-6D83D1BDF826}"/>
    <cellStyle name="Comma 2 8 3 3 3 2 3" xfId="14148" xr:uid="{00000000-0005-0000-0000-00006B230000}"/>
    <cellStyle name="Comma 2 8 3 3 3 2 3 2" xfId="33362" xr:uid="{DBD29962-29FE-4C9D-B4A4-CA1BC8802135}"/>
    <cellStyle name="Comma 2 8 3 3 3 2 4" xfId="23755" xr:uid="{AD0F29F3-4516-4868-87AA-B8F4D24281CB}"/>
    <cellStyle name="Comma 2 8 3 3 3 3" xfId="6943" xr:uid="{00000000-0005-0000-0000-00006C230000}"/>
    <cellStyle name="Comma 2 8 3 3 3 3 2" xfId="16550" xr:uid="{00000000-0005-0000-0000-00006D230000}"/>
    <cellStyle name="Comma 2 8 3 3 3 3 2 2" xfId="35764" xr:uid="{BE7C6D2A-5FF5-4B63-BFD0-D38BA205AAC8}"/>
    <cellStyle name="Comma 2 8 3 3 3 3 3" xfId="26157" xr:uid="{83A7BD73-5335-4D66-8306-A68FC4981A9A}"/>
    <cellStyle name="Comma 2 8 3 3 3 4" xfId="11746" xr:uid="{00000000-0005-0000-0000-00006E230000}"/>
    <cellStyle name="Comma 2 8 3 3 3 4 2" xfId="30960" xr:uid="{5717A3E8-C267-464F-8C07-C746CC1B69A7}"/>
    <cellStyle name="Comma 2 8 3 3 3 5" xfId="21353" xr:uid="{DC27DC7A-87C7-427A-A562-B61A4569BDFD}"/>
    <cellStyle name="Comma 2 8 3 3 4" xfId="2941" xr:uid="{00000000-0005-0000-0000-00006F230000}"/>
    <cellStyle name="Comma 2 8 3 3 4 2" xfId="7744" xr:uid="{00000000-0005-0000-0000-000070230000}"/>
    <cellStyle name="Comma 2 8 3 3 4 2 2" xfId="17351" xr:uid="{00000000-0005-0000-0000-000071230000}"/>
    <cellStyle name="Comma 2 8 3 3 4 2 2 2" xfId="36565" xr:uid="{9748E8DB-85C3-4F40-8025-062973F1A1FA}"/>
    <cellStyle name="Comma 2 8 3 3 4 2 3" xfId="26958" xr:uid="{72C572DF-3C65-47B1-82B8-F46B8774D1FC}"/>
    <cellStyle name="Comma 2 8 3 3 4 3" xfId="12548" xr:uid="{00000000-0005-0000-0000-000072230000}"/>
    <cellStyle name="Comma 2 8 3 3 4 3 2" xfId="31762" xr:uid="{730366E7-CD4A-4CC4-B843-785570E1A36B}"/>
    <cellStyle name="Comma 2 8 3 3 4 4" xfId="22155" xr:uid="{58C10072-C806-490F-898D-23ED3803D101}"/>
    <cellStyle name="Comma 2 8 3 3 5" xfId="5343" xr:uid="{00000000-0005-0000-0000-000073230000}"/>
    <cellStyle name="Comma 2 8 3 3 5 2" xfId="14950" xr:uid="{00000000-0005-0000-0000-000074230000}"/>
    <cellStyle name="Comma 2 8 3 3 5 2 2" xfId="34164" xr:uid="{C7AB24B8-0900-4542-BC8B-2728ED5242B5}"/>
    <cellStyle name="Comma 2 8 3 3 5 3" xfId="24557" xr:uid="{8992758F-2D58-4A5C-89E8-D28A5EED6B21}"/>
    <cellStyle name="Comma 2 8 3 3 6" xfId="10146" xr:uid="{00000000-0005-0000-0000-000075230000}"/>
    <cellStyle name="Comma 2 8 3 3 6 2" xfId="29360" xr:uid="{1C47A458-AF04-4832-8F5E-E37F5B1B7FE2}"/>
    <cellStyle name="Comma 2 8 3 3 7" xfId="19753" xr:uid="{C735C54B-FABE-483E-ABEE-0C9D61286F8B}"/>
    <cellStyle name="Comma 2 8 3 4" xfId="735" xr:uid="{00000000-0005-0000-0000-000076230000}"/>
    <cellStyle name="Comma 2 8 3 4 2" xfId="1536" xr:uid="{00000000-0005-0000-0000-000077230000}"/>
    <cellStyle name="Comma 2 8 3 4 2 2" xfId="3941" xr:uid="{00000000-0005-0000-0000-000078230000}"/>
    <cellStyle name="Comma 2 8 3 4 2 2 2" xfId="8744" xr:uid="{00000000-0005-0000-0000-000079230000}"/>
    <cellStyle name="Comma 2 8 3 4 2 2 2 2" xfId="18351" xr:uid="{00000000-0005-0000-0000-00007A230000}"/>
    <cellStyle name="Comma 2 8 3 4 2 2 2 2 2" xfId="37565" xr:uid="{6154633D-560A-47D9-B885-4EA481969B0E}"/>
    <cellStyle name="Comma 2 8 3 4 2 2 2 3" xfId="27958" xr:uid="{849BDC92-9D7F-4175-91F4-39983F07120E}"/>
    <cellStyle name="Comma 2 8 3 4 2 2 3" xfId="13548" xr:uid="{00000000-0005-0000-0000-00007B230000}"/>
    <cellStyle name="Comma 2 8 3 4 2 2 3 2" xfId="32762" xr:uid="{702F3396-1B97-4D89-90FC-4065EB1A4E6A}"/>
    <cellStyle name="Comma 2 8 3 4 2 2 4" xfId="23155" xr:uid="{243E046C-6AFE-4C63-AEFB-69148ECF4E2A}"/>
    <cellStyle name="Comma 2 8 3 4 2 3" xfId="6343" xr:uid="{00000000-0005-0000-0000-00007C230000}"/>
    <cellStyle name="Comma 2 8 3 4 2 3 2" xfId="15950" xr:uid="{00000000-0005-0000-0000-00007D230000}"/>
    <cellStyle name="Comma 2 8 3 4 2 3 2 2" xfId="35164" xr:uid="{DEBAF62C-2A7B-469F-AEDC-185873453BB5}"/>
    <cellStyle name="Comma 2 8 3 4 2 3 3" xfId="25557" xr:uid="{0BFAA2C9-9AD9-4FA7-B493-07C795E4E11A}"/>
    <cellStyle name="Comma 2 8 3 4 2 4" xfId="11146" xr:uid="{00000000-0005-0000-0000-00007E230000}"/>
    <cellStyle name="Comma 2 8 3 4 2 4 2" xfId="30360" xr:uid="{0D4C4029-F8BC-4297-A316-9A261976E3B3}"/>
    <cellStyle name="Comma 2 8 3 4 2 5" xfId="20753" xr:uid="{0CC6AA57-1D18-451D-A48C-1A4AE5C808E7}"/>
    <cellStyle name="Comma 2 8 3 4 3" xfId="2336" xr:uid="{00000000-0005-0000-0000-00007F230000}"/>
    <cellStyle name="Comma 2 8 3 4 3 2" xfId="4741" xr:uid="{00000000-0005-0000-0000-000080230000}"/>
    <cellStyle name="Comma 2 8 3 4 3 2 2" xfId="9544" xr:uid="{00000000-0005-0000-0000-000081230000}"/>
    <cellStyle name="Comma 2 8 3 4 3 2 2 2" xfId="19151" xr:uid="{00000000-0005-0000-0000-000082230000}"/>
    <cellStyle name="Comma 2 8 3 4 3 2 2 2 2" xfId="38365" xr:uid="{C4998EE3-445F-4241-9984-8CC6FE5F34A7}"/>
    <cellStyle name="Comma 2 8 3 4 3 2 2 3" xfId="28758" xr:uid="{FCDCD60F-13CA-4CEF-9C60-F5443341212E}"/>
    <cellStyle name="Comma 2 8 3 4 3 2 3" xfId="14348" xr:uid="{00000000-0005-0000-0000-000083230000}"/>
    <cellStyle name="Comma 2 8 3 4 3 2 3 2" xfId="33562" xr:uid="{34F89A7A-5B87-42C0-A690-EB2ACA535085}"/>
    <cellStyle name="Comma 2 8 3 4 3 2 4" xfId="23955" xr:uid="{4941DA17-9F93-4BBC-87E8-166462DEFB80}"/>
    <cellStyle name="Comma 2 8 3 4 3 3" xfId="7143" xr:uid="{00000000-0005-0000-0000-000084230000}"/>
    <cellStyle name="Comma 2 8 3 4 3 3 2" xfId="16750" xr:uid="{00000000-0005-0000-0000-000085230000}"/>
    <cellStyle name="Comma 2 8 3 4 3 3 2 2" xfId="35964" xr:uid="{E54B0F10-BEA5-46D5-97A4-5A0AF4AC3C02}"/>
    <cellStyle name="Comma 2 8 3 4 3 3 3" xfId="26357" xr:uid="{6EB56715-50EE-43E0-8A1C-48A594954AA0}"/>
    <cellStyle name="Comma 2 8 3 4 3 4" xfId="11946" xr:uid="{00000000-0005-0000-0000-000086230000}"/>
    <cellStyle name="Comma 2 8 3 4 3 4 2" xfId="31160" xr:uid="{EFF6845B-622F-4E01-825D-AF7089BD8BFB}"/>
    <cellStyle name="Comma 2 8 3 4 3 5" xfId="21553" xr:uid="{A641C6FA-B83B-4877-9570-4D1235D702E5}"/>
    <cellStyle name="Comma 2 8 3 4 4" xfId="3141" xr:uid="{00000000-0005-0000-0000-000087230000}"/>
    <cellStyle name="Comma 2 8 3 4 4 2" xfId="7944" xr:uid="{00000000-0005-0000-0000-000088230000}"/>
    <cellStyle name="Comma 2 8 3 4 4 2 2" xfId="17551" xr:uid="{00000000-0005-0000-0000-000089230000}"/>
    <cellStyle name="Comma 2 8 3 4 4 2 2 2" xfId="36765" xr:uid="{68FCE4CC-BC1F-44EA-AC89-B4F0C657F2AC}"/>
    <cellStyle name="Comma 2 8 3 4 4 2 3" xfId="27158" xr:uid="{B2845065-FE33-4834-89A2-2EFF5E4CBA46}"/>
    <cellStyle name="Comma 2 8 3 4 4 3" xfId="12748" xr:uid="{00000000-0005-0000-0000-00008A230000}"/>
    <cellStyle name="Comma 2 8 3 4 4 3 2" xfId="31962" xr:uid="{13CE4EFF-0642-4F5D-BE25-298434132A5D}"/>
    <cellStyle name="Comma 2 8 3 4 4 4" xfId="22355" xr:uid="{7EC02F8E-0AAD-4C1A-BC89-B77C62701F40}"/>
    <cellStyle name="Comma 2 8 3 4 5" xfId="5543" xr:uid="{00000000-0005-0000-0000-00008B230000}"/>
    <cellStyle name="Comma 2 8 3 4 5 2" xfId="15150" xr:uid="{00000000-0005-0000-0000-00008C230000}"/>
    <cellStyle name="Comma 2 8 3 4 5 2 2" xfId="34364" xr:uid="{0D512EA0-123B-4DC4-8595-2C4AE590E309}"/>
    <cellStyle name="Comma 2 8 3 4 5 3" xfId="24757" xr:uid="{7619AE65-203B-4086-B003-030A133FFEBF}"/>
    <cellStyle name="Comma 2 8 3 4 6" xfId="10346" xr:uid="{00000000-0005-0000-0000-00008D230000}"/>
    <cellStyle name="Comma 2 8 3 4 6 2" xfId="29560" xr:uid="{A48B0170-23EB-4A66-B810-8CDE33F191AB}"/>
    <cellStyle name="Comma 2 8 3 4 7" xfId="19953" xr:uid="{CBD0208C-9E5E-4F9B-9025-C7263851A1B7}"/>
    <cellStyle name="Comma 2 8 3 5" xfId="936" xr:uid="{00000000-0005-0000-0000-00008E230000}"/>
    <cellStyle name="Comma 2 8 3 5 2" xfId="3341" xr:uid="{00000000-0005-0000-0000-00008F230000}"/>
    <cellStyle name="Comma 2 8 3 5 2 2" xfId="8144" xr:uid="{00000000-0005-0000-0000-000090230000}"/>
    <cellStyle name="Comma 2 8 3 5 2 2 2" xfId="17751" xr:uid="{00000000-0005-0000-0000-000091230000}"/>
    <cellStyle name="Comma 2 8 3 5 2 2 2 2" xfId="36965" xr:uid="{67F7BEF5-4392-4982-8152-42B5FC30FF27}"/>
    <cellStyle name="Comma 2 8 3 5 2 2 3" xfId="27358" xr:uid="{0C01678A-D31B-4D05-9CCB-1E7AAEED1F0A}"/>
    <cellStyle name="Comma 2 8 3 5 2 3" xfId="12948" xr:uid="{00000000-0005-0000-0000-000092230000}"/>
    <cellStyle name="Comma 2 8 3 5 2 3 2" xfId="32162" xr:uid="{672156AE-36A7-4AAE-97BA-F92D57DFC460}"/>
    <cellStyle name="Comma 2 8 3 5 2 4" xfId="22555" xr:uid="{E145B868-0A36-43AA-AB0B-533645CFF92E}"/>
    <cellStyle name="Comma 2 8 3 5 3" xfId="5743" xr:uid="{00000000-0005-0000-0000-000093230000}"/>
    <cellStyle name="Comma 2 8 3 5 3 2" xfId="15350" xr:uid="{00000000-0005-0000-0000-000094230000}"/>
    <cellStyle name="Comma 2 8 3 5 3 2 2" xfId="34564" xr:uid="{F8A138BE-96E1-4561-A5A2-3EFA9822E9C8}"/>
    <cellStyle name="Comma 2 8 3 5 3 3" xfId="24957" xr:uid="{CD830EE3-4DAC-4122-9286-74FC0A08A8EF}"/>
    <cellStyle name="Comma 2 8 3 5 4" xfId="10546" xr:uid="{00000000-0005-0000-0000-000095230000}"/>
    <cellStyle name="Comma 2 8 3 5 4 2" xfId="29760" xr:uid="{F14E4576-ECBD-444D-9FD3-694AF264F04C}"/>
    <cellStyle name="Comma 2 8 3 5 5" xfId="20153" xr:uid="{278294A4-1368-4B46-BD8E-DC000989D8F9}"/>
    <cellStyle name="Comma 2 8 3 6" xfId="1736" xr:uid="{00000000-0005-0000-0000-000096230000}"/>
    <cellStyle name="Comma 2 8 3 6 2" xfId="4141" xr:uid="{00000000-0005-0000-0000-000097230000}"/>
    <cellStyle name="Comma 2 8 3 6 2 2" xfId="8944" xr:uid="{00000000-0005-0000-0000-000098230000}"/>
    <cellStyle name="Comma 2 8 3 6 2 2 2" xfId="18551" xr:uid="{00000000-0005-0000-0000-000099230000}"/>
    <cellStyle name="Comma 2 8 3 6 2 2 2 2" xfId="37765" xr:uid="{D55172A5-6F9C-4377-8995-700051DE00EA}"/>
    <cellStyle name="Comma 2 8 3 6 2 2 3" xfId="28158" xr:uid="{B8365979-0B94-4974-8576-EBB707E5E221}"/>
    <cellStyle name="Comma 2 8 3 6 2 3" xfId="13748" xr:uid="{00000000-0005-0000-0000-00009A230000}"/>
    <cellStyle name="Comma 2 8 3 6 2 3 2" xfId="32962" xr:uid="{4F88FC70-9BF7-4A51-8C37-560CF0B6D90D}"/>
    <cellStyle name="Comma 2 8 3 6 2 4" xfId="23355" xr:uid="{ACCC045D-5D01-47CD-B4CB-357D893ED108}"/>
    <cellStyle name="Comma 2 8 3 6 3" xfId="6543" xr:uid="{00000000-0005-0000-0000-00009B230000}"/>
    <cellStyle name="Comma 2 8 3 6 3 2" xfId="16150" xr:uid="{00000000-0005-0000-0000-00009C230000}"/>
    <cellStyle name="Comma 2 8 3 6 3 2 2" xfId="35364" xr:uid="{8841ACEB-F8AC-43D4-A99F-A99830AED6CF}"/>
    <cellStyle name="Comma 2 8 3 6 3 3" xfId="25757" xr:uid="{6E2C0DBA-A94E-4EE9-8E4D-40B7AD08D7CF}"/>
    <cellStyle name="Comma 2 8 3 6 4" xfId="11346" xr:uid="{00000000-0005-0000-0000-00009D230000}"/>
    <cellStyle name="Comma 2 8 3 6 4 2" xfId="30560" xr:uid="{E45302D3-0CD5-4F93-A1C0-77655EFE36F3}"/>
    <cellStyle name="Comma 2 8 3 6 5" xfId="20953" xr:uid="{1515CC99-3EDA-42F2-807F-030CD3BD9DEA}"/>
    <cellStyle name="Comma 2 8 3 7" xfId="2541" xr:uid="{00000000-0005-0000-0000-00009E230000}"/>
    <cellStyle name="Comma 2 8 3 7 2" xfId="7344" xr:uid="{00000000-0005-0000-0000-00009F230000}"/>
    <cellStyle name="Comma 2 8 3 7 2 2" xfId="16951" xr:uid="{00000000-0005-0000-0000-0000A0230000}"/>
    <cellStyle name="Comma 2 8 3 7 2 2 2" xfId="36165" xr:uid="{4328113C-2C44-4000-950A-8F4C72985AD2}"/>
    <cellStyle name="Comma 2 8 3 7 2 3" xfId="26558" xr:uid="{F1327091-0053-4BD6-8E3A-273C2E121119}"/>
    <cellStyle name="Comma 2 8 3 7 3" xfId="12148" xr:uid="{00000000-0005-0000-0000-0000A1230000}"/>
    <cellStyle name="Comma 2 8 3 7 3 2" xfId="31362" xr:uid="{C4003651-8282-43C4-8980-9602D115B8AC}"/>
    <cellStyle name="Comma 2 8 3 7 4" xfId="21755" xr:uid="{5CC45D5E-81B1-4DCF-920F-ADCA74C1E933}"/>
    <cellStyle name="Comma 2 8 3 8" xfId="4943" xr:uid="{00000000-0005-0000-0000-0000A2230000}"/>
    <cellStyle name="Comma 2 8 3 8 2" xfId="14550" xr:uid="{00000000-0005-0000-0000-0000A3230000}"/>
    <cellStyle name="Comma 2 8 3 8 2 2" xfId="33764" xr:uid="{01CADED7-038F-446D-B496-63B99528DD68}"/>
    <cellStyle name="Comma 2 8 3 8 3" xfId="24157" xr:uid="{683CE35C-AFC6-469A-BE34-49129050C5C4}"/>
    <cellStyle name="Comma 2 8 3 9" xfId="9746" xr:uid="{00000000-0005-0000-0000-0000A4230000}"/>
    <cellStyle name="Comma 2 8 3 9 2" xfId="28960" xr:uid="{AD48C956-38A2-4020-81E3-F29111A5A868}"/>
    <cellStyle name="Comma 2 8 4" xfId="235" xr:uid="{00000000-0005-0000-0000-0000A5230000}"/>
    <cellStyle name="Comma 2 8 4 2" xfId="1036" xr:uid="{00000000-0005-0000-0000-0000A6230000}"/>
    <cellStyle name="Comma 2 8 4 2 2" xfId="3441" xr:uid="{00000000-0005-0000-0000-0000A7230000}"/>
    <cellStyle name="Comma 2 8 4 2 2 2" xfId="8244" xr:uid="{00000000-0005-0000-0000-0000A8230000}"/>
    <cellStyle name="Comma 2 8 4 2 2 2 2" xfId="17851" xr:uid="{00000000-0005-0000-0000-0000A9230000}"/>
    <cellStyle name="Comma 2 8 4 2 2 2 2 2" xfId="37065" xr:uid="{BDBA3B5D-382F-49D7-8FA5-A4B49EB581FA}"/>
    <cellStyle name="Comma 2 8 4 2 2 2 3" xfId="27458" xr:uid="{35BDCAAB-F879-46E5-805D-280AF65F6A9D}"/>
    <cellStyle name="Comma 2 8 4 2 2 3" xfId="13048" xr:uid="{00000000-0005-0000-0000-0000AA230000}"/>
    <cellStyle name="Comma 2 8 4 2 2 3 2" xfId="32262" xr:uid="{953D191D-DB89-4526-A71E-A290A075FF33}"/>
    <cellStyle name="Comma 2 8 4 2 2 4" xfId="22655" xr:uid="{8B250511-B0AE-4BAE-84F5-6477AF281FBB}"/>
    <cellStyle name="Comma 2 8 4 2 3" xfId="5843" xr:uid="{00000000-0005-0000-0000-0000AB230000}"/>
    <cellStyle name="Comma 2 8 4 2 3 2" xfId="15450" xr:uid="{00000000-0005-0000-0000-0000AC230000}"/>
    <cellStyle name="Comma 2 8 4 2 3 2 2" xfId="34664" xr:uid="{992027F5-1044-457F-A1F0-C9C595CF529F}"/>
    <cellStyle name="Comma 2 8 4 2 3 3" xfId="25057" xr:uid="{A13B586C-11D8-4279-B7DF-1E95224F4182}"/>
    <cellStyle name="Comma 2 8 4 2 4" xfId="10646" xr:uid="{00000000-0005-0000-0000-0000AD230000}"/>
    <cellStyle name="Comma 2 8 4 2 4 2" xfId="29860" xr:uid="{6078FCA3-2F95-4437-A621-878451325813}"/>
    <cellStyle name="Comma 2 8 4 2 5" xfId="20253" xr:uid="{BD689792-5861-4E6E-AC21-2C3D3736B525}"/>
    <cellStyle name="Comma 2 8 4 3" xfId="1836" xr:uid="{00000000-0005-0000-0000-0000AE230000}"/>
    <cellStyle name="Comma 2 8 4 3 2" xfId="4241" xr:uid="{00000000-0005-0000-0000-0000AF230000}"/>
    <cellStyle name="Comma 2 8 4 3 2 2" xfId="9044" xr:uid="{00000000-0005-0000-0000-0000B0230000}"/>
    <cellStyle name="Comma 2 8 4 3 2 2 2" xfId="18651" xr:uid="{00000000-0005-0000-0000-0000B1230000}"/>
    <cellStyle name="Comma 2 8 4 3 2 2 2 2" xfId="37865" xr:uid="{754FCA14-2F9D-4E59-BDA1-9FC3C77B4F08}"/>
    <cellStyle name="Comma 2 8 4 3 2 2 3" xfId="28258" xr:uid="{C9E0375C-5B8D-40D8-B437-212FA732B6E8}"/>
    <cellStyle name="Comma 2 8 4 3 2 3" xfId="13848" xr:uid="{00000000-0005-0000-0000-0000B2230000}"/>
    <cellStyle name="Comma 2 8 4 3 2 3 2" xfId="33062" xr:uid="{D9771B0D-878D-4464-9DC2-48528069D7FE}"/>
    <cellStyle name="Comma 2 8 4 3 2 4" xfId="23455" xr:uid="{AB348581-3B18-4265-B3FC-363B342F718C}"/>
    <cellStyle name="Comma 2 8 4 3 3" xfId="6643" xr:uid="{00000000-0005-0000-0000-0000B3230000}"/>
    <cellStyle name="Comma 2 8 4 3 3 2" xfId="16250" xr:uid="{00000000-0005-0000-0000-0000B4230000}"/>
    <cellStyle name="Comma 2 8 4 3 3 2 2" xfId="35464" xr:uid="{B8B34BF1-8522-4DD3-886B-6BE97902D89D}"/>
    <cellStyle name="Comma 2 8 4 3 3 3" xfId="25857" xr:uid="{AAAC1490-63CA-48D3-97F3-1579668D8614}"/>
    <cellStyle name="Comma 2 8 4 3 4" xfId="11446" xr:uid="{00000000-0005-0000-0000-0000B5230000}"/>
    <cellStyle name="Comma 2 8 4 3 4 2" xfId="30660" xr:uid="{DF4EE49F-DDAA-41F4-9B57-9C81CFE55D15}"/>
    <cellStyle name="Comma 2 8 4 3 5" xfId="21053" xr:uid="{F016C107-50FB-43B5-9B51-5DA2D11FEB84}"/>
    <cellStyle name="Comma 2 8 4 4" xfId="2641" xr:uid="{00000000-0005-0000-0000-0000B6230000}"/>
    <cellStyle name="Comma 2 8 4 4 2" xfId="7444" xr:uid="{00000000-0005-0000-0000-0000B7230000}"/>
    <cellStyle name="Comma 2 8 4 4 2 2" xfId="17051" xr:uid="{00000000-0005-0000-0000-0000B8230000}"/>
    <cellStyle name="Comma 2 8 4 4 2 2 2" xfId="36265" xr:uid="{19C2D72B-2450-48E0-9765-15BAACFE6E8E}"/>
    <cellStyle name="Comma 2 8 4 4 2 3" xfId="26658" xr:uid="{F0179FD4-C358-495E-A7C8-7AE36864FD1A}"/>
    <cellStyle name="Comma 2 8 4 4 3" xfId="12248" xr:uid="{00000000-0005-0000-0000-0000B9230000}"/>
    <cellStyle name="Comma 2 8 4 4 3 2" xfId="31462" xr:uid="{99573C8C-5E9B-4CA0-9CDB-FAEE5B581E4E}"/>
    <cellStyle name="Comma 2 8 4 4 4" xfId="21855" xr:uid="{90FC7379-9E6E-41D0-8E6A-63E9D5545260}"/>
    <cellStyle name="Comma 2 8 4 5" xfId="5043" xr:uid="{00000000-0005-0000-0000-0000BA230000}"/>
    <cellStyle name="Comma 2 8 4 5 2" xfId="14650" xr:uid="{00000000-0005-0000-0000-0000BB230000}"/>
    <cellStyle name="Comma 2 8 4 5 2 2" xfId="33864" xr:uid="{094AF385-503A-4274-B548-8415A774D5E7}"/>
    <cellStyle name="Comma 2 8 4 5 3" xfId="24257" xr:uid="{8EC7D9BF-48B1-496E-BBF3-3A47F34688DE}"/>
    <cellStyle name="Comma 2 8 4 6" xfId="9846" xr:uid="{00000000-0005-0000-0000-0000BC230000}"/>
    <cellStyle name="Comma 2 8 4 6 2" xfId="29060" xr:uid="{354EF882-6490-4E53-B01F-4E1169182072}"/>
    <cellStyle name="Comma 2 8 4 7" xfId="19453" xr:uid="{EB73C027-654F-4C7B-8BB3-8B462A901A5F}"/>
    <cellStyle name="Comma 2 8 5" xfId="435" xr:uid="{00000000-0005-0000-0000-0000BD230000}"/>
    <cellStyle name="Comma 2 8 5 2" xfId="1236" xr:uid="{00000000-0005-0000-0000-0000BE230000}"/>
    <cellStyle name="Comma 2 8 5 2 2" xfId="3641" xr:uid="{00000000-0005-0000-0000-0000BF230000}"/>
    <cellStyle name="Comma 2 8 5 2 2 2" xfId="8444" xr:uid="{00000000-0005-0000-0000-0000C0230000}"/>
    <cellStyle name="Comma 2 8 5 2 2 2 2" xfId="18051" xr:uid="{00000000-0005-0000-0000-0000C1230000}"/>
    <cellStyle name="Comma 2 8 5 2 2 2 2 2" xfId="37265" xr:uid="{87D3346B-1615-404C-AB06-DA35C0196F5E}"/>
    <cellStyle name="Comma 2 8 5 2 2 2 3" xfId="27658" xr:uid="{8B4FB32F-0B1C-4CE3-B682-A9D6C7F17C34}"/>
    <cellStyle name="Comma 2 8 5 2 2 3" xfId="13248" xr:uid="{00000000-0005-0000-0000-0000C2230000}"/>
    <cellStyle name="Comma 2 8 5 2 2 3 2" xfId="32462" xr:uid="{15D1CCA2-1464-44A4-90ED-295D482CD911}"/>
    <cellStyle name="Comma 2 8 5 2 2 4" xfId="22855" xr:uid="{15432578-5FEA-43EF-80A6-D24CD5F3ACFD}"/>
    <cellStyle name="Comma 2 8 5 2 3" xfId="6043" xr:uid="{00000000-0005-0000-0000-0000C3230000}"/>
    <cellStyle name="Comma 2 8 5 2 3 2" xfId="15650" xr:uid="{00000000-0005-0000-0000-0000C4230000}"/>
    <cellStyle name="Comma 2 8 5 2 3 2 2" xfId="34864" xr:uid="{0FC1507D-2E66-4F8C-AF34-FA1B550F4119}"/>
    <cellStyle name="Comma 2 8 5 2 3 3" xfId="25257" xr:uid="{841A66CD-38B1-41E3-A3E0-CC66CF8B321D}"/>
    <cellStyle name="Comma 2 8 5 2 4" xfId="10846" xr:uid="{00000000-0005-0000-0000-0000C5230000}"/>
    <cellStyle name="Comma 2 8 5 2 4 2" xfId="30060" xr:uid="{DAB6A8C7-C697-4A9C-939F-6B40C0E2E1E0}"/>
    <cellStyle name="Comma 2 8 5 2 5" xfId="20453" xr:uid="{2DB4973D-E67C-4611-BFC9-78165B170F5A}"/>
    <cellStyle name="Comma 2 8 5 3" xfId="2036" xr:uid="{00000000-0005-0000-0000-0000C6230000}"/>
    <cellStyle name="Comma 2 8 5 3 2" xfId="4441" xr:uid="{00000000-0005-0000-0000-0000C7230000}"/>
    <cellStyle name="Comma 2 8 5 3 2 2" xfId="9244" xr:uid="{00000000-0005-0000-0000-0000C8230000}"/>
    <cellStyle name="Comma 2 8 5 3 2 2 2" xfId="18851" xr:uid="{00000000-0005-0000-0000-0000C9230000}"/>
    <cellStyle name="Comma 2 8 5 3 2 2 2 2" xfId="38065" xr:uid="{933E318F-09AD-4716-9DCD-E852D0B74B31}"/>
    <cellStyle name="Comma 2 8 5 3 2 2 3" xfId="28458" xr:uid="{D8F835F6-8B7A-4E0D-A70E-39A0CA62F3F2}"/>
    <cellStyle name="Comma 2 8 5 3 2 3" xfId="14048" xr:uid="{00000000-0005-0000-0000-0000CA230000}"/>
    <cellStyle name="Comma 2 8 5 3 2 3 2" xfId="33262" xr:uid="{85884D20-F3DE-4B0A-A25A-36B2ABD4E8DC}"/>
    <cellStyle name="Comma 2 8 5 3 2 4" xfId="23655" xr:uid="{5E172474-8A44-4588-9284-97DA30D6A68D}"/>
    <cellStyle name="Comma 2 8 5 3 3" xfId="6843" xr:uid="{00000000-0005-0000-0000-0000CB230000}"/>
    <cellStyle name="Comma 2 8 5 3 3 2" xfId="16450" xr:uid="{00000000-0005-0000-0000-0000CC230000}"/>
    <cellStyle name="Comma 2 8 5 3 3 2 2" xfId="35664" xr:uid="{0FDB8B93-C34C-4DAD-981D-436A29A540E3}"/>
    <cellStyle name="Comma 2 8 5 3 3 3" xfId="26057" xr:uid="{C1F4FD7A-FABA-456B-A915-A6660774B6AD}"/>
    <cellStyle name="Comma 2 8 5 3 4" xfId="11646" xr:uid="{00000000-0005-0000-0000-0000CD230000}"/>
    <cellStyle name="Comma 2 8 5 3 4 2" xfId="30860" xr:uid="{B702EF97-2B47-484C-9C74-ACCAE51C0C5F}"/>
    <cellStyle name="Comma 2 8 5 3 5" xfId="21253" xr:uid="{1A991EBB-FBCD-416C-92FF-BF4D84A8419B}"/>
    <cellStyle name="Comma 2 8 5 4" xfId="2841" xr:uid="{00000000-0005-0000-0000-0000CE230000}"/>
    <cellStyle name="Comma 2 8 5 4 2" xfId="7644" xr:uid="{00000000-0005-0000-0000-0000CF230000}"/>
    <cellStyle name="Comma 2 8 5 4 2 2" xfId="17251" xr:uid="{00000000-0005-0000-0000-0000D0230000}"/>
    <cellStyle name="Comma 2 8 5 4 2 2 2" xfId="36465" xr:uid="{D50B58A5-F013-457F-A29A-268BA7F6C6A0}"/>
    <cellStyle name="Comma 2 8 5 4 2 3" xfId="26858" xr:uid="{413BD768-AC90-4147-A29D-228201E39AEF}"/>
    <cellStyle name="Comma 2 8 5 4 3" xfId="12448" xr:uid="{00000000-0005-0000-0000-0000D1230000}"/>
    <cellStyle name="Comma 2 8 5 4 3 2" xfId="31662" xr:uid="{8310B1F3-6238-440E-93D6-B7371C1B45CD}"/>
    <cellStyle name="Comma 2 8 5 4 4" xfId="22055" xr:uid="{32892EAD-38B2-4171-B621-93C228E420AE}"/>
    <cellStyle name="Comma 2 8 5 5" xfId="5243" xr:uid="{00000000-0005-0000-0000-0000D2230000}"/>
    <cellStyle name="Comma 2 8 5 5 2" xfId="14850" xr:uid="{00000000-0005-0000-0000-0000D3230000}"/>
    <cellStyle name="Comma 2 8 5 5 2 2" xfId="34064" xr:uid="{3AD2A6A2-1C61-4DDB-ACEF-6943D8688C94}"/>
    <cellStyle name="Comma 2 8 5 5 3" xfId="24457" xr:uid="{18CC9D8A-5CF5-4C73-9790-177635E89A1D}"/>
    <cellStyle name="Comma 2 8 5 6" xfId="10046" xr:uid="{00000000-0005-0000-0000-0000D4230000}"/>
    <cellStyle name="Comma 2 8 5 6 2" xfId="29260" xr:uid="{6AB6D296-39D0-4881-926B-5E76627207F1}"/>
    <cellStyle name="Comma 2 8 5 7" xfId="19653" xr:uid="{079DB313-F658-4858-A175-C164CA9A8C4D}"/>
    <cellStyle name="Comma 2 8 6" xfId="635" xr:uid="{00000000-0005-0000-0000-0000D5230000}"/>
    <cellStyle name="Comma 2 8 6 2" xfId="1436" xr:uid="{00000000-0005-0000-0000-0000D6230000}"/>
    <cellStyle name="Comma 2 8 6 2 2" xfId="3841" xr:uid="{00000000-0005-0000-0000-0000D7230000}"/>
    <cellStyle name="Comma 2 8 6 2 2 2" xfId="8644" xr:uid="{00000000-0005-0000-0000-0000D8230000}"/>
    <cellStyle name="Comma 2 8 6 2 2 2 2" xfId="18251" xr:uid="{00000000-0005-0000-0000-0000D9230000}"/>
    <cellStyle name="Comma 2 8 6 2 2 2 2 2" xfId="37465" xr:uid="{13EF29B8-1E9F-4132-B20B-CAEF2199008C}"/>
    <cellStyle name="Comma 2 8 6 2 2 2 3" xfId="27858" xr:uid="{DF832056-1B46-4632-AE0A-7E5EF6FEF33C}"/>
    <cellStyle name="Comma 2 8 6 2 2 3" xfId="13448" xr:uid="{00000000-0005-0000-0000-0000DA230000}"/>
    <cellStyle name="Comma 2 8 6 2 2 3 2" xfId="32662" xr:uid="{5AD19163-2A6A-4834-B297-71A4321C57BA}"/>
    <cellStyle name="Comma 2 8 6 2 2 4" xfId="23055" xr:uid="{F6B25532-CFA1-421F-8511-D67EDD024663}"/>
    <cellStyle name="Comma 2 8 6 2 3" xfId="6243" xr:uid="{00000000-0005-0000-0000-0000DB230000}"/>
    <cellStyle name="Comma 2 8 6 2 3 2" xfId="15850" xr:uid="{00000000-0005-0000-0000-0000DC230000}"/>
    <cellStyle name="Comma 2 8 6 2 3 2 2" xfId="35064" xr:uid="{1F49B1F7-6051-4649-851F-51E09B2B95BF}"/>
    <cellStyle name="Comma 2 8 6 2 3 3" xfId="25457" xr:uid="{AA1F9DFE-3010-46A6-8619-2C6AB3C51032}"/>
    <cellStyle name="Comma 2 8 6 2 4" xfId="11046" xr:uid="{00000000-0005-0000-0000-0000DD230000}"/>
    <cellStyle name="Comma 2 8 6 2 4 2" xfId="30260" xr:uid="{600F181E-0D65-4440-BBDE-AD5F22001F6E}"/>
    <cellStyle name="Comma 2 8 6 2 5" xfId="20653" xr:uid="{E02B5051-0EDB-4C4B-82F7-67FB5D23D095}"/>
    <cellStyle name="Comma 2 8 6 3" xfId="2236" xr:uid="{00000000-0005-0000-0000-0000DE230000}"/>
    <cellStyle name="Comma 2 8 6 3 2" xfId="4641" xr:uid="{00000000-0005-0000-0000-0000DF230000}"/>
    <cellStyle name="Comma 2 8 6 3 2 2" xfId="9444" xr:uid="{00000000-0005-0000-0000-0000E0230000}"/>
    <cellStyle name="Comma 2 8 6 3 2 2 2" xfId="19051" xr:uid="{00000000-0005-0000-0000-0000E1230000}"/>
    <cellStyle name="Comma 2 8 6 3 2 2 2 2" xfId="38265" xr:uid="{DFE1D037-98B9-413B-8053-C18F54BAC434}"/>
    <cellStyle name="Comma 2 8 6 3 2 2 3" xfId="28658" xr:uid="{0281064F-BD8C-4F5A-8A62-B854E467148F}"/>
    <cellStyle name="Comma 2 8 6 3 2 3" xfId="14248" xr:uid="{00000000-0005-0000-0000-0000E2230000}"/>
    <cellStyle name="Comma 2 8 6 3 2 3 2" xfId="33462" xr:uid="{6D649556-1451-4A62-B28E-23EDDF00FDB9}"/>
    <cellStyle name="Comma 2 8 6 3 2 4" xfId="23855" xr:uid="{07301F08-8941-40E1-81BF-1198006CA389}"/>
    <cellStyle name="Comma 2 8 6 3 3" xfId="7043" xr:uid="{00000000-0005-0000-0000-0000E3230000}"/>
    <cellStyle name="Comma 2 8 6 3 3 2" xfId="16650" xr:uid="{00000000-0005-0000-0000-0000E4230000}"/>
    <cellStyle name="Comma 2 8 6 3 3 2 2" xfId="35864" xr:uid="{917EF1AD-78BF-43B7-8EA9-26267C3A2007}"/>
    <cellStyle name="Comma 2 8 6 3 3 3" xfId="26257" xr:uid="{62051DAA-D6C3-48EF-A052-460952FEDB13}"/>
    <cellStyle name="Comma 2 8 6 3 4" xfId="11846" xr:uid="{00000000-0005-0000-0000-0000E5230000}"/>
    <cellStyle name="Comma 2 8 6 3 4 2" xfId="31060" xr:uid="{EFD100AE-05AD-4B7D-A000-F7FDE602576B}"/>
    <cellStyle name="Comma 2 8 6 3 5" xfId="21453" xr:uid="{0B3C6424-0949-463E-8D57-5BBA9CE82179}"/>
    <cellStyle name="Comma 2 8 6 4" xfId="3041" xr:uid="{00000000-0005-0000-0000-0000E6230000}"/>
    <cellStyle name="Comma 2 8 6 4 2" xfId="7844" xr:uid="{00000000-0005-0000-0000-0000E7230000}"/>
    <cellStyle name="Comma 2 8 6 4 2 2" xfId="17451" xr:uid="{00000000-0005-0000-0000-0000E8230000}"/>
    <cellStyle name="Comma 2 8 6 4 2 2 2" xfId="36665" xr:uid="{98878396-040B-4B5E-97D5-E22DC26FC482}"/>
    <cellStyle name="Comma 2 8 6 4 2 3" xfId="27058" xr:uid="{427194F4-06CA-40CA-9454-DEC91525D832}"/>
    <cellStyle name="Comma 2 8 6 4 3" xfId="12648" xr:uid="{00000000-0005-0000-0000-0000E9230000}"/>
    <cellStyle name="Comma 2 8 6 4 3 2" xfId="31862" xr:uid="{0270FB97-B17E-4E9F-A2E3-76927C711A55}"/>
    <cellStyle name="Comma 2 8 6 4 4" xfId="22255" xr:uid="{79E51239-7359-49DB-BA7F-1C7FA325C2C2}"/>
    <cellStyle name="Comma 2 8 6 5" xfId="5443" xr:uid="{00000000-0005-0000-0000-0000EA230000}"/>
    <cellStyle name="Comma 2 8 6 5 2" xfId="15050" xr:uid="{00000000-0005-0000-0000-0000EB230000}"/>
    <cellStyle name="Comma 2 8 6 5 2 2" xfId="34264" xr:uid="{F0B73396-4132-4B84-9F6C-DF5CCDC8268F}"/>
    <cellStyle name="Comma 2 8 6 5 3" xfId="24657" xr:uid="{C3BC46B2-8596-4DAC-9084-9434FDFC1FF7}"/>
    <cellStyle name="Comma 2 8 6 6" xfId="10246" xr:uid="{00000000-0005-0000-0000-0000EC230000}"/>
    <cellStyle name="Comma 2 8 6 6 2" xfId="29460" xr:uid="{A525D727-9A30-4CBA-A323-310B1C7DE43B}"/>
    <cellStyle name="Comma 2 8 6 7" xfId="19853" xr:uid="{CA49C61B-845C-4F92-9D26-1494D746AD2A}"/>
    <cellStyle name="Comma 2 8 7" xfId="836" xr:uid="{00000000-0005-0000-0000-0000ED230000}"/>
    <cellStyle name="Comma 2 8 7 2" xfId="3241" xr:uid="{00000000-0005-0000-0000-0000EE230000}"/>
    <cellStyle name="Comma 2 8 7 2 2" xfId="8044" xr:uid="{00000000-0005-0000-0000-0000EF230000}"/>
    <cellStyle name="Comma 2 8 7 2 2 2" xfId="17651" xr:uid="{00000000-0005-0000-0000-0000F0230000}"/>
    <cellStyle name="Comma 2 8 7 2 2 2 2" xfId="36865" xr:uid="{9F2B27A4-FB2C-41D0-8DD1-AA231C5A92B3}"/>
    <cellStyle name="Comma 2 8 7 2 2 3" xfId="27258" xr:uid="{E101800B-76BF-4804-9EC4-E3EB81AAA836}"/>
    <cellStyle name="Comma 2 8 7 2 3" xfId="12848" xr:uid="{00000000-0005-0000-0000-0000F1230000}"/>
    <cellStyle name="Comma 2 8 7 2 3 2" xfId="32062" xr:uid="{05588B91-52A0-4B46-9847-E84EA4E10B0F}"/>
    <cellStyle name="Comma 2 8 7 2 4" xfId="22455" xr:uid="{64BE97FA-B1F8-478F-AB13-7D393CB61807}"/>
    <cellStyle name="Comma 2 8 7 3" xfId="5643" xr:uid="{00000000-0005-0000-0000-0000F2230000}"/>
    <cellStyle name="Comma 2 8 7 3 2" xfId="15250" xr:uid="{00000000-0005-0000-0000-0000F3230000}"/>
    <cellStyle name="Comma 2 8 7 3 2 2" xfId="34464" xr:uid="{E2F01402-AD7A-4B2F-A5F3-095967C08DF0}"/>
    <cellStyle name="Comma 2 8 7 3 3" xfId="24857" xr:uid="{20B86295-7F54-4417-8205-322017C55EBC}"/>
    <cellStyle name="Comma 2 8 7 4" xfId="10446" xr:uid="{00000000-0005-0000-0000-0000F4230000}"/>
    <cellStyle name="Comma 2 8 7 4 2" xfId="29660" xr:uid="{A4E2EBE0-40AF-4ACB-93A6-6A01B8A32FD8}"/>
    <cellStyle name="Comma 2 8 7 5" xfId="20053" xr:uid="{4F15716D-496D-42AF-9761-092356D4798E}"/>
    <cellStyle name="Comma 2 8 8" xfId="1636" xr:uid="{00000000-0005-0000-0000-0000F5230000}"/>
    <cellStyle name="Comma 2 8 8 2" xfId="4041" xr:uid="{00000000-0005-0000-0000-0000F6230000}"/>
    <cellStyle name="Comma 2 8 8 2 2" xfId="8844" xr:uid="{00000000-0005-0000-0000-0000F7230000}"/>
    <cellStyle name="Comma 2 8 8 2 2 2" xfId="18451" xr:uid="{00000000-0005-0000-0000-0000F8230000}"/>
    <cellStyle name="Comma 2 8 8 2 2 2 2" xfId="37665" xr:uid="{82C5CFAC-5636-44DB-99E8-EF00E85CE1A3}"/>
    <cellStyle name="Comma 2 8 8 2 2 3" xfId="28058" xr:uid="{04904E52-7826-4B81-8C66-05BD12A0B748}"/>
    <cellStyle name="Comma 2 8 8 2 3" xfId="13648" xr:uid="{00000000-0005-0000-0000-0000F9230000}"/>
    <cellStyle name="Comma 2 8 8 2 3 2" xfId="32862" xr:uid="{6DAF6796-F710-42A0-9567-C8761CF310F2}"/>
    <cellStyle name="Comma 2 8 8 2 4" xfId="23255" xr:uid="{EF0DA84C-604C-421C-B805-B53DD5A15542}"/>
    <cellStyle name="Comma 2 8 8 3" xfId="6443" xr:uid="{00000000-0005-0000-0000-0000FA230000}"/>
    <cellStyle name="Comma 2 8 8 3 2" xfId="16050" xr:uid="{00000000-0005-0000-0000-0000FB230000}"/>
    <cellStyle name="Comma 2 8 8 3 2 2" xfId="35264" xr:uid="{E7D7CB81-E422-45CF-B8FE-E8F4CDECB16E}"/>
    <cellStyle name="Comma 2 8 8 3 3" xfId="25657" xr:uid="{C6C7AF68-CFB5-458E-9022-A8AB37FF455C}"/>
    <cellStyle name="Comma 2 8 8 4" xfId="11246" xr:uid="{00000000-0005-0000-0000-0000FC230000}"/>
    <cellStyle name="Comma 2 8 8 4 2" xfId="30460" xr:uid="{0BE8CD19-1549-4873-B132-2F7FA59F9FCB}"/>
    <cellStyle name="Comma 2 8 8 5" xfId="20853" xr:uid="{C9F74B11-E6D8-4C0B-8E27-1799A0A45A19}"/>
    <cellStyle name="Comma 2 8 9" xfId="2441" xr:uid="{00000000-0005-0000-0000-0000FD230000}"/>
    <cellStyle name="Comma 2 8 9 2" xfId="7244" xr:uid="{00000000-0005-0000-0000-0000FE230000}"/>
    <cellStyle name="Comma 2 8 9 2 2" xfId="16851" xr:uid="{00000000-0005-0000-0000-0000FF230000}"/>
    <cellStyle name="Comma 2 8 9 2 2 2" xfId="36065" xr:uid="{2B56B60B-2988-4480-879F-E7C5B502CC23}"/>
    <cellStyle name="Comma 2 8 9 2 3" xfId="26458" xr:uid="{43E89C47-F891-4C97-A0E3-16B08C43BF92}"/>
    <cellStyle name="Comma 2 8 9 3" xfId="12048" xr:uid="{00000000-0005-0000-0000-000000240000}"/>
    <cellStyle name="Comma 2 8 9 3 2" xfId="31262" xr:uid="{307DCF48-1EFF-4D82-BEF3-D1056F34533E}"/>
    <cellStyle name="Comma 2 8 9 4" xfId="21655" xr:uid="{55C5C94D-D81A-4C37-B59C-26581FDB8B1D}"/>
    <cellStyle name="Comma 2 9" xfId="45" xr:uid="{00000000-0005-0000-0000-000001240000}"/>
    <cellStyle name="Comma 2 9 10" xfId="4853" xr:uid="{00000000-0005-0000-0000-000002240000}"/>
    <cellStyle name="Comma 2 9 10 2" xfId="14460" xr:uid="{00000000-0005-0000-0000-000003240000}"/>
    <cellStyle name="Comma 2 9 10 2 2" xfId="33674" xr:uid="{B10709BA-7030-449B-B4C8-1DE299AF0C3F}"/>
    <cellStyle name="Comma 2 9 10 3" xfId="24067" xr:uid="{48959F0F-F24B-426B-A186-155C98D75174}"/>
    <cellStyle name="Comma 2 9 11" xfId="9656" xr:uid="{00000000-0005-0000-0000-000004240000}"/>
    <cellStyle name="Comma 2 9 11 2" xfId="28870" xr:uid="{A751335F-EAED-4EA3-B2D7-690489CFADAD}"/>
    <cellStyle name="Comma 2 9 12" xfId="19263" xr:uid="{22D28677-52FB-4744-BAE5-581B279FF5D6}"/>
    <cellStyle name="Comma 2 9 2" xfId="95" xr:uid="{00000000-0005-0000-0000-000005240000}"/>
    <cellStyle name="Comma 2 9 2 10" xfId="9706" xr:uid="{00000000-0005-0000-0000-000006240000}"/>
    <cellStyle name="Comma 2 9 2 10 2" xfId="28920" xr:uid="{34CF2CC3-BE1D-4B21-990A-002C32E63253}"/>
    <cellStyle name="Comma 2 9 2 11" xfId="19313" xr:uid="{06E929AC-AE7F-4583-B583-549B987C741D}"/>
    <cellStyle name="Comma 2 9 2 2" xfId="195" xr:uid="{00000000-0005-0000-0000-000007240000}"/>
    <cellStyle name="Comma 2 9 2 2 10" xfId="19413" xr:uid="{28BF13D3-7E2D-4240-B1AC-962551BAC8E7}"/>
    <cellStyle name="Comma 2 9 2 2 2" xfId="395" xr:uid="{00000000-0005-0000-0000-000008240000}"/>
    <cellStyle name="Comma 2 9 2 2 2 2" xfId="1196" xr:uid="{00000000-0005-0000-0000-000009240000}"/>
    <cellStyle name="Comma 2 9 2 2 2 2 2" xfId="3601" xr:uid="{00000000-0005-0000-0000-00000A240000}"/>
    <cellStyle name="Comma 2 9 2 2 2 2 2 2" xfId="8404" xr:uid="{00000000-0005-0000-0000-00000B240000}"/>
    <cellStyle name="Comma 2 9 2 2 2 2 2 2 2" xfId="18011" xr:uid="{00000000-0005-0000-0000-00000C240000}"/>
    <cellStyle name="Comma 2 9 2 2 2 2 2 2 2 2" xfId="37225" xr:uid="{1DCCB5D4-6AE6-4DD3-A276-62845D0B5F03}"/>
    <cellStyle name="Comma 2 9 2 2 2 2 2 2 3" xfId="27618" xr:uid="{2703DADE-D87C-49A9-BA10-759D5DB4ED05}"/>
    <cellStyle name="Comma 2 9 2 2 2 2 2 3" xfId="13208" xr:uid="{00000000-0005-0000-0000-00000D240000}"/>
    <cellStyle name="Comma 2 9 2 2 2 2 2 3 2" xfId="32422" xr:uid="{EF6A3978-D65B-418D-9C78-CD32122A06A7}"/>
    <cellStyle name="Comma 2 9 2 2 2 2 2 4" xfId="22815" xr:uid="{8A8D8128-9C8F-4A83-89B4-A3A104B8659E}"/>
    <cellStyle name="Comma 2 9 2 2 2 2 3" xfId="6003" xr:uid="{00000000-0005-0000-0000-00000E240000}"/>
    <cellStyle name="Comma 2 9 2 2 2 2 3 2" xfId="15610" xr:uid="{00000000-0005-0000-0000-00000F240000}"/>
    <cellStyle name="Comma 2 9 2 2 2 2 3 2 2" xfId="34824" xr:uid="{F0BE9949-3B6C-4918-94C2-9C424B70B295}"/>
    <cellStyle name="Comma 2 9 2 2 2 2 3 3" xfId="25217" xr:uid="{07D11BAD-EEDD-4BF2-A635-D1A2F17ED5FB}"/>
    <cellStyle name="Comma 2 9 2 2 2 2 4" xfId="10806" xr:uid="{00000000-0005-0000-0000-000010240000}"/>
    <cellStyle name="Comma 2 9 2 2 2 2 4 2" xfId="30020" xr:uid="{1477B4E7-DE34-4479-B90E-2465BF1C0BAF}"/>
    <cellStyle name="Comma 2 9 2 2 2 2 5" xfId="20413" xr:uid="{86F99A05-5BCD-484E-8793-4C1DDD64DE11}"/>
    <cellStyle name="Comma 2 9 2 2 2 3" xfId="1996" xr:uid="{00000000-0005-0000-0000-000011240000}"/>
    <cellStyle name="Comma 2 9 2 2 2 3 2" xfId="4401" xr:uid="{00000000-0005-0000-0000-000012240000}"/>
    <cellStyle name="Comma 2 9 2 2 2 3 2 2" xfId="9204" xr:uid="{00000000-0005-0000-0000-000013240000}"/>
    <cellStyle name="Comma 2 9 2 2 2 3 2 2 2" xfId="18811" xr:uid="{00000000-0005-0000-0000-000014240000}"/>
    <cellStyle name="Comma 2 9 2 2 2 3 2 2 2 2" xfId="38025" xr:uid="{6E08A1B8-32BF-412D-A858-6584DC2D5FBC}"/>
    <cellStyle name="Comma 2 9 2 2 2 3 2 2 3" xfId="28418" xr:uid="{07ED7391-6282-4016-A749-2BCB1E885C52}"/>
    <cellStyle name="Comma 2 9 2 2 2 3 2 3" xfId="14008" xr:uid="{00000000-0005-0000-0000-000015240000}"/>
    <cellStyle name="Comma 2 9 2 2 2 3 2 3 2" xfId="33222" xr:uid="{0C929D98-E780-4854-9709-B20C97F399B3}"/>
    <cellStyle name="Comma 2 9 2 2 2 3 2 4" xfId="23615" xr:uid="{E0025CE9-684D-49E6-B6BD-79FB1E441D1C}"/>
    <cellStyle name="Comma 2 9 2 2 2 3 3" xfId="6803" xr:uid="{00000000-0005-0000-0000-000016240000}"/>
    <cellStyle name="Comma 2 9 2 2 2 3 3 2" xfId="16410" xr:uid="{00000000-0005-0000-0000-000017240000}"/>
    <cellStyle name="Comma 2 9 2 2 2 3 3 2 2" xfId="35624" xr:uid="{2AD3203E-E682-43CE-87C0-BD08348D1584}"/>
    <cellStyle name="Comma 2 9 2 2 2 3 3 3" xfId="26017" xr:uid="{0DDC8CEF-A742-4270-9D52-96159B0EB141}"/>
    <cellStyle name="Comma 2 9 2 2 2 3 4" xfId="11606" xr:uid="{00000000-0005-0000-0000-000018240000}"/>
    <cellStyle name="Comma 2 9 2 2 2 3 4 2" xfId="30820" xr:uid="{34D8B872-A15D-4CC6-B78E-5D56ADE2FD77}"/>
    <cellStyle name="Comma 2 9 2 2 2 3 5" xfId="21213" xr:uid="{B032D0C6-5F48-4DA6-9825-5AC63C4E4BF8}"/>
    <cellStyle name="Comma 2 9 2 2 2 4" xfId="2801" xr:uid="{00000000-0005-0000-0000-000019240000}"/>
    <cellStyle name="Comma 2 9 2 2 2 4 2" xfId="7604" xr:uid="{00000000-0005-0000-0000-00001A240000}"/>
    <cellStyle name="Comma 2 9 2 2 2 4 2 2" xfId="17211" xr:uid="{00000000-0005-0000-0000-00001B240000}"/>
    <cellStyle name="Comma 2 9 2 2 2 4 2 2 2" xfId="36425" xr:uid="{CC143834-AFCC-4427-866B-2665959697C8}"/>
    <cellStyle name="Comma 2 9 2 2 2 4 2 3" xfId="26818" xr:uid="{D5BC28F8-4776-4B04-A6F7-8001C5681AAB}"/>
    <cellStyle name="Comma 2 9 2 2 2 4 3" xfId="12408" xr:uid="{00000000-0005-0000-0000-00001C240000}"/>
    <cellStyle name="Comma 2 9 2 2 2 4 3 2" xfId="31622" xr:uid="{743E9F9A-C219-4FD8-BB98-2DA18B9D463C}"/>
    <cellStyle name="Comma 2 9 2 2 2 4 4" xfId="22015" xr:uid="{DDB80D7D-A8D2-48B8-A9E1-216F03205F6F}"/>
    <cellStyle name="Comma 2 9 2 2 2 5" xfId="5203" xr:uid="{00000000-0005-0000-0000-00001D240000}"/>
    <cellStyle name="Comma 2 9 2 2 2 5 2" xfId="14810" xr:uid="{00000000-0005-0000-0000-00001E240000}"/>
    <cellStyle name="Comma 2 9 2 2 2 5 2 2" xfId="34024" xr:uid="{ED42B437-D3C5-4A35-AC30-A4DFA9FDABCB}"/>
    <cellStyle name="Comma 2 9 2 2 2 5 3" xfId="24417" xr:uid="{C2EA98AD-4A7C-46C3-B98A-A93BA05A362C}"/>
    <cellStyle name="Comma 2 9 2 2 2 6" xfId="10006" xr:uid="{00000000-0005-0000-0000-00001F240000}"/>
    <cellStyle name="Comma 2 9 2 2 2 6 2" xfId="29220" xr:uid="{B1610E99-88C0-4B52-BD4B-4B7D0AC391F6}"/>
    <cellStyle name="Comma 2 9 2 2 2 7" xfId="19613" xr:uid="{42EB05F2-AF5D-4C49-ACA3-ED022CFE6FAE}"/>
    <cellStyle name="Comma 2 9 2 2 3" xfId="595" xr:uid="{00000000-0005-0000-0000-000020240000}"/>
    <cellStyle name="Comma 2 9 2 2 3 2" xfId="1396" xr:uid="{00000000-0005-0000-0000-000021240000}"/>
    <cellStyle name="Comma 2 9 2 2 3 2 2" xfId="3801" xr:uid="{00000000-0005-0000-0000-000022240000}"/>
    <cellStyle name="Comma 2 9 2 2 3 2 2 2" xfId="8604" xr:uid="{00000000-0005-0000-0000-000023240000}"/>
    <cellStyle name="Comma 2 9 2 2 3 2 2 2 2" xfId="18211" xr:uid="{00000000-0005-0000-0000-000024240000}"/>
    <cellStyle name="Comma 2 9 2 2 3 2 2 2 2 2" xfId="37425" xr:uid="{3D3E0F31-2542-4B07-9A90-392056E70B03}"/>
    <cellStyle name="Comma 2 9 2 2 3 2 2 2 3" xfId="27818" xr:uid="{52E017A6-5C98-42CC-B652-103192C9C8D5}"/>
    <cellStyle name="Comma 2 9 2 2 3 2 2 3" xfId="13408" xr:uid="{00000000-0005-0000-0000-000025240000}"/>
    <cellStyle name="Comma 2 9 2 2 3 2 2 3 2" xfId="32622" xr:uid="{0FC359CB-BCC5-487C-83FD-6AD74169EFA2}"/>
    <cellStyle name="Comma 2 9 2 2 3 2 2 4" xfId="23015" xr:uid="{3E1465CF-4B29-45A9-9CF6-69282DB63FCD}"/>
    <cellStyle name="Comma 2 9 2 2 3 2 3" xfId="6203" xr:uid="{00000000-0005-0000-0000-000026240000}"/>
    <cellStyle name="Comma 2 9 2 2 3 2 3 2" xfId="15810" xr:uid="{00000000-0005-0000-0000-000027240000}"/>
    <cellStyle name="Comma 2 9 2 2 3 2 3 2 2" xfId="35024" xr:uid="{5305F204-D820-418E-A562-5572794063C1}"/>
    <cellStyle name="Comma 2 9 2 2 3 2 3 3" xfId="25417" xr:uid="{7093CEF3-CB06-443D-A0E9-CBAB2125E568}"/>
    <cellStyle name="Comma 2 9 2 2 3 2 4" xfId="11006" xr:uid="{00000000-0005-0000-0000-000028240000}"/>
    <cellStyle name="Comma 2 9 2 2 3 2 4 2" xfId="30220" xr:uid="{C36E4689-6D9C-40E4-864B-9FEA6B04FC10}"/>
    <cellStyle name="Comma 2 9 2 2 3 2 5" xfId="20613" xr:uid="{BB509021-E4F8-45CE-92A4-47281F469368}"/>
    <cellStyle name="Comma 2 9 2 2 3 3" xfId="2196" xr:uid="{00000000-0005-0000-0000-000029240000}"/>
    <cellStyle name="Comma 2 9 2 2 3 3 2" xfId="4601" xr:uid="{00000000-0005-0000-0000-00002A240000}"/>
    <cellStyle name="Comma 2 9 2 2 3 3 2 2" xfId="9404" xr:uid="{00000000-0005-0000-0000-00002B240000}"/>
    <cellStyle name="Comma 2 9 2 2 3 3 2 2 2" xfId="19011" xr:uid="{00000000-0005-0000-0000-00002C240000}"/>
    <cellStyle name="Comma 2 9 2 2 3 3 2 2 2 2" xfId="38225" xr:uid="{562F1996-D28B-434E-B865-D02E1C39D3B4}"/>
    <cellStyle name="Comma 2 9 2 2 3 3 2 2 3" xfId="28618" xr:uid="{CE508462-AE0B-4ADC-B6FC-7B3CF33627FA}"/>
    <cellStyle name="Comma 2 9 2 2 3 3 2 3" xfId="14208" xr:uid="{00000000-0005-0000-0000-00002D240000}"/>
    <cellStyle name="Comma 2 9 2 2 3 3 2 3 2" xfId="33422" xr:uid="{979A3F9C-0097-48E7-9748-A6DB0C4D8402}"/>
    <cellStyle name="Comma 2 9 2 2 3 3 2 4" xfId="23815" xr:uid="{463EDE5C-9215-4C93-B266-3557CEFA7C77}"/>
    <cellStyle name="Comma 2 9 2 2 3 3 3" xfId="7003" xr:uid="{00000000-0005-0000-0000-00002E240000}"/>
    <cellStyle name="Comma 2 9 2 2 3 3 3 2" xfId="16610" xr:uid="{00000000-0005-0000-0000-00002F240000}"/>
    <cellStyle name="Comma 2 9 2 2 3 3 3 2 2" xfId="35824" xr:uid="{F6A4F597-4A17-43C1-A05B-BE847478D78C}"/>
    <cellStyle name="Comma 2 9 2 2 3 3 3 3" xfId="26217" xr:uid="{307CE937-CB30-450E-805F-34309952BE94}"/>
    <cellStyle name="Comma 2 9 2 2 3 3 4" xfId="11806" xr:uid="{00000000-0005-0000-0000-000030240000}"/>
    <cellStyle name="Comma 2 9 2 2 3 3 4 2" xfId="31020" xr:uid="{67DB2AAF-9D70-409F-B2BD-6C78FEF3E88C}"/>
    <cellStyle name="Comma 2 9 2 2 3 3 5" xfId="21413" xr:uid="{6AC3ED16-35E0-495C-BC59-F8AE5219E23F}"/>
    <cellStyle name="Comma 2 9 2 2 3 4" xfId="3001" xr:uid="{00000000-0005-0000-0000-000031240000}"/>
    <cellStyle name="Comma 2 9 2 2 3 4 2" xfId="7804" xr:uid="{00000000-0005-0000-0000-000032240000}"/>
    <cellStyle name="Comma 2 9 2 2 3 4 2 2" xfId="17411" xr:uid="{00000000-0005-0000-0000-000033240000}"/>
    <cellStyle name="Comma 2 9 2 2 3 4 2 2 2" xfId="36625" xr:uid="{870291B2-4CB2-431A-A267-DD637FF56C94}"/>
    <cellStyle name="Comma 2 9 2 2 3 4 2 3" xfId="27018" xr:uid="{4718EA06-4903-470C-8EEA-6AB7661086EA}"/>
    <cellStyle name="Comma 2 9 2 2 3 4 3" xfId="12608" xr:uid="{00000000-0005-0000-0000-000034240000}"/>
    <cellStyle name="Comma 2 9 2 2 3 4 3 2" xfId="31822" xr:uid="{35E79A6B-9194-4C08-8601-22ED9BF8FB2F}"/>
    <cellStyle name="Comma 2 9 2 2 3 4 4" xfId="22215" xr:uid="{E639BF56-40C8-4B61-85F2-C8A59F9AF98C}"/>
    <cellStyle name="Comma 2 9 2 2 3 5" xfId="5403" xr:uid="{00000000-0005-0000-0000-000035240000}"/>
    <cellStyle name="Comma 2 9 2 2 3 5 2" xfId="15010" xr:uid="{00000000-0005-0000-0000-000036240000}"/>
    <cellStyle name="Comma 2 9 2 2 3 5 2 2" xfId="34224" xr:uid="{ECC1F532-45A8-411F-8AF5-09223F17DC38}"/>
    <cellStyle name="Comma 2 9 2 2 3 5 3" xfId="24617" xr:uid="{0526495C-10B4-41CB-9D52-333180E1DA37}"/>
    <cellStyle name="Comma 2 9 2 2 3 6" xfId="10206" xr:uid="{00000000-0005-0000-0000-000037240000}"/>
    <cellStyle name="Comma 2 9 2 2 3 6 2" xfId="29420" xr:uid="{27126FF7-3702-410B-80C6-B98141F64565}"/>
    <cellStyle name="Comma 2 9 2 2 3 7" xfId="19813" xr:uid="{D2823455-A73E-49D6-B11F-F5CA9178A2BE}"/>
    <cellStyle name="Comma 2 9 2 2 4" xfId="795" xr:uid="{00000000-0005-0000-0000-000038240000}"/>
    <cellStyle name="Comma 2 9 2 2 4 2" xfId="1596" xr:uid="{00000000-0005-0000-0000-000039240000}"/>
    <cellStyle name="Comma 2 9 2 2 4 2 2" xfId="4001" xr:uid="{00000000-0005-0000-0000-00003A240000}"/>
    <cellStyle name="Comma 2 9 2 2 4 2 2 2" xfId="8804" xr:uid="{00000000-0005-0000-0000-00003B240000}"/>
    <cellStyle name="Comma 2 9 2 2 4 2 2 2 2" xfId="18411" xr:uid="{00000000-0005-0000-0000-00003C240000}"/>
    <cellStyle name="Comma 2 9 2 2 4 2 2 2 2 2" xfId="37625" xr:uid="{64AEC4F7-95D0-4E3D-9AE7-E9E1C76C10C1}"/>
    <cellStyle name="Comma 2 9 2 2 4 2 2 2 3" xfId="28018" xr:uid="{9AB8A508-3E07-4264-869C-BE98CBA6FF7C}"/>
    <cellStyle name="Comma 2 9 2 2 4 2 2 3" xfId="13608" xr:uid="{00000000-0005-0000-0000-00003D240000}"/>
    <cellStyle name="Comma 2 9 2 2 4 2 2 3 2" xfId="32822" xr:uid="{51C255BC-BFDB-44D3-8DC9-7EACF8C6E17F}"/>
    <cellStyle name="Comma 2 9 2 2 4 2 2 4" xfId="23215" xr:uid="{A195A16F-8964-48F1-8C9F-DBDE6EC264DA}"/>
    <cellStyle name="Comma 2 9 2 2 4 2 3" xfId="6403" xr:uid="{00000000-0005-0000-0000-00003E240000}"/>
    <cellStyle name="Comma 2 9 2 2 4 2 3 2" xfId="16010" xr:uid="{00000000-0005-0000-0000-00003F240000}"/>
    <cellStyle name="Comma 2 9 2 2 4 2 3 2 2" xfId="35224" xr:uid="{5FB23038-7FDE-454A-BFBF-62CBBA5157B8}"/>
    <cellStyle name="Comma 2 9 2 2 4 2 3 3" xfId="25617" xr:uid="{9C4BD8DE-04F1-4A60-A804-F78469CA4C9C}"/>
    <cellStyle name="Comma 2 9 2 2 4 2 4" xfId="11206" xr:uid="{00000000-0005-0000-0000-000040240000}"/>
    <cellStyle name="Comma 2 9 2 2 4 2 4 2" xfId="30420" xr:uid="{0A7D0F27-A722-4336-9F2A-E57493312A7B}"/>
    <cellStyle name="Comma 2 9 2 2 4 2 5" xfId="20813" xr:uid="{4B953407-9948-4A50-A9D4-F21FF671F0AD}"/>
    <cellStyle name="Comma 2 9 2 2 4 3" xfId="2396" xr:uid="{00000000-0005-0000-0000-000041240000}"/>
    <cellStyle name="Comma 2 9 2 2 4 3 2" xfId="4801" xr:uid="{00000000-0005-0000-0000-000042240000}"/>
    <cellStyle name="Comma 2 9 2 2 4 3 2 2" xfId="9604" xr:uid="{00000000-0005-0000-0000-000043240000}"/>
    <cellStyle name="Comma 2 9 2 2 4 3 2 2 2" xfId="19211" xr:uid="{00000000-0005-0000-0000-000044240000}"/>
    <cellStyle name="Comma 2 9 2 2 4 3 2 2 2 2" xfId="38425" xr:uid="{0553C444-9CCB-4BC1-96D0-EF7BABF67B1F}"/>
    <cellStyle name="Comma 2 9 2 2 4 3 2 2 3" xfId="28818" xr:uid="{FDEEEB47-3501-444D-BB55-9C3C194CB8D3}"/>
    <cellStyle name="Comma 2 9 2 2 4 3 2 3" xfId="14408" xr:uid="{00000000-0005-0000-0000-000045240000}"/>
    <cellStyle name="Comma 2 9 2 2 4 3 2 3 2" xfId="33622" xr:uid="{2DFE9E9B-5DFE-4F19-912A-41C25DE9481E}"/>
    <cellStyle name="Comma 2 9 2 2 4 3 2 4" xfId="24015" xr:uid="{B7393ABC-7002-496F-8B90-542610922A8B}"/>
    <cellStyle name="Comma 2 9 2 2 4 3 3" xfId="7203" xr:uid="{00000000-0005-0000-0000-000046240000}"/>
    <cellStyle name="Comma 2 9 2 2 4 3 3 2" xfId="16810" xr:uid="{00000000-0005-0000-0000-000047240000}"/>
    <cellStyle name="Comma 2 9 2 2 4 3 3 2 2" xfId="36024" xr:uid="{B3E143FD-DA31-4422-B3E2-950D1EE82131}"/>
    <cellStyle name="Comma 2 9 2 2 4 3 3 3" xfId="26417" xr:uid="{F6A6B011-3DC6-46FC-A382-8070172BCB0C}"/>
    <cellStyle name="Comma 2 9 2 2 4 3 4" xfId="12006" xr:uid="{00000000-0005-0000-0000-000048240000}"/>
    <cellStyle name="Comma 2 9 2 2 4 3 4 2" xfId="31220" xr:uid="{8EAA681F-CE22-4546-B51E-93A37DB842F1}"/>
    <cellStyle name="Comma 2 9 2 2 4 3 5" xfId="21613" xr:uid="{508721AB-53E7-41CA-8550-5164FC59AAF6}"/>
    <cellStyle name="Comma 2 9 2 2 4 4" xfId="3201" xr:uid="{00000000-0005-0000-0000-000049240000}"/>
    <cellStyle name="Comma 2 9 2 2 4 4 2" xfId="8004" xr:uid="{00000000-0005-0000-0000-00004A240000}"/>
    <cellStyle name="Comma 2 9 2 2 4 4 2 2" xfId="17611" xr:uid="{00000000-0005-0000-0000-00004B240000}"/>
    <cellStyle name="Comma 2 9 2 2 4 4 2 2 2" xfId="36825" xr:uid="{3996A9A7-2E7E-4898-A529-903BF90C9334}"/>
    <cellStyle name="Comma 2 9 2 2 4 4 2 3" xfId="27218" xr:uid="{B94B0724-3680-4D55-99F6-A88AF381E900}"/>
    <cellStyle name="Comma 2 9 2 2 4 4 3" xfId="12808" xr:uid="{00000000-0005-0000-0000-00004C240000}"/>
    <cellStyle name="Comma 2 9 2 2 4 4 3 2" xfId="32022" xr:uid="{4F6A576B-8418-49FB-B8B2-D0D77FC928F8}"/>
    <cellStyle name="Comma 2 9 2 2 4 4 4" xfId="22415" xr:uid="{66438DA4-00FF-42AC-B5C0-94981E6D4066}"/>
    <cellStyle name="Comma 2 9 2 2 4 5" xfId="5603" xr:uid="{00000000-0005-0000-0000-00004D240000}"/>
    <cellStyle name="Comma 2 9 2 2 4 5 2" xfId="15210" xr:uid="{00000000-0005-0000-0000-00004E240000}"/>
    <cellStyle name="Comma 2 9 2 2 4 5 2 2" xfId="34424" xr:uid="{A5479C84-D0F8-4ED4-9D0A-4E7B37AA9174}"/>
    <cellStyle name="Comma 2 9 2 2 4 5 3" xfId="24817" xr:uid="{E57E926B-8355-4A0A-B971-AC6EFAD2823B}"/>
    <cellStyle name="Comma 2 9 2 2 4 6" xfId="10406" xr:uid="{00000000-0005-0000-0000-00004F240000}"/>
    <cellStyle name="Comma 2 9 2 2 4 6 2" xfId="29620" xr:uid="{9D0FF772-0965-447D-A3E9-C2FCC84FC494}"/>
    <cellStyle name="Comma 2 9 2 2 4 7" xfId="20013" xr:uid="{C865BEE3-CC23-460C-A6E7-BA6E315EADEB}"/>
    <cellStyle name="Comma 2 9 2 2 5" xfId="996" xr:uid="{00000000-0005-0000-0000-000050240000}"/>
    <cellStyle name="Comma 2 9 2 2 5 2" xfId="3401" xr:uid="{00000000-0005-0000-0000-000051240000}"/>
    <cellStyle name="Comma 2 9 2 2 5 2 2" xfId="8204" xr:uid="{00000000-0005-0000-0000-000052240000}"/>
    <cellStyle name="Comma 2 9 2 2 5 2 2 2" xfId="17811" xr:uid="{00000000-0005-0000-0000-000053240000}"/>
    <cellStyle name="Comma 2 9 2 2 5 2 2 2 2" xfId="37025" xr:uid="{0056BF5C-1A08-491C-9997-55A137C13777}"/>
    <cellStyle name="Comma 2 9 2 2 5 2 2 3" xfId="27418" xr:uid="{5DCB7010-D54E-4B19-A323-758D4A92F735}"/>
    <cellStyle name="Comma 2 9 2 2 5 2 3" xfId="13008" xr:uid="{00000000-0005-0000-0000-000054240000}"/>
    <cellStyle name="Comma 2 9 2 2 5 2 3 2" xfId="32222" xr:uid="{6A761D04-FBB1-4C09-8612-7DA116C06F6D}"/>
    <cellStyle name="Comma 2 9 2 2 5 2 4" xfId="22615" xr:uid="{C9B1079F-8419-48B8-A92D-29C4261C70C4}"/>
    <cellStyle name="Comma 2 9 2 2 5 3" xfId="5803" xr:uid="{00000000-0005-0000-0000-000055240000}"/>
    <cellStyle name="Comma 2 9 2 2 5 3 2" xfId="15410" xr:uid="{00000000-0005-0000-0000-000056240000}"/>
    <cellStyle name="Comma 2 9 2 2 5 3 2 2" xfId="34624" xr:uid="{D94F4440-2253-4E2D-A01C-04A69A0B7E10}"/>
    <cellStyle name="Comma 2 9 2 2 5 3 3" xfId="25017" xr:uid="{AD96312E-3360-4402-9768-D7E2CF4839BF}"/>
    <cellStyle name="Comma 2 9 2 2 5 4" xfId="10606" xr:uid="{00000000-0005-0000-0000-000057240000}"/>
    <cellStyle name="Comma 2 9 2 2 5 4 2" xfId="29820" xr:uid="{179D4B3B-741A-4363-82E6-B2695E01B3BD}"/>
    <cellStyle name="Comma 2 9 2 2 5 5" xfId="20213" xr:uid="{43FFCBD7-F352-4785-996B-3E7A7C227213}"/>
    <cellStyle name="Comma 2 9 2 2 6" xfId="1796" xr:uid="{00000000-0005-0000-0000-000058240000}"/>
    <cellStyle name="Comma 2 9 2 2 6 2" xfId="4201" xr:uid="{00000000-0005-0000-0000-000059240000}"/>
    <cellStyle name="Comma 2 9 2 2 6 2 2" xfId="9004" xr:uid="{00000000-0005-0000-0000-00005A240000}"/>
    <cellStyle name="Comma 2 9 2 2 6 2 2 2" xfId="18611" xr:uid="{00000000-0005-0000-0000-00005B240000}"/>
    <cellStyle name="Comma 2 9 2 2 6 2 2 2 2" xfId="37825" xr:uid="{59518339-651B-4961-B6D1-2663BC5A4735}"/>
    <cellStyle name="Comma 2 9 2 2 6 2 2 3" xfId="28218" xr:uid="{3AB08E0D-3A11-4353-893D-5FBFEE4462B6}"/>
    <cellStyle name="Comma 2 9 2 2 6 2 3" xfId="13808" xr:uid="{00000000-0005-0000-0000-00005C240000}"/>
    <cellStyle name="Comma 2 9 2 2 6 2 3 2" xfId="33022" xr:uid="{BE852A3A-AB6C-4FF0-AD80-F1395098958D}"/>
    <cellStyle name="Comma 2 9 2 2 6 2 4" xfId="23415" xr:uid="{B2236C78-54C4-47BD-843A-EABD929A9257}"/>
    <cellStyle name="Comma 2 9 2 2 6 3" xfId="6603" xr:uid="{00000000-0005-0000-0000-00005D240000}"/>
    <cellStyle name="Comma 2 9 2 2 6 3 2" xfId="16210" xr:uid="{00000000-0005-0000-0000-00005E240000}"/>
    <cellStyle name="Comma 2 9 2 2 6 3 2 2" xfId="35424" xr:uid="{0E319D42-DC03-4677-997D-A49BD37917CB}"/>
    <cellStyle name="Comma 2 9 2 2 6 3 3" xfId="25817" xr:uid="{8E0343C5-817B-4057-87EE-86FE170926EF}"/>
    <cellStyle name="Comma 2 9 2 2 6 4" xfId="11406" xr:uid="{00000000-0005-0000-0000-00005F240000}"/>
    <cellStyle name="Comma 2 9 2 2 6 4 2" xfId="30620" xr:uid="{2DDFC8D0-7AA6-417B-B064-E6193882DD04}"/>
    <cellStyle name="Comma 2 9 2 2 6 5" xfId="21013" xr:uid="{2F20C739-6A3C-40A7-8B05-C4220CCB26B0}"/>
    <cellStyle name="Comma 2 9 2 2 7" xfId="2601" xr:uid="{00000000-0005-0000-0000-000060240000}"/>
    <cellStyle name="Comma 2 9 2 2 7 2" xfId="7404" xr:uid="{00000000-0005-0000-0000-000061240000}"/>
    <cellStyle name="Comma 2 9 2 2 7 2 2" xfId="17011" xr:uid="{00000000-0005-0000-0000-000062240000}"/>
    <cellStyle name="Comma 2 9 2 2 7 2 2 2" xfId="36225" xr:uid="{7407B8C4-D614-4F19-920F-AF2875E05AB9}"/>
    <cellStyle name="Comma 2 9 2 2 7 2 3" xfId="26618" xr:uid="{A09A4F60-C700-4270-A643-51E01D633E0F}"/>
    <cellStyle name="Comma 2 9 2 2 7 3" xfId="12208" xr:uid="{00000000-0005-0000-0000-000063240000}"/>
    <cellStyle name="Comma 2 9 2 2 7 3 2" xfId="31422" xr:uid="{2B8E8161-2837-4707-B784-EAE537CAE20E}"/>
    <cellStyle name="Comma 2 9 2 2 7 4" xfId="21815" xr:uid="{161BFFD6-592B-4A93-B0DD-855E483CCB42}"/>
    <cellStyle name="Comma 2 9 2 2 8" xfId="5003" xr:uid="{00000000-0005-0000-0000-000064240000}"/>
    <cellStyle name="Comma 2 9 2 2 8 2" xfId="14610" xr:uid="{00000000-0005-0000-0000-000065240000}"/>
    <cellStyle name="Comma 2 9 2 2 8 2 2" xfId="33824" xr:uid="{3AAD778A-1421-426D-9FF2-5BC2F66BC57F}"/>
    <cellStyle name="Comma 2 9 2 2 8 3" xfId="24217" xr:uid="{EE2D9433-A3F2-4758-B617-E840F6790C40}"/>
    <cellStyle name="Comma 2 9 2 2 9" xfId="9806" xr:uid="{00000000-0005-0000-0000-000066240000}"/>
    <cellStyle name="Comma 2 9 2 2 9 2" xfId="29020" xr:uid="{2D27F603-C5BA-422E-9C7F-8624A08815D2}"/>
    <cellStyle name="Comma 2 9 2 3" xfId="295" xr:uid="{00000000-0005-0000-0000-000067240000}"/>
    <cellStyle name="Comma 2 9 2 3 2" xfId="1096" xr:uid="{00000000-0005-0000-0000-000068240000}"/>
    <cellStyle name="Comma 2 9 2 3 2 2" xfId="3501" xr:uid="{00000000-0005-0000-0000-000069240000}"/>
    <cellStyle name="Comma 2 9 2 3 2 2 2" xfId="8304" xr:uid="{00000000-0005-0000-0000-00006A240000}"/>
    <cellStyle name="Comma 2 9 2 3 2 2 2 2" xfId="17911" xr:uid="{00000000-0005-0000-0000-00006B240000}"/>
    <cellStyle name="Comma 2 9 2 3 2 2 2 2 2" xfId="37125" xr:uid="{28A8580E-02D9-444F-AA97-282A3AE118C1}"/>
    <cellStyle name="Comma 2 9 2 3 2 2 2 3" xfId="27518" xr:uid="{48E7E270-B80C-4CD8-91D6-B28A3F994729}"/>
    <cellStyle name="Comma 2 9 2 3 2 2 3" xfId="13108" xr:uid="{00000000-0005-0000-0000-00006C240000}"/>
    <cellStyle name="Comma 2 9 2 3 2 2 3 2" xfId="32322" xr:uid="{E06F56D1-D8C5-4DE3-AD3C-8DEC2AD889AA}"/>
    <cellStyle name="Comma 2 9 2 3 2 2 4" xfId="22715" xr:uid="{D61282BA-3693-4B51-997C-D6CFF8A25477}"/>
    <cellStyle name="Comma 2 9 2 3 2 3" xfId="5903" xr:uid="{00000000-0005-0000-0000-00006D240000}"/>
    <cellStyle name="Comma 2 9 2 3 2 3 2" xfId="15510" xr:uid="{00000000-0005-0000-0000-00006E240000}"/>
    <cellStyle name="Comma 2 9 2 3 2 3 2 2" xfId="34724" xr:uid="{A3B590FE-6A90-4A42-8806-1052E82BD56E}"/>
    <cellStyle name="Comma 2 9 2 3 2 3 3" xfId="25117" xr:uid="{067AF074-A8D0-41EE-8D23-7E2C45ABF370}"/>
    <cellStyle name="Comma 2 9 2 3 2 4" xfId="10706" xr:uid="{00000000-0005-0000-0000-00006F240000}"/>
    <cellStyle name="Comma 2 9 2 3 2 4 2" xfId="29920" xr:uid="{78B4F450-937B-4708-9DA9-6568F72F04F4}"/>
    <cellStyle name="Comma 2 9 2 3 2 5" xfId="20313" xr:uid="{28F278E4-D662-4BBD-8580-34BBF9416A6F}"/>
    <cellStyle name="Comma 2 9 2 3 3" xfId="1896" xr:uid="{00000000-0005-0000-0000-000070240000}"/>
    <cellStyle name="Comma 2 9 2 3 3 2" xfId="4301" xr:uid="{00000000-0005-0000-0000-000071240000}"/>
    <cellStyle name="Comma 2 9 2 3 3 2 2" xfId="9104" xr:uid="{00000000-0005-0000-0000-000072240000}"/>
    <cellStyle name="Comma 2 9 2 3 3 2 2 2" xfId="18711" xr:uid="{00000000-0005-0000-0000-000073240000}"/>
    <cellStyle name="Comma 2 9 2 3 3 2 2 2 2" xfId="37925" xr:uid="{23AD312C-FFB6-400D-B16B-2FD1D7905C27}"/>
    <cellStyle name="Comma 2 9 2 3 3 2 2 3" xfId="28318" xr:uid="{F35BF216-3DF5-4DAA-BE6A-DC2DFB03CDD1}"/>
    <cellStyle name="Comma 2 9 2 3 3 2 3" xfId="13908" xr:uid="{00000000-0005-0000-0000-000074240000}"/>
    <cellStyle name="Comma 2 9 2 3 3 2 3 2" xfId="33122" xr:uid="{784182D1-96EB-4D57-A2DB-0EED736B62D3}"/>
    <cellStyle name="Comma 2 9 2 3 3 2 4" xfId="23515" xr:uid="{871DA24A-F035-4FE6-88C4-2C4BE9BD3316}"/>
    <cellStyle name="Comma 2 9 2 3 3 3" xfId="6703" xr:uid="{00000000-0005-0000-0000-000075240000}"/>
    <cellStyle name="Comma 2 9 2 3 3 3 2" xfId="16310" xr:uid="{00000000-0005-0000-0000-000076240000}"/>
    <cellStyle name="Comma 2 9 2 3 3 3 2 2" xfId="35524" xr:uid="{BF231482-478A-4A38-BEF1-ABE3A367EE77}"/>
    <cellStyle name="Comma 2 9 2 3 3 3 3" xfId="25917" xr:uid="{2F2EB99A-1BB0-4A40-93FE-2342E6A93619}"/>
    <cellStyle name="Comma 2 9 2 3 3 4" xfId="11506" xr:uid="{00000000-0005-0000-0000-000077240000}"/>
    <cellStyle name="Comma 2 9 2 3 3 4 2" xfId="30720" xr:uid="{0BDBCBDC-8BFF-405A-B0CE-21881A281B72}"/>
    <cellStyle name="Comma 2 9 2 3 3 5" xfId="21113" xr:uid="{52DE816D-8B68-420F-BD53-5BA1BFDB432E}"/>
    <cellStyle name="Comma 2 9 2 3 4" xfId="2701" xr:uid="{00000000-0005-0000-0000-000078240000}"/>
    <cellStyle name="Comma 2 9 2 3 4 2" xfId="7504" xr:uid="{00000000-0005-0000-0000-000079240000}"/>
    <cellStyle name="Comma 2 9 2 3 4 2 2" xfId="17111" xr:uid="{00000000-0005-0000-0000-00007A240000}"/>
    <cellStyle name="Comma 2 9 2 3 4 2 2 2" xfId="36325" xr:uid="{C7A7B028-6C74-4551-9E7D-BE3A09796285}"/>
    <cellStyle name="Comma 2 9 2 3 4 2 3" xfId="26718" xr:uid="{594EBB1B-1A04-4F5B-82DD-D434190E032D}"/>
    <cellStyle name="Comma 2 9 2 3 4 3" xfId="12308" xr:uid="{00000000-0005-0000-0000-00007B240000}"/>
    <cellStyle name="Comma 2 9 2 3 4 3 2" xfId="31522" xr:uid="{E99220B3-251F-42D7-948E-CFD244DCD90B}"/>
    <cellStyle name="Comma 2 9 2 3 4 4" xfId="21915" xr:uid="{2B04CE93-0F0E-4BB0-9900-00C44A48B651}"/>
    <cellStyle name="Comma 2 9 2 3 5" xfId="5103" xr:uid="{00000000-0005-0000-0000-00007C240000}"/>
    <cellStyle name="Comma 2 9 2 3 5 2" xfId="14710" xr:uid="{00000000-0005-0000-0000-00007D240000}"/>
    <cellStyle name="Comma 2 9 2 3 5 2 2" xfId="33924" xr:uid="{48C7A6A5-D69E-4655-A730-0D59DA9BA44F}"/>
    <cellStyle name="Comma 2 9 2 3 5 3" xfId="24317" xr:uid="{8B4F115C-E215-4818-8EC9-76D694C99B47}"/>
    <cellStyle name="Comma 2 9 2 3 6" xfId="9906" xr:uid="{00000000-0005-0000-0000-00007E240000}"/>
    <cellStyle name="Comma 2 9 2 3 6 2" xfId="29120" xr:uid="{95634BF0-D285-459E-BE2C-BE4A55E1E38C}"/>
    <cellStyle name="Comma 2 9 2 3 7" xfId="19513" xr:uid="{601D3EAE-6CE7-4C46-8C80-9CE7064A4E08}"/>
    <cellStyle name="Comma 2 9 2 4" xfId="495" xr:uid="{00000000-0005-0000-0000-00007F240000}"/>
    <cellStyle name="Comma 2 9 2 4 2" xfId="1296" xr:uid="{00000000-0005-0000-0000-000080240000}"/>
    <cellStyle name="Comma 2 9 2 4 2 2" xfId="3701" xr:uid="{00000000-0005-0000-0000-000081240000}"/>
    <cellStyle name="Comma 2 9 2 4 2 2 2" xfId="8504" xr:uid="{00000000-0005-0000-0000-000082240000}"/>
    <cellStyle name="Comma 2 9 2 4 2 2 2 2" xfId="18111" xr:uid="{00000000-0005-0000-0000-000083240000}"/>
    <cellStyle name="Comma 2 9 2 4 2 2 2 2 2" xfId="37325" xr:uid="{73EC97B5-3DD0-4B9B-BDBF-33B98C6B0765}"/>
    <cellStyle name="Comma 2 9 2 4 2 2 2 3" xfId="27718" xr:uid="{A66379F1-94CA-4C8D-8AEB-C671D242747E}"/>
    <cellStyle name="Comma 2 9 2 4 2 2 3" xfId="13308" xr:uid="{00000000-0005-0000-0000-000084240000}"/>
    <cellStyle name="Comma 2 9 2 4 2 2 3 2" xfId="32522" xr:uid="{F066B47D-0A02-4A2E-8A5E-54A35BD8F4BE}"/>
    <cellStyle name="Comma 2 9 2 4 2 2 4" xfId="22915" xr:uid="{8B6FBC1F-1CAE-4CE6-A110-E7316FA03A7D}"/>
    <cellStyle name="Comma 2 9 2 4 2 3" xfId="6103" xr:uid="{00000000-0005-0000-0000-000085240000}"/>
    <cellStyle name="Comma 2 9 2 4 2 3 2" xfId="15710" xr:uid="{00000000-0005-0000-0000-000086240000}"/>
    <cellStyle name="Comma 2 9 2 4 2 3 2 2" xfId="34924" xr:uid="{E65232D8-0119-4722-9D62-C34B2EC365BE}"/>
    <cellStyle name="Comma 2 9 2 4 2 3 3" xfId="25317" xr:uid="{C76C45EC-5736-4FAB-A6F6-83233635C70F}"/>
    <cellStyle name="Comma 2 9 2 4 2 4" xfId="10906" xr:uid="{00000000-0005-0000-0000-000087240000}"/>
    <cellStyle name="Comma 2 9 2 4 2 4 2" xfId="30120" xr:uid="{AB546F1C-557A-4412-AAFF-CA4D0D8053D8}"/>
    <cellStyle name="Comma 2 9 2 4 2 5" xfId="20513" xr:uid="{3312F690-1502-428C-8914-9E6734BFF52D}"/>
    <cellStyle name="Comma 2 9 2 4 3" xfId="2096" xr:uid="{00000000-0005-0000-0000-000088240000}"/>
    <cellStyle name="Comma 2 9 2 4 3 2" xfId="4501" xr:uid="{00000000-0005-0000-0000-000089240000}"/>
    <cellStyle name="Comma 2 9 2 4 3 2 2" xfId="9304" xr:uid="{00000000-0005-0000-0000-00008A240000}"/>
    <cellStyle name="Comma 2 9 2 4 3 2 2 2" xfId="18911" xr:uid="{00000000-0005-0000-0000-00008B240000}"/>
    <cellStyle name="Comma 2 9 2 4 3 2 2 2 2" xfId="38125" xr:uid="{9F601CF3-A186-4240-878A-EE37EC4E6A25}"/>
    <cellStyle name="Comma 2 9 2 4 3 2 2 3" xfId="28518" xr:uid="{6FB1F9A9-FF24-412C-A0F9-C7F32CE4FB0C}"/>
    <cellStyle name="Comma 2 9 2 4 3 2 3" xfId="14108" xr:uid="{00000000-0005-0000-0000-00008C240000}"/>
    <cellStyle name="Comma 2 9 2 4 3 2 3 2" xfId="33322" xr:uid="{D997DA87-2A94-4B87-8E35-87BB4F622229}"/>
    <cellStyle name="Comma 2 9 2 4 3 2 4" xfId="23715" xr:uid="{A6DC01D7-8D89-4E12-A2B8-D9ACEDEC4835}"/>
    <cellStyle name="Comma 2 9 2 4 3 3" xfId="6903" xr:uid="{00000000-0005-0000-0000-00008D240000}"/>
    <cellStyle name="Comma 2 9 2 4 3 3 2" xfId="16510" xr:uid="{00000000-0005-0000-0000-00008E240000}"/>
    <cellStyle name="Comma 2 9 2 4 3 3 2 2" xfId="35724" xr:uid="{10B15A0A-964A-46DA-8867-17CD40FF72F7}"/>
    <cellStyle name="Comma 2 9 2 4 3 3 3" xfId="26117" xr:uid="{4246C321-8E81-4BDF-A7CE-8B60E4ED0721}"/>
    <cellStyle name="Comma 2 9 2 4 3 4" xfId="11706" xr:uid="{00000000-0005-0000-0000-00008F240000}"/>
    <cellStyle name="Comma 2 9 2 4 3 4 2" xfId="30920" xr:uid="{31320FEB-C43C-4922-84FD-0D9CD8EA1486}"/>
    <cellStyle name="Comma 2 9 2 4 3 5" xfId="21313" xr:uid="{8BDCE7F3-82F7-4E7C-B9F0-B3CF6F7AB240}"/>
    <cellStyle name="Comma 2 9 2 4 4" xfId="2901" xr:uid="{00000000-0005-0000-0000-000090240000}"/>
    <cellStyle name="Comma 2 9 2 4 4 2" xfId="7704" xr:uid="{00000000-0005-0000-0000-000091240000}"/>
    <cellStyle name="Comma 2 9 2 4 4 2 2" xfId="17311" xr:uid="{00000000-0005-0000-0000-000092240000}"/>
    <cellStyle name="Comma 2 9 2 4 4 2 2 2" xfId="36525" xr:uid="{9E497E90-B185-40A9-B6BB-C033605934B4}"/>
    <cellStyle name="Comma 2 9 2 4 4 2 3" xfId="26918" xr:uid="{67F844AE-1B0F-4618-8246-0AAB688064FA}"/>
    <cellStyle name="Comma 2 9 2 4 4 3" xfId="12508" xr:uid="{00000000-0005-0000-0000-000093240000}"/>
    <cellStyle name="Comma 2 9 2 4 4 3 2" xfId="31722" xr:uid="{2B9A98C6-D4AD-4A72-9DD8-39D0EAD186F6}"/>
    <cellStyle name="Comma 2 9 2 4 4 4" xfId="22115" xr:uid="{7073FE56-DF83-4C2B-9751-1850D52E523D}"/>
    <cellStyle name="Comma 2 9 2 4 5" xfId="5303" xr:uid="{00000000-0005-0000-0000-000094240000}"/>
    <cellStyle name="Comma 2 9 2 4 5 2" xfId="14910" xr:uid="{00000000-0005-0000-0000-000095240000}"/>
    <cellStyle name="Comma 2 9 2 4 5 2 2" xfId="34124" xr:uid="{2660F266-86A6-4BD1-826C-73B0A506C6F0}"/>
    <cellStyle name="Comma 2 9 2 4 5 3" xfId="24517" xr:uid="{FE423CCB-F547-4857-A71C-2199254FD01B}"/>
    <cellStyle name="Comma 2 9 2 4 6" xfId="10106" xr:uid="{00000000-0005-0000-0000-000096240000}"/>
    <cellStyle name="Comma 2 9 2 4 6 2" xfId="29320" xr:uid="{E44C505F-E883-48C7-AEE4-E1DD780F8676}"/>
    <cellStyle name="Comma 2 9 2 4 7" xfId="19713" xr:uid="{84D4A0EC-DFBD-4588-95CB-880601246E39}"/>
    <cellStyle name="Comma 2 9 2 5" xfId="695" xr:uid="{00000000-0005-0000-0000-000097240000}"/>
    <cellStyle name="Comma 2 9 2 5 2" xfId="1496" xr:uid="{00000000-0005-0000-0000-000098240000}"/>
    <cellStyle name="Comma 2 9 2 5 2 2" xfId="3901" xr:uid="{00000000-0005-0000-0000-000099240000}"/>
    <cellStyle name="Comma 2 9 2 5 2 2 2" xfId="8704" xr:uid="{00000000-0005-0000-0000-00009A240000}"/>
    <cellStyle name="Comma 2 9 2 5 2 2 2 2" xfId="18311" xr:uid="{00000000-0005-0000-0000-00009B240000}"/>
    <cellStyle name="Comma 2 9 2 5 2 2 2 2 2" xfId="37525" xr:uid="{09A4AF6C-904B-4946-BE53-AEF479D2AFFB}"/>
    <cellStyle name="Comma 2 9 2 5 2 2 2 3" xfId="27918" xr:uid="{0166D635-D99E-4CC1-8653-1F75DB53EF37}"/>
    <cellStyle name="Comma 2 9 2 5 2 2 3" xfId="13508" xr:uid="{00000000-0005-0000-0000-00009C240000}"/>
    <cellStyle name="Comma 2 9 2 5 2 2 3 2" xfId="32722" xr:uid="{2A4555F2-101F-4EBF-B373-59225F771B1E}"/>
    <cellStyle name="Comma 2 9 2 5 2 2 4" xfId="23115" xr:uid="{99C914B0-D106-44F6-B84B-C405740E9856}"/>
    <cellStyle name="Comma 2 9 2 5 2 3" xfId="6303" xr:uid="{00000000-0005-0000-0000-00009D240000}"/>
    <cellStyle name="Comma 2 9 2 5 2 3 2" xfId="15910" xr:uid="{00000000-0005-0000-0000-00009E240000}"/>
    <cellStyle name="Comma 2 9 2 5 2 3 2 2" xfId="35124" xr:uid="{BFAA6EAC-3AA3-47A4-89F3-6418D3A43E19}"/>
    <cellStyle name="Comma 2 9 2 5 2 3 3" xfId="25517" xr:uid="{AB1B1CD4-4E21-469A-95B2-CCD114BF7F0F}"/>
    <cellStyle name="Comma 2 9 2 5 2 4" xfId="11106" xr:uid="{00000000-0005-0000-0000-00009F240000}"/>
    <cellStyle name="Comma 2 9 2 5 2 4 2" xfId="30320" xr:uid="{E6539E89-A5B2-4C4D-A4E8-D385E6CD078C}"/>
    <cellStyle name="Comma 2 9 2 5 2 5" xfId="20713" xr:uid="{20FBD0C1-0076-46F5-887A-170AFF49AEEE}"/>
    <cellStyle name="Comma 2 9 2 5 3" xfId="2296" xr:uid="{00000000-0005-0000-0000-0000A0240000}"/>
    <cellStyle name="Comma 2 9 2 5 3 2" xfId="4701" xr:uid="{00000000-0005-0000-0000-0000A1240000}"/>
    <cellStyle name="Comma 2 9 2 5 3 2 2" xfId="9504" xr:uid="{00000000-0005-0000-0000-0000A2240000}"/>
    <cellStyle name="Comma 2 9 2 5 3 2 2 2" xfId="19111" xr:uid="{00000000-0005-0000-0000-0000A3240000}"/>
    <cellStyle name="Comma 2 9 2 5 3 2 2 2 2" xfId="38325" xr:uid="{6262A59C-6F62-489D-B29E-CD91A557789B}"/>
    <cellStyle name="Comma 2 9 2 5 3 2 2 3" xfId="28718" xr:uid="{CDE313E7-CA8E-438D-A002-780E1D946870}"/>
    <cellStyle name="Comma 2 9 2 5 3 2 3" xfId="14308" xr:uid="{00000000-0005-0000-0000-0000A4240000}"/>
    <cellStyle name="Comma 2 9 2 5 3 2 3 2" xfId="33522" xr:uid="{DC8F7129-E9C7-45B4-ACC7-6EB03C485F83}"/>
    <cellStyle name="Comma 2 9 2 5 3 2 4" xfId="23915" xr:uid="{F2EE752F-5781-4BD6-AB5F-309291C156F8}"/>
    <cellStyle name="Comma 2 9 2 5 3 3" xfId="7103" xr:uid="{00000000-0005-0000-0000-0000A5240000}"/>
    <cellStyle name="Comma 2 9 2 5 3 3 2" xfId="16710" xr:uid="{00000000-0005-0000-0000-0000A6240000}"/>
    <cellStyle name="Comma 2 9 2 5 3 3 2 2" xfId="35924" xr:uid="{875A8E63-1DBE-4BF3-A50E-EE0AB1097B9C}"/>
    <cellStyle name="Comma 2 9 2 5 3 3 3" xfId="26317" xr:uid="{9FBC2DF5-36A8-47E4-8F1C-B8EE714DCB1E}"/>
    <cellStyle name="Comma 2 9 2 5 3 4" xfId="11906" xr:uid="{00000000-0005-0000-0000-0000A7240000}"/>
    <cellStyle name="Comma 2 9 2 5 3 4 2" xfId="31120" xr:uid="{78B538E2-A6C1-40A4-BE1D-0A2480EC6698}"/>
    <cellStyle name="Comma 2 9 2 5 3 5" xfId="21513" xr:uid="{EAF2F374-DA1D-475C-A826-51A4589AFBDC}"/>
    <cellStyle name="Comma 2 9 2 5 4" xfId="3101" xr:uid="{00000000-0005-0000-0000-0000A8240000}"/>
    <cellStyle name="Comma 2 9 2 5 4 2" xfId="7904" xr:uid="{00000000-0005-0000-0000-0000A9240000}"/>
    <cellStyle name="Comma 2 9 2 5 4 2 2" xfId="17511" xr:uid="{00000000-0005-0000-0000-0000AA240000}"/>
    <cellStyle name="Comma 2 9 2 5 4 2 2 2" xfId="36725" xr:uid="{96466199-9771-466A-916C-35CE3441556B}"/>
    <cellStyle name="Comma 2 9 2 5 4 2 3" xfId="27118" xr:uid="{5E1A6F25-FBA5-4982-81A1-60C9F79C9C1E}"/>
    <cellStyle name="Comma 2 9 2 5 4 3" xfId="12708" xr:uid="{00000000-0005-0000-0000-0000AB240000}"/>
    <cellStyle name="Comma 2 9 2 5 4 3 2" xfId="31922" xr:uid="{4191B417-38A8-4941-98D5-73E21BA2AB5D}"/>
    <cellStyle name="Comma 2 9 2 5 4 4" xfId="22315" xr:uid="{F156A984-C44F-4144-A16A-CCE53EFD47EB}"/>
    <cellStyle name="Comma 2 9 2 5 5" xfId="5503" xr:uid="{00000000-0005-0000-0000-0000AC240000}"/>
    <cellStyle name="Comma 2 9 2 5 5 2" xfId="15110" xr:uid="{00000000-0005-0000-0000-0000AD240000}"/>
    <cellStyle name="Comma 2 9 2 5 5 2 2" xfId="34324" xr:uid="{75686942-5C58-47B4-80AD-020CC17B6037}"/>
    <cellStyle name="Comma 2 9 2 5 5 3" xfId="24717" xr:uid="{12EC7ABE-3BB5-473A-B6C4-BDF52F8EB1DB}"/>
    <cellStyle name="Comma 2 9 2 5 6" xfId="10306" xr:uid="{00000000-0005-0000-0000-0000AE240000}"/>
    <cellStyle name="Comma 2 9 2 5 6 2" xfId="29520" xr:uid="{8FBB1EAB-F51E-4488-A1F7-F38F3552393C}"/>
    <cellStyle name="Comma 2 9 2 5 7" xfId="19913" xr:uid="{65C3CE98-1829-4154-B671-C1E24FC29BD0}"/>
    <cellStyle name="Comma 2 9 2 6" xfId="896" xr:uid="{00000000-0005-0000-0000-0000AF240000}"/>
    <cellStyle name="Comma 2 9 2 6 2" xfId="3301" xr:uid="{00000000-0005-0000-0000-0000B0240000}"/>
    <cellStyle name="Comma 2 9 2 6 2 2" xfId="8104" xr:uid="{00000000-0005-0000-0000-0000B1240000}"/>
    <cellStyle name="Comma 2 9 2 6 2 2 2" xfId="17711" xr:uid="{00000000-0005-0000-0000-0000B2240000}"/>
    <cellStyle name="Comma 2 9 2 6 2 2 2 2" xfId="36925" xr:uid="{9D308037-20FE-4AB5-882F-85A8C8818B21}"/>
    <cellStyle name="Comma 2 9 2 6 2 2 3" xfId="27318" xr:uid="{20A5F3BF-469A-4F94-9756-933148483F7B}"/>
    <cellStyle name="Comma 2 9 2 6 2 3" xfId="12908" xr:uid="{00000000-0005-0000-0000-0000B3240000}"/>
    <cellStyle name="Comma 2 9 2 6 2 3 2" xfId="32122" xr:uid="{C056A587-B119-4BB8-B91F-94E0BBA5E3E4}"/>
    <cellStyle name="Comma 2 9 2 6 2 4" xfId="22515" xr:uid="{FEF2D627-7C4B-4470-B3AC-3B59E2ECCE1F}"/>
    <cellStyle name="Comma 2 9 2 6 3" xfId="5703" xr:uid="{00000000-0005-0000-0000-0000B4240000}"/>
    <cellStyle name="Comma 2 9 2 6 3 2" xfId="15310" xr:uid="{00000000-0005-0000-0000-0000B5240000}"/>
    <cellStyle name="Comma 2 9 2 6 3 2 2" xfId="34524" xr:uid="{F5B0E060-A116-404B-8F30-CB710D607A0D}"/>
    <cellStyle name="Comma 2 9 2 6 3 3" xfId="24917" xr:uid="{97834056-6CA6-4279-8EFA-CEB8FD6CD060}"/>
    <cellStyle name="Comma 2 9 2 6 4" xfId="10506" xr:uid="{00000000-0005-0000-0000-0000B6240000}"/>
    <cellStyle name="Comma 2 9 2 6 4 2" xfId="29720" xr:uid="{6D28B7AC-5344-4EA1-89BA-14E4ECD9F999}"/>
    <cellStyle name="Comma 2 9 2 6 5" xfId="20113" xr:uid="{39CCCB21-A40C-4F3F-B4DB-2E49CE48E100}"/>
    <cellStyle name="Comma 2 9 2 7" xfId="1696" xr:uid="{00000000-0005-0000-0000-0000B7240000}"/>
    <cellStyle name="Comma 2 9 2 7 2" xfId="4101" xr:uid="{00000000-0005-0000-0000-0000B8240000}"/>
    <cellStyle name="Comma 2 9 2 7 2 2" xfId="8904" xr:uid="{00000000-0005-0000-0000-0000B9240000}"/>
    <cellStyle name="Comma 2 9 2 7 2 2 2" xfId="18511" xr:uid="{00000000-0005-0000-0000-0000BA240000}"/>
    <cellStyle name="Comma 2 9 2 7 2 2 2 2" xfId="37725" xr:uid="{4798783E-F99A-4ED1-98B6-D9E4C6E42693}"/>
    <cellStyle name="Comma 2 9 2 7 2 2 3" xfId="28118" xr:uid="{EA85BBDB-974E-4D0E-B3FB-F0DC26691D20}"/>
    <cellStyle name="Comma 2 9 2 7 2 3" xfId="13708" xr:uid="{00000000-0005-0000-0000-0000BB240000}"/>
    <cellStyle name="Comma 2 9 2 7 2 3 2" xfId="32922" xr:uid="{B7DE0BB6-4E30-4DD3-8838-DB2037CA79FC}"/>
    <cellStyle name="Comma 2 9 2 7 2 4" xfId="23315" xr:uid="{A9F241F3-30D2-4915-A499-CCEAF95A4434}"/>
    <cellStyle name="Comma 2 9 2 7 3" xfId="6503" xr:uid="{00000000-0005-0000-0000-0000BC240000}"/>
    <cellStyle name="Comma 2 9 2 7 3 2" xfId="16110" xr:uid="{00000000-0005-0000-0000-0000BD240000}"/>
    <cellStyle name="Comma 2 9 2 7 3 2 2" xfId="35324" xr:uid="{CCD7550F-D4AF-43CC-90DE-9C6FA0E48423}"/>
    <cellStyle name="Comma 2 9 2 7 3 3" xfId="25717" xr:uid="{EE15B0BD-B8F4-40E9-B8AC-5138E55C4EAA}"/>
    <cellStyle name="Comma 2 9 2 7 4" xfId="11306" xr:uid="{00000000-0005-0000-0000-0000BE240000}"/>
    <cellStyle name="Comma 2 9 2 7 4 2" xfId="30520" xr:uid="{1B4B0F23-968A-412C-B8EE-258E4B1BF7C6}"/>
    <cellStyle name="Comma 2 9 2 7 5" xfId="20913" xr:uid="{D98F0FEB-2019-4F50-8328-4FC0EEE9BECB}"/>
    <cellStyle name="Comma 2 9 2 8" xfId="2501" xr:uid="{00000000-0005-0000-0000-0000BF240000}"/>
    <cellStyle name="Comma 2 9 2 8 2" xfId="7304" xr:uid="{00000000-0005-0000-0000-0000C0240000}"/>
    <cellStyle name="Comma 2 9 2 8 2 2" xfId="16911" xr:uid="{00000000-0005-0000-0000-0000C1240000}"/>
    <cellStyle name="Comma 2 9 2 8 2 2 2" xfId="36125" xr:uid="{9893CE03-E5A8-4437-906D-1B1C05D4F752}"/>
    <cellStyle name="Comma 2 9 2 8 2 3" xfId="26518" xr:uid="{102F2504-3372-470C-BE3D-FD4C4A4FE333}"/>
    <cellStyle name="Comma 2 9 2 8 3" xfId="12108" xr:uid="{00000000-0005-0000-0000-0000C2240000}"/>
    <cellStyle name="Comma 2 9 2 8 3 2" xfId="31322" xr:uid="{DB2F96A6-578B-41F6-A25C-B511D9E2B13B}"/>
    <cellStyle name="Comma 2 9 2 8 4" xfId="21715" xr:uid="{5DC83543-FE9A-4293-B1A8-E33E747A5103}"/>
    <cellStyle name="Comma 2 9 2 9" xfId="4903" xr:uid="{00000000-0005-0000-0000-0000C3240000}"/>
    <cellStyle name="Comma 2 9 2 9 2" xfId="14510" xr:uid="{00000000-0005-0000-0000-0000C4240000}"/>
    <cellStyle name="Comma 2 9 2 9 2 2" xfId="33724" xr:uid="{6433F352-5224-4CA1-9AD5-469342CEA8B1}"/>
    <cellStyle name="Comma 2 9 2 9 3" xfId="24117" xr:uid="{079827E4-5FB9-435C-A27B-1F0C78C211DF}"/>
    <cellStyle name="Comma 2 9 3" xfId="145" xr:uid="{00000000-0005-0000-0000-0000C5240000}"/>
    <cellStyle name="Comma 2 9 3 10" xfId="19363" xr:uid="{02B782AA-E215-4A2A-BEDD-B82C3A721F64}"/>
    <cellStyle name="Comma 2 9 3 2" xfId="345" xr:uid="{00000000-0005-0000-0000-0000C6240000}"/>
    <cellStyle name="Comma 2 9 3 2 2" xfId="1146" xr:uid="{00000000-0005-0000-0000-0000C7240000}"/>
    <cellStyle name="Comma 2 9 3 2 2 2" xfId="3551" xr:uid="{00000000-0005-0000-0000-0000C8240000}"/>
    <cellStyle name="Comma 2 9 3 2 2 2 2" xfId="8354" xr:uid="{00000000-0005-0000-0000-0000C9240000}"/>
    <cellStyle name="Comma 2 9 3 2 2 2 2 2" xfId="17961" xr:uid="{00000000-0005-0000-0000-0000CA240000}"/>
    <cellStyle name="Comma 2 9 3 2 2 2 2 2 2" xfId="37175" xr:uid="{DACC4344-F168-4A06-99E0-898F9D1F46B5}"/>
    <cellStyle name="Comma 2 9 3 2 2 2 2 3" xfId="27568" xr:uid="{1AF16CD5-BDC6-4342-AF90-C9D6B15A447A}"/>
    <cellStyle name="Comma 2 9 3 2 2 2 3" xfId="13158" xr:uid="{00000000-0005-0000-0000-0000CB240000}"/>
    <cellStyle name="Comma 2 9 3 2 2 2 3 2" xfId="32372" xr:uid="{1FDBA977-106A-4B9B-B9BE-52D319D6177B}"/>
    <cellStyle name="Comma 2 9 3 2 2 2 4" xfId="22765" xr:uid="{410D9AA9-B3B5-42AC-8E69-0ABA87654BA6}"/>
    <cellStyle name="Comma 2 9 3 2 2 3" xfId="5953" xr:uid="{00000000-0005-0000-0000-0000CC240000}"/>
    <cellStyle name="Comma 2 9 3 2 2 3 2" xfId="15560" xr:uid="{00000000-0005-0000-0000-0000CD240000}"/>
    <cellStyle name="Comma 2 9 3 2 2 3 2 2" xfId="34774" xr:uid="{75AEAD2B-03CC-4F22-B8F8-1209A77B085C}"/>
    <cellStyle name="Comma 2 9 3 2 2 3 3" xfId="25167" xr:uid="{4F25289F-EEB8-41BB-A1B8-19C2AF22817A}"/>
    <cellStyle name="Comma 2 9 3 2 2 4" xfId="10756" xr:uid="{00000000-0005-0000-0000-0000CE240000}"/>
    <cellStyle name="Comma 2 9 3 2 2 4 2" xfId="29970" xr:uid="{193B4D60-1E78-4BED-98B1-5FB1E829CA73}"/>
    <cellStyle name="Comma 2 9 3 2 2 5" xfId="20363" xr:uid="{FA0D7CF2-EF59-4CD8-876E-D9A5DD008570}"/>
    <cellStyle name="Comma 2 9 3 2 3" xfId="1946" xr:uid="{00000000-0005-0000-0000-0000CF240000}"/>
    <cellStyle name="Comma 2 9 3 2 3 2" xfId="4351" xr:uid="{00000000-0005-0000-0000-0000D0240000}"/>
    <cellStyle name="Comma 2 9 3 2 3 2 2" xfId="9154" xr:uid="{00000000-0005-0000-0000-0000D1240000}"/>
    <cellStyle name="Comma 2 9 3 2 3 2 2 2" xfId="18761" xr:uid="{00000000-0005-0000-0000-0000D2240000}"/>
    <cellStyle name="Comma 2 9 3 2 3 2 2 2 2" xfId="37975" xr:uid="{1758F69D-43A8-4D1E-B825-6926BE7ABE45}"/>
    <cellStyle name="Comma 2 9 3 2 3 2 2 3" xfId="28368" xr:uid="{4FBE93E9-338A-4708-AF1A-FDC3E8D564D8}"/>
    <cellStyle name="Comma 2 9 3 2 3 2 3" xfId="13958" xr:uid="{00000000-0005-0000-0000-0000D3240000}"/>
    <cellStyle name="Comma 2 9 3 2 3 2 3 2" xfId="33172" xr:uid="{40F18DB8-6AFB-4905-A5F1-D63A88CD64F6}"/>
    <cellStyle name="Comma 2 9 3 2 3 2 4" xfId="23565" xr:uid="{A9602D4A-19CF-42D8-BEDB-976A7E591193}"/>
    <cellStyle name="Comma 2 9 3 2 3 3" xfId="6753" xr:uid="{00000000-0005-0000-0000-0000D4240000}"/>
    <cellStyle name="Comma 2 9 3 2 3 3 2" xfId="16360" xr:uid="{00000000-0005-0000-0000-0000D5240000}"/>
    <cellStyle name="Comma 2 9 3 2 3 3 2 2" xfId="35574" xr:uid="{9D1E8A7A-1523-441D-A8AE-C5C1E60E0E44}"/>
    <cellStyle name="Comma 2 9 3 2 3 3 3" xfId="25967" xr:uid="{F9E3600C-C148-4C74-A6E4-C4F66FD02FC3}"/>
    <cellStyle name="Comma 2 9 3 2 3 4" xfId="11556" xr:uid="{00000000-0005-0000-0000-0000D6240000}"/>
    <cellStyle name="Comma 2 9 3 2 3 4 2" xfId="30770" xr:uid="{08158561-8A64-464A-9FF1-22A78607D065}"/>
    <cellStyle name="Comma 2 9 3 2 3 5" xfId="21163" xr:uid="{4116CDE1-0BB0-4577-AD06-2B9B991C43B2}"/>
    <cellStyle name="Comma 2 9 3 2 4" xfId="2751" xr:uid="{00000000-0005-0000-0000-0000D7240000}"/>
    <cellStyle name="Comma 2 9 3 2 4 2" xfId="7554" xr:uid="{00000000-0005-0000-0000-0000D8240000}"/>
    <cellStyle name="Comma 2 9 3 2 4 2 2" xfId="17161" xr:uid="{00000000-0005-0000-0000-0000D9240000}"/>
    <cellStyle name="Comma 2 9 3 2 4 2 2 2" xfId="36375" xr:uid="{F5476EBB-71B6-4BE9-9F56-CD07B5A92560}"/>
    <cellStyle name="Comma 2 9 3 2 4 2 3" xfId="26768" xr:uid="{4152D0F4-D987-4297-9381-6572805468E4}"/>
    <cellStyle name="Comma 2 9 3 2 4 3" xfId="12358" xr:uid="{00000000-0005-0000-0000-0000DA240000}"/>
    <cellStyle name="Comma 2 9 3 2 4 3 2" xfId="31572" xr:uid="{012E87F3-BF44-4FCE-AA38-5ECC49A0735C}"/>
    <cellStyle name="Comma 2 9 3 2 4 4" xfId="21965" xr:uid="{2F6F841D-8B5F-44F6-B965-52F3CD00B9F8}"/>
    <cellStyle name="Comma 2 9 3 2 5" xfId="5153" xr:uid="{00000000-0005-0000-0000-0000DB240000}"/>
    <cellStyle name="Comma 2 9 3 2 5 2" xfId="14760" xr:uid="{00000000-0005-0000-0000-0000DC240000}"/>
    <cellStyle name="Comma 2 9 3 2 5 2 2" xfId="33974" xr:uid="{71A9C19C-9650-440F-8387-FBB90986BFC2}"/>
    <cellStyle name="Comma 2 9 3 2 5 3" xfId="24367" xr:uid="{4335D51A-001A-49B6-8039-EA59C6888D70}"/>
    <cellStyle name="Comma 2 9 3 2 6" xfId="9956" xr:uid="{00000000-0005-0000-0000-0000DD240000}"/>
    <cellStyle name="Comma 2 9 3 2 6 2" xfId="29170" xr:uid="{3E80A241-0E6A-4514-A975-B0F755220E22}"/>
    <cellStyle name="Comma 2 9 3 2 7" xfId="19563" xr:uid="{6D534C15-2FDE-4FDB-A2F5-5274ED1DC571}"/>
    <cellStyle name="Comma 2 9 3 3" xfId="545" xr:uid="{00000000-0005-0000-0000-0000DE240000}"/>
    <cellStyle name="Comma 2 9 3 3 2" xfId="1346" xr:uid="{00000000-0005-0000-0000-0000DF240000}"/>
    <cellStyle name="Comma 2 9 3 3 2 2" xfId="3751" xr:uid="{00000000-0005-0000-0000-0000E0240000}"/>
    <cellStyle name="Comma 2 9 3 3 2 2 2" xfId="8554" xr:uid="{00000000-0005-0000-0000-0000E1240000}"/>
    <cellStyle name="Comma 2 9 3 3 2 2 2 2" xfId="18161" xr:uid="{00000000-0005-0000-0000-0000E2240000}"/>
    <cellStyle name="Comma 2 9 3 3 2 2 2 2 2" xfId="37375" xr:uid="{2D2362D3-E41E-4AEF-8BFF-7E1E8C6A2171}"/>
    <cellStyle name="Comma 2 9 3 3 2 2 2 3" xfId="27768" xr:uid="{B0A6F3CD-F442-4A31-8F8A-954CCFD33A77}"/>
    <cellStyle name="Comma 2 9 3 3 2 2 3" xfId="13358" xr:uid="{00000000-0005-0000-0000-0000E3240000}"/>
    <cellStyle name="Comma 2 9 3 3 2 2 3 2" xfId="32572" xr:uid="{FC95646F-7F5B-4C60-8BB9-126EF9A6B27D}"/>
    <cellStyle name="Comma 2 9 3 3 2 2 4" xfId="22965" xr:uid="{B29F5F7A-5D7C-416F-82F1-C7CF62245421}"/>
    <cellStyle name="Comma 2 9 3 3 2 3" xfId="6153" xr:uid="{00000000-0005-0000-0000-0000E4240000}"/>
    <cellStyle name="Comma 2 9 3 3 2 3 2" xfId="15760" xr:uid="{00000000-0005-0000-0000-0000E5240000}"/>
    <cellStyle name="Comma 2 9 3 3 2 3 2 2" xfId="34974" xr:uid="{5C677B3C-0795-496C-8B11-2971780BAA08}"/>
    <cellStyle name="Comma 2 9 3 3 2 3 3" xfId="25367" xr:uid="{7161E2E3-363D-4382-B1F6-7EA05230C04B}"/>
    <cellStyle name="Comma 2 9 3 3 2 4" xfId="10956" xr:uid="{00000000-0005-0000-0000-0000E6240000}"/>
    <cellStyle name="Comma 2 9 3 3 2 4 2" xfId="30170" xr:uid="{271F5A9B-7EC1-48D2-98F4-4887393D3093}"/>
    <cellStyle name="Comma 2 9 3 3 2 5" xfId="20563" xr:uid="{E0C862A2-4E94-4626-A3E8-680D8B7B313A}"/>
    <cellStyle name="Comma 2 9 3 3 3" xfId="2146" xr:uid="{00000000-0005-0000-0000-0000E7240000}"/>
    <cellStyle name="Comma 2 9 3 3 3 2" xfId="4551" xr:uid="{00000000-0005-0000-0000-0000E8240000}"/>
    <cellStyle name="Comma 2 9 3 3 3 2 2" xfId="9354" xr:uid="{00000000-0005-0000-0000-0000E9240000}"/>
    <cellStyle name="Comma 2 9 3 3 3 2 2 2" xfId="18961" xr:uid="{00000000-0005-0000-0000-0000EA240000}"/>
    <cellStyle name="Comma 2 9 3 3 3 2 2 2 2" xfId="38175" xr:uid="{4ECD80A3-940C-43C5-AF84-ED2FC79BF1DA}"/>
    <cellStyle name="Comma 2 9 3 3 3 2 2 3" xfId="28568" xr:uid="{80AD3227-6A95-4FFE-B907-91D11E00E920}"/>
    <cellStyle name="Comma 2 9 3 3 3 2 3" xfId="14158" xr:uid="{00000000-0005-0000-0000-0000EB240000}"/>
    <cellStyle name="Comma 2 9 3 3 3 2 3 2" xfId="33372" xr:uid="{AADF17F1-0C5A-43D5-8574-47F85A24097B}"/>
    <cellStyle name="Comma 2 9 3 3 3 2 4" xfId="23765" xr:uid="{CF2A1B72-5EDA-44E5-ADA9-95CC7EAF3118}"/>
    <cellStyle name="Comma 2 9 3 3 3 3" xfId="6953" xr:uid="{00000000-0005-0000-0000-0000EC240000}"/>
    <cellStyle name="Comma 2 9 3 3 3 3 2" xfId="16560" xr:uid="{00000000-0005-0000-0000-0000ED240000}"/>
    <cellStyle name="Comma 2 9 3 3 3 3 2 2" xfId="35774" xr:uid="{D3E3FB63-469B-4FD2-ABA7-1F06719C386A}"/>
    <cellStyle name="Comma 2 9 3 3 3 3 3" xfId="26167" xr:uid="{37A9CBAB-1D9D-4B94-992E-3B09C456655A}"/>
    <cellStyle name="Comma 2 9 3 3 3 4" xfId="11756" xr:uid="{00000000-0005-0000-0000-0000EE240000}"/>
    <cellStyle name="Comma 2 9 3 3 3 4 2" xfId="30970" xr:uid="{152BEFE3-CDA5-4F03-9BFA-67FFEEE9CA6E}"/>
    <cellStyle name="Comma 2 9 3 3 3 5" xfId="21363" xr:uid="{CB43F268-84A8-4707-8C7A-511558263299}"/>
    <cellStyle name="Comma 2 9 3 3 4" xfId="2951" xr:uid="{00000000-0005-0000-0000-0000EF240000}"/>
    <cellStyle name="Comma 2 9 3 3 4 2" xfId="7754" xr:uid="{00000000-0005-0000-0000-0000F0240000}"/>
    <cellStyle name="Comma 2 9 3 3 4 2 2" xfId="17361" xr:uid="{00000000-0005-0000-0000-0000F1240000}"/>
    <cellStyle name="Comma 2 9 3 3 4 2 2 2" xfId="36575" xr:uid="{9256DEBE-F592-46D7-A60D-703C5642CD18}"/>
    <cellStyle name="Comma 2 9 3 3 4 2 3" xfId="26968" xr:uid="{B7E25175-93F6-4F0C-81DC-48C414AACBFB}"/>
    <cellStyle name="Comma 2 9 3 3 4 3" xfId="12558" xr:uid="{00000000-0005-0000-0000-0000F2240000}"/>
    <cellStyle name="Comma 2 9 3 3 4 3 2" xfId="31772" xr:uid="{B6DF4554-320B-49BF-A117-331DB7FA675D}"/>
    <cellStyle name="Comma 2 9 3 3 4 4" xfId="22165" xr:uid="{65164501-6CD5-48B9-8A23-E20121443988}"/>
    <cellStyle name="Comma 2 9 3 3 5" xfId="5353" xr:uid="{00000000-0005-0000-0000-0000F3240000}"/>
    <cellStyle name="Comma 2 9 3 3 5 2" xfId="14960" xr:uid="{00000000-0005-0000-0000-0000F4240000}"/>
    <cellStyle name="Comma 2 9 3 3 5 2 2" xfId="34174" xr:uid="{2D386423-E01D-482A-96E0-7A1EA23BEEB5}"/>
    <cellStyle name="Comma 2 9 3 3 5 3" xfId="24567" xr:uid="{758F7056-86C9-4DBB-8103-A9A2B59E62CB}"/>
    <cellStyle name="Comma 2 9 3 3 6" xfId="10156" xr:uid="{00000000-0005-0000-0000-0000F5240000}"/>
    <cellStyle name="Comma 2 9 3 3 6 2" xfId="29370" xr:uid="{D25373D5-E32E-4241-B61D-A0D4D39CCC1D}"/>
    <cellStyle name="Comma 2 9 3 3 7" xfId="19763" xr:uid="{3B4BCB15-ECAE-43FB-AED6-F047980B5033}"/>
    <cellStyle name="Comma 2 9 3 4" xfId="745" xr:uid="{00000000-0005-0000-0000-0000F6240000}"/>
    <cellStyle name="Comma 2 9 3 4 2" xfId="1546" xr:uid="{00000000-0005-0000-0000-0000F7240000}"/>
    <cellStyle name="Comma 2 9 3 4 2 2" xfId="3951" xr:uid="{00000000-0005-0000-0000-0000F8240000}"/>
    <cellStyle name="Comma 2 9 3 4 2 2 2" xfId="8754" xr:uid="{00000000-0005-0000-0000-0000F9240000}"/>
    <cellStyle name="Comma 2 9 3 4 2 2 2 2" xfId="18361" xr:uid="{00000000-0005-0000-0000-0000FA240000}"/>
    <cellStyle name="Comma 2 9 3 4 2 2 2 2 2" xfId="37575" xr:uid="{F87BFD62-C75E-4504-AD3E-DC1575094DCB}"/>
    <cellStyle name="Comma 2 9 3 4 2 2 2 3" xfId="27968" xr:uid="{AB0A8F1A-B16B-4EE3-98B1-EBB111331ABE}"/>
    <cellStyle name="Comma 2 9 3 4 2 2 3" xfId="13558" xr:uid="{00000000-0005-0000-0000-0000FB240000}"/>
    <cellStyle name="Comma 2 9 3 4 2 2 3 2" xfId="32772" xr:uid="{BDACB4AF-C77F-4192-BABC-F99F5432CE3E}"/>
    <cellStyle name="Comma 2 9 3 4 2 2 4" xfId="23165" xr:uid="{FC19026C-0CAD-43B3-B6CF-A3BEB33901AD}"/>
    <cellStyle name="Comma 2 9 3 4 2 3" xfId="6353" xr:uid="{00000000-0005-0000-0000-0000FC240000}"/>
    <cellStyle name="Comma 2 9 3 4 2 3 2" xfId="15960" xr:uid="{00000000-0005-0000-0000-0000FD240000}"/>
    <cellStyle name="Comma 2 9 3 4 2 3 2 2" xfId="35174" xr:uid="{E2DECDD6-E6D0-4979-A535-B7537CDCD98F}"/>
    <cellStyle name="Comma 2 9 3 4 2 3 3" xfId="25567" xr:uid="{C0CD4BDA-B1BE-4B4E-9E3A-5C0C8D8E5F3D}"/>
    <cellStyle name="Comma 2 9 3 4 2 4" xfId="11156" xr:uid="{00000000-0005-0000-0000-0000FE240000}"/>
    <cellStyle name="Comma 2 9 3 4 2 4 2" xfId="30370" xr:uid="{8F75FB31-70BF-4CC0-AC0E-C4902E9006D1}"/>
    <cellStyle name="Comma 2 9 3 4 2 5" xfId="20763" xr:uid="{74C2284C-E361-41E7-AE8C-7797CB9ED27E}"/>
    <cellStyle name="Comma 2 9 3 4 3" xfId="2346" xr:uid="{00000000-0005-0000-0000-0000FF240000}"/>
    <cellStyle name="Comma 2 9 3 4 3 2" xfId="4751" xr:uid="{00000000-0005-0000-0000-000000250000}"/>
    <cellStyle name="Comma 2 9 3 4 3 2 2" xfId="9554" xr:uid="{00000000-0005-0000-0000-000001250000}"/>
    <cellStyle name="Comma 2 9 3 4 3 2 2 2" xfId="19161" xr:uid="{00000000-0005-0000-0000-000002250000}"/>
    <cellStyle name="Comma 2 9 3 4 3 2 2 2 2" xfId="38375" xr:uid="{CC6C7B07-D05D-4AB2-A136-FA9C3449C703}"/>
    <cellStyle name="Comma 2 9 3 4 3 2 2 3" xfId="28768" xr:uid="{3F68027D-A010-4767-86AE-C2735E8ECC75}"/>
    <cellStyle name="Comma 2 9 3 4 3 2 3" xfId="14358" xr:uid="{00000000-0005-0000-0000-000003250000}"/>
    <cellStyle name="Comma 2 9 3 4 3 2 3 2" xfId="33572" xr:uid="{3DE6A5F2-8CCF-4CFA-AF98-6C3273FEAD7D}"/>
    <cellStyle name="Comma 2 9 3 4 3 2 4" xfId="23965" xr:uid="{7A699034-A342-402D-B7CC-1BB51A44E75B}"/>
    <cellStyle name="Comma 2 9 3 4 3 3" xfId="7153" xr:uid="{00000000-0005-0000-0000-000004250000}"/>
    <cellStyle name="Comma 2 9 3 4 3 3 2" xfId="16760" xr:uid="{00000000-0005-0000-0000-000005250000}"/>
    <cellStyle name="Comma 2 9 3 4 3 3 2 2" xfId="35974" xr:uid="{E15C65AE-D9B4-4EC9-AD9F-DCE770002CF3}"/>
    <cellStyle name="Comma 2 9 3 4 3 3 3" xfId="26367" xr:uid="{E5E1E6A9-1F08-4C44-A00D-993D3E285783}"/>
    <cellStyle name="Comma 2 9 3 4 3 4" xfId="11956" xr:uid="{00000000-0005-0000-0000-000006250000}"/>
    <cellStyle name="Comma 2 9 3 4 3 4 2" xfId="31170" xr:uid="{A834DAD2-A999-4878-952E-E30696CF7E5A}"/>
    <cellStyle name="Comma 2 9 3 4 3 5" xfId="21563" xr:uid="{2475663D-D3F0-4E0B-8D3D-7964337F5B09}"/>
    <cellStyle name="Comma 2 9 3 4 4" xfId="3151" xr:uid="{00000000-0005-0000-0000-000007250000}"/>
    <cellStyle name="Comma 2 9 3 4 4 2" xfId="7954" xr:uid="{00000000-0005-0000-0000-000008250000}"/>
    <cellStyle name="Comma 2 9 3 4 4 2 2" xfId="17561" xr:uid="{00000000-0005-0000-0000-000009250000}"/>
    <cellStyle name="Comma 2 9 3 4 4 2 2 2" xfId="36775" xr:uid="{160D5284-5365-49A5-B08F-AFC15C597455}"/>
    <cellStyle name="Comma 2 9 3 4 4 2 3" xfId="27168" xr:uid="{5E49C1B3-B214-47BA-959B-1FCA596DC8A0}"/>
    <cellStyle name="Comma 2 9 3 4 4 3" xfId="12758" xr:uid="{00000000-0005-0000-0000-00000A250000}"/>
    <cellStyle name="Comma 2 9 3 4 4 3 2" xfId="31972" xr:uid="{16E60F3E-90DE-4806-BD09-54F6301A14A7}"/>
    <cellStyle name="Comma 2 9 3 4 4 4" xfId="22365" xr:uid="{3186C076-B62A-4B49-B03B-FD6F48377F49}"/>
    <cellStyle name="Comma 2 9 3 4 5" xfId="5553" xr:uid="{00000000-0005-0000-0000-00000B250000}"/>
    <cellStyle name="Comma 2 9 3 4 5 2" xfId="15160" xr:uid="{00000000-0005-0000-0000-00000C250000}"/>
    <cellStyle name="Comma 2 9 3 4 5 2 2" xfId="34374" xr:uid="{FDCE7359-C9DA-4887-B6B6-AC88D55AF067}"/>
    <cellStyle name="Comma 2 9 3 4 5 3" xfId="24767" xr:uid="{CBB23787-270B-4012-A923-1347F21D0BD5}"/>
    <cellStyle name="Comma 2 9 3 4 6" xfId="10356" xr:uid="{00000000-0005-0000-0000-00000D250000}"/>
    <cellStyle name="Comma 2 9 3 4 6 2" xfId="29570" xr:uid="{76BD41CF-6805-43C0-BFD3-D97817F3800C}"/>
    <cellStyle name="Comma 2 9 3 4 7" xfId="19963" xr:uid="{03A68969-4C2F-4949-83A9-6C533ADBC46D}"/>
    <cellStyle name="Comma 2 9 3 5" xfId="946" xr:uid="{00000000-0005-0000-0000-00000E250000}"/>
    <cellStyle name="Comma 2 9 3 5 2" xfId="3351" xr:uid="{00000000-0005-0000-0000-00000F250000}"/>
    <cellStyle name="Comma 2 9 3 5 2 2" xfId="8154" xr:uid="{00000000-0005-0000-0000-000010250000}"/>
    <cellStyle name="Comma 2 9 3 5 2 2 2" xfId="17761" xr:uid="{00000000-0005-0000-0000-000011250000}"/>
    <cellStyle name="Comma 2 9 3 5 2 2 2 2" xfId="36975" xr:uid="{EF03F6CB-1C37-4491-9875-36BAB8FAF29D}"/>
    <cellStyle name="Comma 2 9 3 5 2 2 3" xfId="27368" xr:uid="{3E9EC247-8C1B-47D4-A638-425C240C7BEB}"/>
    <cellStyle name="Comma 2 9 3 5 2 3" xfId="12958" xr:uid="{00000000-0005-0000-0000-000012250000}"/>
    <cellStyle name="Comma 2 9 3 5 2 3 2" xfId="32172" xr:uid="{1723523D-1295-48D6-BB3B-0CE6518C078F}"/>
    <cellStyle name="Comma 2 9 3 5 2 4" xfId="22565" xr:uid="{243ECB6F-962C-41B4-8B59-13C3A899D344}"/>
    <cellStyle name="Comma 2 9 3 5 3" xfId="5753" xr:uid="{00000000-0005-0000-0000-000013250000}"/>
    <cellStyle name="Comma 2 9 3 5 3 2" xfId="15360" xr:uid="{00000000-0005-0000-0000-000014250000}"/>
    <cellStyle name="Comma 2 9 3 5 3 2 2" xfId="34574" xr:uid="{D3CDC273-39D4-488F-9D72-257C76AA7D88}"/>
    <cellStyle name="Comma 2 9 3 5 3 3" xfId="24967" xr:uid="{2D65151F-5995-4C5D-80E0-885BA46AD91F}"/>
    <cellStyle name="Comma 2 9 3 5 4" xfId="10556" xr:uid="{00000000-0005-0000-0000-000015250000}"/>
    <cellStyle name="Comma 2 9 3 5 4 2" xfId="29770" xr:uid="{C8C89C7F-ED63-4980-BD88-108C6EE8870D}"/>
    <cellStyle name="Comma 2 9 3 5 5" xfId="20163" xr:uid="{A1FC553C-2F93-4EE4-84BE-06EAA029C3A3}"/>
    <cellStyle name="Comma 2 9 3 6" xfId="1746" xr:uid="{00000000-0005-0000-0000-000016250000}"/>
    <cellStyle name="Comma 2 9 3 6 2" xfId="4151" xr:uid="{00000000-0005-0000-0000-000017250000}"/>
    <cellStyle name="Comma 2 9 3 6 2 2" xfId="8954" xr:uid="{00000000-0005-0000-0000-000018250000}"/>
    <cellStyle name="Comma 2 9 3 6 2 2 2" xfId="18561" xr:uid="{00000000-0005-0000-0000-000019250000}"/>
    <cellStyle name="Comma 2 9 3 6 2 2 2 2" xfId="37775" xr:uid="{84F944CB-494E-4256-B283-9BB59A07F389}"/>
    <cellStyle name="Comma 2 9 3 6 2 2 3" xfId="28168" xr:uid="{E4BC3447-E829-4502-AD76-C56D2982D1E1}"/>
    <cellStyle name="Comma 2 9 3 6 2 3" xfId="13758" xr:uid="{00000000-0005-0000-0000-00001A250000}"/>
    <cellStyle name="Comma 2 9 3 6 2 3 2" xfId="32972" xr:uid="{DA0CD5C1-72F5-4FCE-A263-EA39FA58CCD6}"/>
    <cellStyle name="Comma 2 9 3 6 2 4" xfId="23365" xr:uid="{1F54F8BE-6FB1-4A20-AC7D-724D5B7A6AE5}"/>
    <cellStyle name="Comma 2 9 3 6 3" xfId="6553" xr:uid="{00000000-0005-0000-0000-00001B250000}"/>
    <cellStyle name="Comma 2 9 3 6 3 2" xfId="16160" xr:uid="{00000000-0005-0000-0000-00001C250000}"/>
    <cellStyle name="Comma 2 9 3 6 3 2 2" xfId="35374" xr:uid="{A8C5CAD5-1ED9-4DAD-812B-187388112B9F}"/>
    <cellStyle name="Comma 2 9 3 6 3 3" xfId="25767" xr:uid="{C7659691-0B6B-46FD-B75E-3F3EC0659E28}"/>
    <cellStyle name="Comma 2 9 3 6 4" xfId="11356" xr:uid="{00000000-0005-0000-0000-00001D250000}"/>
    <cellStyle name="Comma 2 9 3 6 4 2" xfId="30570" xr:uid="{1B77462C-1A4D-4442-AE36-69BC9F092F43}"/>
    <cellStyle name="Comma 2 9 3 6 5" xfId="20963" xr:uid="{C31A57FA-2EF6-43CC-8CA7-5912137FE9E1}"/>
    <cellStyle name="Comma 2 9 3 7" xfId="2551" xr:uid="{00000000-0005-0000-0000-00001E250000}"/>
    <cellStyle name="Comma 2 9 3 7 2" xfId="7354" xr:uid="{00000000-0005-0000-0000-00001F250000}"/>
    <cellStyle name="Comma 2 9 3 7 2 2" xfId="16961" xr:uid="{00000000-0005-0000-0000-000020250000}"/>
    <cellStyle name="Comma 2 9 3 7 2 2 2" xfId="36175" xr:uid="{77B08BD9-D5CA-4887-B14C-D05A8F6CF3D5}"/>
    <cellStyle name="Comma 2 9 3 7 2 3" xfId="26568" xr:uid="{ADD82DB5-1675-4CD8-9C25-32CDCFA800D8}"/>
    <cellStyle name="Comma 2 9 3 7 3" xfId="12158" xr:uid="{00000000-0005-0000-0000-000021250000}"/>
    <cellStyle name="Comma 2 9 3 7 3 2" xfId="31372" xr:uid="{FBE07607-B0B2-4B91-8BBD-ED9C0D566199}"/>
    <cellStyle name="Comma 2 9 3 7 4" xfId="21765" xr:uid="{77BB379D-44F9-480D-984F-F9A1E01BB3C5}"/>
    <cellStyle name="Comma 2 9 3 8" xfId="4953" xr:uid="{00000000-0005-0000-0000-000022250000}"/>
    <cellStyle name="Comma 2 9 3 8 2" xfId="14560" xr:uid="{00000000-0005-0000-0000-000023250000}"/>
    <cellStyle name="Comma 2 9 3 8 2 2" xfId="33774" xr:uid="{5F351D35-6E3E-411A-86ED-96C096EF9B30}"/>
    <cellStyle name="Comma 2 9 3 8 3" xfId="24167" xr:uid="{584EBF24-45B2-47D4-8F84-66F22297A471}"/>
    <cellStyle name="Comma 2 9 3 9" xfId="9756" xr:uid="{00000000-0005-0000-0000-000024250000}"/>
    <cellStyle name="Comma 2 9 3 9 2" xfId="28970" xr:uid="{A0A62D81-B504-43FA-BE74-3AFF775F7F4B}"/>
    <cellStyle name="Comma 2 9 4" xfId="245" xr:uid="{00000000-0005-0000-0000-000025250000}"/>
    <cellStyle name="Comma 2 9 4 2" xfId="1046" xr:uid="{00000000-0005-0000-0000-000026250000}"/>
    <cellStyle name="Comma 2 9 4 2 2" xfId="3451" xr:uid="{00000000-0005-0000-0000-000027250000}"/>
    <cellStyle name="Comma 2 9 4 2 2 2" xfId="8254" xr:uid="{00000000-0005-0000-0000-000028250000}"/>
    <cellStyle name="Comma 2 9 4 2 2 2 2" xfId="17861" xr:uid="{00000000-0005-0000-0000-000029250000}"/>
    <cellStyle name="Comma 2 9 4 2 2 2 2 2" xfId="37075" xr:uid="{5FEA5BC8-805E-4FE5-8560-E517D448A5F2}"/>
    <cellStyle name="Comma 2 9 4 2 2 2 3" xfId="27468" xr:uid="{EE206D91-C3D3-45D5-926E-DB4E73068040}"/>
    <cellStyle name="Comma 2 9 4 2 2 3" xfId="13058" xr:uid="{00000000-0005-0000-0000-00002A250000}"/>
    <cellStyle name="Comma 2 9 4 2 2 3 2" xfId="32272" xr:uid="{F86732C7-953A-4E00-B5DF-2C8946FAA0AC}"/>
    <cellStyle name="Comma 2 9 4 2 2 4" xfId="22665" xr:uid="{5B53DF85-4425-4A3E-A97D-1B05C6CD9100}"/>
    <cellStyle name="Comma 2 9 4 2 3" xfId="5853" xr:uid="{00000000-0005-0000-0000-00002B250000}"/>
    <cellStyle name="Comma 2 9 4 2 3 2" xfId="15460" xr:uid="{00000000-0005-0000-0000-00002C250000}"/>
    <cellStyle name="Comma 2 9 4 2 3 2 2" xfId="34674" xr:uid="{F8DD3F15-6665-49ED-BF21-C63611EBF484}"/>
    <cellStyle name="Comma 2 9 4 2 3 3" xfId="25067" xr:uid="{E2D6077A-4BC4-42CE-BEA7-DA2E2749A6EE}"/>
    <cellStyle name="Comma 2 9 4 2 4" xfId="10656" xr:uid="{00000000-0005-0000-0000-00002D250000}"/>
    <cellStyle name="Comma 2 9 4 2 4 2" xfId="29870" xr:uid="{86B881CC-1694-438B-98D3-4124F7A72EAD}"/>
    <cellStyle name="Comma 2 9 4 2 5" xfId="20263" xr:uid="{70EE13E4-B3CA-4B5B-95E0-273F5004370B}"/>
    <cellStyle name="Comma 2 9 4 3" xfId="1846" xr:uid="{00000000-0005-0000-0000-00002E250000}"/>
    <cellStyle name="Comma 2 9 4 3 2" xfId="4251" xr:uid="{00000000-0005-0000-0000-00002F250000}"/>
    <cellStyle name="Comma 2 9 4 3 2 2" xfId="9054" xr:uid="{00000000-0005-0000-0000-000030250000}"/>
    <cellStyle name="Comma 2 9 4 3 2 2 2" xfId="18661" xr:uid="{00000000-0005-0000-0000-000031250000}"/>
    <cellStyle name="Comma 2 9 4 3 2 2 2 2" xfId="37875" xr:uid="{94FDC419-6553-4FA3-95DD-CBDBFC48F48B}"/>
    <cellStyle name="Comma 2 9 4 3 2 2 3" xfId="28268" xr:uid="{90D9CD4A-CDD4-412E-97A9-5CCC8528BA85}"/>
    <cellStyle name="Comma 2 9 4 3 2 3" xfId="13858" xr:uid="{00000000-0005-0000-0000-000032250000}"/>
    <cellStyle name="Comma 2 9 4 3 2 3 2" xfId="33072" xr:uid="{F2DB1288-1BC5-417C-A02D-CB8F441D7918}"/>
    <cellStyle name="Comma 2 9 4 3 2 4" xfId="23465" xr:uid="{0C747CC1-3221-4E21-B711-2B3EEA4B32C7}"/>
    <cellStyle name="Comma 2 9 4 3 3" xfId="6653" xr:uid="{00000000-0005-0000-0000-000033250000}"/>
    <cellStyle name="Comma 2 9 4 3 3 2" xfId="16260" xr:uid="{00000000-0005-0000-0000-000034250000}"/>
    <cellStyle name="Comma 2 9 4 3 3 2 2" xfId="35474" xr:uid="{801CA214-3F8E-4A9F-B57A-B9834AF2CAB5}"/>
    <cellStyle name="Comma 2 9 4 3 3 3" xfId="25867" xr:uid="{0E381D0D-004A-4007-9FE0-C7906AC105EA}"/>
    <cellStyle name="Comma 2 9 4 3 4" xfId="11456" xr:uid="{00000000-0005-0000-0000-000035250000}"/>
    <cellStyle name="Comma 2 9 4 3 4 2" xfId="30670" xr:uid="{86D477F4-76CD-41FC-8778-2710329AA541}"/>
    <cellStyle name="Comma 2 9 4 3 5" xfId="21063" xr:uid="{A04CBD33-A32B-4136-A212-F420CFCC66E4}"/>
    <cellStyle name="Comma 2 9 4 4" xfId="2651" xr:uid="{00000000-0005-0000-0000-000036250000}"/>
    <cellStyle name="Comma 2 9 4 4 2" xfId="7454" xr:uid="{00000000-0005-0000-0000-000037250000}"/>
    <cellStyle name="Comma 2 9 4 4 2 2" xfId="17061" xr:uid="{00000000-0005-0000-0000-000038250000}"/>
    <cellStyle name="Comma 2 9 4 4 2 2 2" xfId="36275" xr:uid="{99D70AFB-21DA-4D58-B94C-4C91841A8986}"/>
    <cellStyle name="Comma 2 9 4 4 2 3" xfId="26668" xr:uid="{A3770D1B-EF56-4649-91CD-CAABDF0D64BE}"/>
    <cellStyle name="Comma 2 9 4 4 3" xfId="12258" xr:uid="{00000000-0005-0000-0000-000039250000}"/>
    <cellStyle name="Comma 2 9 4 4 3 2" xfId="31472" xr:uid="{85AD0946-A073-4B74-97F5-17112FFB698B}"/>
    <cellStyle name="Comma 2 9 4 4 4" xfId="21865" xr:uid="{99C66288-7531-4047-8CED-D9A3D1E753AA}"/>
    <cellStyle name="Comma 2 9 4 5" xfId="5053" xr:uid="{00000000-0005-0000-0000-00003A250000}"/>
    <cellStyle name="Comma 2 9 4 5 2" xfId="14660" xr:uid="{00000000-0005-0000-0000-00003B250000}"/>
    <cellStyle name="Comma 2 9 4 5 2 2" xfId="33874" xr:uid="{9BCE67A4-8788-4979-8D1D-A2879D013B82}"/>
    <cellStyle name="Comma 2 9 4 5 3" xfId="24267" xr:uid="{C65CC410-CD11-4841-9ACD-4C8B976AB3DB}"/>
    <cellStyle name="Comma 2 9 4 6" xfId="9856" xr:uid="{00000000-0005-0000-0000-00003C250000}"/>
    <cellStyle name="Comma 2 9 4 6 2" xfId="29070" xr:uid="{E8A5A790-376D-4532-AD62-53F4D89C6438}"/>
    <cellStyle name="Comma 2 9 4 7" xfId="19463" xr:uid="{AF0449BB-1F35-4D34-A373-9A113033090B}"/>
    <cellStyle name="Comma 2 9 5" xfId="445" xr:uid="{00000000-0005-0000-0000-00003D250000}"/>
    <cellStyle name="Comma 2 9 5 2" xfId="1246" xr:uid="{00000000-0005-0000-0000-00003E250000}"/>
    <cellStyle name="Comma 2 9 5 2 2" xfId="3651" xr:uid="{00000000-0005-0000-0000-00003F250000}"/>
    <cellStyle name="Comma 2 9 5 2 2 2" xfId="8454" xr:uid="{00000000-0005-0000-0000-000040250000}"/>
    <cellStyle name="Comma 2 9 5 2 2 2 2" xfId="18061" xr:uid="{00000000-0005-0000-0000-000041250000}"/>
    <cellStyle name="Comma 2 9 5 2 2 2 2 2" xfId="37275" xr:uid="{72D5147A-6443-4E87-916B-BAADE3636DBF}"/>
    <cellStyle name="Comma 2 9 5 2 2 2 3" xfId="27668" xr:uid="{AE6B2F42-9CAD-491A-886D-30E2136114A8}"/>
    <cellStyle name="Comma 2 9 5 2 2 3" xfId="13258" xr:uid="{00000000-0005-0000-0000-000042250000}"/>
    <cellStyle name="Comma 2 9 5 2 2 3 2" xfId="32472" xr:uid="{DA21D66E-4DD2-4EE4-8872-338C6D8E8008}"/>
    <cellStyle name="Comma 2 9 5 2 2 4" xfId="22865" xr:uid="{A00495DE-72DB-4A21-BC1B-81890DAFBD19}"/>
    <cellStyle name="Comma 2 9 5 2 3" xfId="6053" xr:uid="{00000000-0005-0000-0000-000043250000}"/>
    <cellStyle name="Comma 2 9 5 2 3 2" xfId="15660" xr:uid="{00000000-0005-0000-0000-000044250000}"/>
    <cellStyle name="Comma 2 9 5 2 3 2 2" xfId="34874" xr:uid="{4E4349CA-4681-4A81-B99F-02FC6E752AFB}"/>
    <cellStyle name="Comma 2 9 5 2 3 3" xfId="25267" xr:uid="{9E5F4CA1-8F7D-4CF1-839C-FA0B7468A870}"/>
    <cellStyle name="Comma 2 9 5 2 4" xfId="10856" xr:uid="{00000000-0005-0000-0000-000045250000}"/>
    <cellStyle name="Comma 2 9 5 2 4 2" xfId="30070" xr:uid="{3D10559D-58AD-40E5-929E-8C8912E34520}"/>
    <cellStyle name="Comma 2 9 5 2 5" xfId="20463" xr:uid="{1C88C5E8-14CE-497A-842C-C9DC75A3A23F}"/>
    <cellStyle name="Comma 2 9 5 3" xfId="2046" xr:uid="{00000000-0005-0000-0000-000046250000}"/>
    <cellStyle name="Comma 2 9 5 3 2" xfId="4451" xr:uid="{00000000-0005-0000-0000-000047250000}"/>
    <cellStyle name="Comma 2 9 5 3 2 2" xfId="9254" xr:uid="{00000000-0005-0000-0000-000048250000}"/>
    <cellStyle name="Comma 2 9 5 3 2 2 2" xfId="18861" xr:uid="{00000000-0005-0000-0000-000049250000}"/>
    <cellStyle name="Comma 2 9 5 3 2 2 2 2" xfId="38075" xr:uid="{B430D99B-B158-41BB-A3F7-C38A72CC590B}"/>
    <cellStyle name="Comma 2 9 5 3 2 2 3" xfId="28468" xr:uid="{EE4BC062-8C73-4E44-833D-07F4C378D952}"/>
    <cellStyle name="Comma 2 9 5 3 2 3" xfId="14058" xr:uid="{00000000-0005-0000-0000-00004A250000}"/>
    <cellStyle name="Comma 2 9 5 3 2 3 2" xfId="33272" xr:uid="{A36A9917-A97C-4609-85E1-8AD70329ABCE}"/>
    <cellStyle name="Comma 2 9 5 3 2 4" xfId="23665" xr:uid="{2ACA5D05-3944-4709-8714-42331FDEB942}"/>
    <cellStyle name="Comma 2 9 5 3 3" xfId="6853" xr:uid="{00000000-0005-0000-0000-00004B250000}"/>
    <cellStyle name="Comma 2 9 5 3 3 2" xfId="16460" xr:uid="{00000000-0005-0000-0000-00004C250000}"/>
    <cellStyle name="Comma 2 9 5 3 3 2 2" xfId="35674" xr:uid="{F3F73F0A-4890-4055-83E3-B0FB58717DC3}"/>
    <cellStyle name="Comma 2 9 5 3 3 3" xfId="26067" xr:uid="{6717E497-53CE-42B1-BC43-CC1530A82564}"/>
    <cellStyle name="Comma 2 9 5 3 4" xfId="11656" xr:uid="{00000000-0005-0000-0000-00004D250000}"/>
    <cellStyle name="Comma 2 9 5 3 4 2" xfId="30870" xr:uid="{91B47F13-F3D6-4736-B7D9-C6C29B193198}"/>
    <cellStyle name="Comma 2 9 5 3 5" xfId="21263" xr:uid="{0C98BEDE-30A0-4343-83E5-992CDB1FE534}"/>
    <cellStyle name="Comma 2 9 5 4" xfId="2851" xr:uid="{00000000-0005-0000-0000-00004E250000}"/>
    <cellStyle name="Comma 2 9 5 4 2" xfId="7654" xr:uid="{00000000-0005-0000-0000-00004F250000}"/>
    <cellStyle name="Comma 2 9 5 4 2 2" xfId="17261" xr:uid="{00000000-0005-0000-0000-000050250000}"/>
    <cellStyle name="Comma 2 9 5 4 2 2 2" xfId="36475" xr:uid="{53D5C080-D856-47FC-9EB1-BA84A90273FE}"/>
    <cellStyle name="Comma 2 9 5 4 2 3" xfId="26868" xr:uid="{7ADC7403-94E8-47F2-82FD-FDDD2BE453D6}"/>
    <cellStyle name="Comma 2 9 5 4 3" xfId="12458" xr:uid="{00000000-0005-0000-0000-000051250000}"/>
    <cellStyle name="Comma 2 9 5 4 3 2" xfId="31672" xr:uid="{9AD252FF-BF08-42D0-9D7E-8CD429CF0BC1}"/>
    <cellStyle name="Comma 2 9 5 4 4" xfId="22065" xr:uid="{B1039066-18D5-40B4-B289-4765A3408891}"/>
    <cellStyle name="Comma 2 9 5 5" xfId="5253" xr:uid="{00000000-0005-0000-0000-000052250000}"/>
    <cellStyle name="Comma 2 9 5 5 2" xfId="14860" xr:uid="{00000000-0005-0000-0000-000053250000}"/>
    <cellStyle name="Comma 2 9 5 5 2 2" xfId="34074" xr:uid="{37B9D949-41F9-4D00-B8D6-D018D0582039}"/>
    <cellStyle name="Comma 2 9 5 5 3" xfId="24467" xr:uid="{4830DB53-B7DD-46F5-A881-3191AEC9718C}"/>
    <cellStyle name="Comma 2 9 5 6" xfId="10056" xr:uid="{00000000-0005-0000-0000-000054250000}"/>
    <cellStyle name="Comma 2 9 5 6 2" xfId="29270" xr:uid="{2544018E-3AC7-4041-A5FD-6539242F10DB}"/>
    <cellStyle name="Comma 2 9 5 7" xfId="19663" xr:uid="{67486B27-70D9-4242-B1DD-6EDC46DBFD0C}"/>
    <cellStyle name="Comma 2 9 6" xfId="645" xr:uid="{00000000-0005-0000-0000-000055250000}"/>
    <cellStyle name="Comma 2 9 6 2" xfId="1446" xr:uid="{00000000-0005-0000-0000-000056250000}"/>
    <cellStyle name="Comma 2 9 6 2 2" xfId="3851" xr:uid="{00000000-0005-0000-0000-000057250000}"/>
    <cellStyle name="Comma 2 9 6 2 2 2" xfId="8654" xr:uid="{00000000-0005-0000-0000-000058250000}"/>
    <cellStyle name="Comma 2 9 6 2 2 2 2" xfId="18261" xr:uid="{00000000-0005-0000-0000-000059250000}"/>
    <cellStyle name="Comma 2 9 6 2 2 2 2 2" xfId="37475" xr:uid="{867ED448-4B8E-4755-BC4B-247396B6352E}"/>
    <cellStyle name="Comma 2 9 6 2 2 2 3" xfId="27868" xr:uid="{AB31E753-CB5F-492C-AB78-ABAE7347268C}"/>
    <cellStyle name="Comma 2 9 6 2 2 3" xfId="13458" xr:uid="{00000000-0005-0000-0000-00005A250000}"/>
    <cellStyle name="Comma 2 9 6 2 2 3 2" xfId="32672" xr:uid="{A6F962F7-6CF4-46F8-9D19-6E4B828DF5F0}"/>
    <cellStyle name="Comma 2 9 6 2 2 4" xfId="23065" xr:uid="{AAE5317F-F6A8-4CF4-BAE2-13A0EC561C37}"/>
    <cellStyle name="Comma 2 9 6 2 3" xfId="6253" xr:uid="{00000000-0005-0000-0000-00005B250000}"/>
    <cellStyle name="Comma 2 9 6 2 3 2" xfId="15860" xr:uid="{00000000-0005-0000-0000-00005C250000}"/>
    <cellStyle name="Comma 2 9 6 2 3 2 2" xfId="35074" xr:uid="{FD0513DA-B994-41F5-A708-FC292F3CF718}"/>
    <cellStyle name="Comma 2 9 6 2 3 3" xfId="25467" xr:uid="{07F96A7C-80D1-4EDD-AD25-99374389BDD9}"/>
    <cellStyle name="Comma 2 9 6 2 4" xfId="11056" xr:uid="{00000000-0005-0000-0000-00005D250000}"/>
    <cellStyle name="Comma 2 9 6 2 4 2" xfId="30270" xr:uid="{6E0B3B2C-95E3-4A77-95F3-6C107E974FC3}"/>
    <cellStyle name="Comma 2 9 6 2 5" xfId="20663" xr:uid="{3847E365-0603-41D6-8C1C-737CD08C0426}"/>
    <cellStyle name="Comma 2 9 6 3" xfId="2246" xr:uid="{00000000-0005-0000-0000-00005E250000}"/>
    <cellStyle name="Comma 2 9 6 3 2" xfId="4651" xr:uid="{00000000-0005-0000-0000-00005F250000}"/>
    <cellStyle name="Comma 2 9 6 3 2 2" xfId="9454" xr:uid="{00000000-0005-0000-0000-000060250000}"/>
    <cellStyle name="Comma 2 9 6 3 2 2 2" xfId="19061" xr:uid="{00000000-0005-0000-0000-000061250000}"/>
    <cellStyle name="Comma 2 9 6 3 2 2 2 2" xfId="38275" xr:uid="{41CDF9E3-6C04-4DDC-AA0E-0E0739D7FEAB}"/>
    <cellStyle name="Comma 2 9 6 3 2 2 3" xfId="28668" xr:uid="{13E33816-2FDB-4152-8BBE-EF677C76232A}"/>
    <cellStyle name="Comma 2 9 6 3 2 3" xfId="14258" xr:uid="{00000000-0005-0000-0000-000062250000}"/>
    <cellStyle name="Comma 2 9 6 3 2 3 2" xfId="33472" xr:uid="{76399390-C945-405E-9165-13F7D74E8BCD}"/>
    <cellStyle name="Comma 2 9 6 3 2 4" xfId="23865" xr:uid="{3D6540A8-E7EB-4CFA-85ED-B7B7460A58D2}"/>
    <cellStyle name="Comma 2 9 6 3 3" xfId="7053" xr:uid="{00000000-0005-0000-0000-000063250000}"/>
    <cellStyle name="Comma 2 9 6 3 3 2" xfId="16660" xr:uid="{00000000-0005-0000-0000-000064250000}"/>
    <cellStyle name="Comma 2 9 6 3 3 2 2" xfId="35874" xr:uid="{BFFE1F0C-E07C-449A-868F-D6281EC9D634}"/>
    <cellStyle name="Comma 2 9 6 3 3 3" xfId="26267" xr:uid="{55211A4D-1A80-40FF-96F5-BA757AA1BC8A}"/>
    <cellStyle name="Comma 2 9 6 3 4" xfId="11856" xr:uid="{00000000-0005-0000-0000-000065250000}"/>
    <cellStyle name="Comma 2 9 6 3 4 2" xfId="31070" xr:uid="{302C38EF-E2D2-4A1E-A4A8-59ECB829DC7B}"/>
    <cellStyle name="Comma 2 9 6 3 5" xfId="21463" xr:uid="{5D0FE887-2C8F-493E-B5D6-4D9249AACE8F}"/>
    <cellStyle name="Comma 2 9 6 4" xfId="3051" xr:uid="{00000000-0005-0000-0000-000066250000}"/>
    <cellStyle name="Comma 2 9 6 4 2" xfId="7854" xr:uid="{00000000-0005-0000-0000-000067250000}"/>
    <cellStyle name="Comma 2 9 6 4 2 2" xfId="17461" xr:uid="{00000000-0005-0000-0000-000068250000}"/>
    <cellStyle name="Comma 2 9 6 4 2 2 2" xfId="36675" xr:uid="{E440E347-60D9-48E9-B842-98272FFC6F6C}"/>
    <cellStyle name="Comma 2 9 6 4 2 3" xfId="27068" xr:uid="{31782997-084B-41FD-8713-6BEAD29AA764}"/>
    <cellStyle name="Comma 2 9 6 4 3" xfId="12658" xr:uid="{00000000-0005-0000-0000-000069250000}"/>
    <cellStyle name="Comma 2 9 6 4 3 2" xfId="31872" xr:uid="{EECB3CBA-B9B1-4506-B9F7-B12683FA57C6}"/>
    <cellStyle name="Comma 2 9 6 4 4" xfId="22265" xr:uid="{621D2893-8724-45A3-936A-352BD1644D53}"/>
    <cellStyle name="Comma 2 9 6 5" xfId="5453" xr:uid="{00000000-0005-0000-0000-00006A250000}"/>
    <cellStyle name="Comma 2 9 6 5 2" xfId="15060" xr:uid="{00000000-0005-0000-0000-00006B250000}"/>
    <cellStyle name="Comma 2 9 6 5 2 2" xfId="34274" xr:uid="{3CD82B65-5DDB-48E1-AB18-058023D0D56E}"/>
    <cellStyle name="Comma 2 9 6 5 3" xfId="24667" xr:uid="{74C0B64B-BED5-4670-B7C7-DEB97BA6DAAE}"/>
    <cellStyle name="Comma 2 9 6 6" xfId="10256" xr:uid="{00000000-0005-0000-0000-00006C250000}"/>
    <cellStyle name="Comma 2 9 6 6 2" xfId="29470" xr:uid="{B3418E19-F75D-44FE-A1BD-5157AECC515E}"/>
    <cellStyle name="Comma 2 9 6 7" xfId="19863" xr:uid="{1BA280A0-AA84-4C5C-B333-61BDE6330548}"/>
    <cellStyle name="Comma 2 9 7" xfId="846" xr:uid="{00000000-0005-0000-0000-00006D250000}"/>
    <cellStyle name="Comma 2 9 7 2" xfId="3251" xr:uid="{00000000-0005-0000-0000-00006E250000}"/>
    <cellStyle name="Comma 2 9 7 2 2" xfId="8054" xr:uid="{00000000-0005-0000-0000-00006F250000}"/>
    <cellStyle name="Comma 2 9 7 2 2 2" xfId="17661" xr:uid="{00000000-0005-0000-0000-000070250000}"/>
    <cellStyle name="Comma 2 9 7 2 2 2 2" xfId="36875" xr:uid="{3F505CB0-B981-4A0C-8F00-1294ADD07C6D}"/>
    <cellStyle name="Comma 2 9 7 2 2 3" xfId="27268" xr:uid="{51245126-3B46-45DC-9F33-618BC23FD945}"/>
    <cellStyle name="Comma 2 9 7 2 3" xfId="12858" xr:uid="{00000000-0005-0000-0000-000071250000}"/>
    <cellStyle name="Comma 2 9 7 2 3 2" xfId="32072" xr:uid="{B1C8F3FA-9861-4C05-BA62-2A4F7DB12799}"/>
    <cellStyle name="Comma 2 9 7 2 4" xfId="22465" xr:uid="{7B4FD3A5-514A-489A-A532-1AA9D8455B38}"/>
    <cellStyle name="Comma 2 9 7 3" xfId="5653" xr:uid="{00000000-0005-0000-0000-000072250000}"/>
    <cellStyle name="Comma 2 9 7 3 2" xfId="15260" xr:uid="{00000000-0005-0000-0000-000073250000}"/>
    <cellStyle name="Comma 2 9 7 3 2 2" xfId="34474" xr:uid="{6AEE8EBC-88CA-4CF0-ABE0-90296D7A07BF}"/>
    <cellStyle name="Comma 2 9 7 3 3" xfId="24867" xr:uid="{DDAF99AF-0967-4383-B53E-DA340D1FE86D}"/>
    <cellStyle name="Comma 2 9 7 4" xfId="10456" xr:uid="{00000000-0005-0000-0000-000074250000}"/>
    <cellStyle name="Comma 2 9 7 4 2" xfId="29670" xr:uid="{0CF6D032-515B-481E-ADA5-D9BE05E0CBB0}"/>
    <cellStyle name="Comma 2 9 7 5" xfId="20063" xr:uid="{867F67BE-01E5-4B57-B9BB-CD047333502D}"/>
    <cellStyle name="Comma 2 9 8" xfId="1646" xr:uid="{00000000-0005-0000-0000-000075250000}"/>
    <cellStyle name="Comma 2 9 8 2" xfId="4051" xr:uid="{00000000-0005-0000-0000-000076250000}"/>
    <cellStyle name="Comma 2 9 8 2 2" xfId="8854" xr:uid="{00000000-0005-0000-0000-000077250000}"/>
    <cellStyle name="Comma 2 9 8 2 2 2" xfId="18461" xr:uid="{00000000-0005-0000-0000-000078250000}"/>
    <cellStyle name="Comma 2 9 8 2 2 2 2" xfId="37675" xr:uid="{FCF6D9E9-C6BD-4DCE-871A-0FAEB6CE9494}"/>
    <cellStyle name="Comma 2 9 8 2 2 3" xfId="28068" xr:uid="{D00C1F78-A49F-4178-89B8-4D4484D0621D}"/>
    <cellStyle name="Comma 2 9 8 2 3" xfId="13658" xr:uid="{00000000-0005-0000-0000-000079250000}"/>
    <cellStyle name="Comma 2 9 8 2 3 2" xfId="32872" xr:uid="{18999627-1C74-4096-9494-BBFCFEF844F7}"/>
    <cellStyle name="Comma 2 9 8 2 4" xfId="23265" xr:uid="{E1A0E1DF-87D1-4504-862D-F6687D4A7C3E}"/>
    <cellStyle name="Comma 2 9 8 3" xfId="6453" xr:uid="{00000000-0005-0000-0000-00007A250000}"/>
    <cellStyle name="Comma 2 9 8 3 2" xfId="16060" xr:uid="{00000000-0005-0000-0000-00007B250000}"/>
    <cellStyle name="Comma 2 9 8 3 2 2" xfId="35274" xr:uid="{D7F551A2-6595-44A8-BBAA-3A4E16C4B5F5}"/>
    <cellStyle name="Comma 2 9 8 3 3" xfId="25667" xr:uid="{C12B47A3-2885-4F38-96B5-B88B8096DD42}"/>
    <cellStyle name="Comma 2 9 8 4" xfId="11256" xr:uid="{00000000-0005-0000-0000-00007C250000}"/>
    <cellStyle name="Comma 2 9 8 4 2" xfId="30470" xr:uid="{13903359-4124-466B-BC55-A18F206D1D23}"/>
    <cellStyle name="Comma 2 9 8 5" xfId="20863" xr:uid="{E881F95D-BE32-4C20-9069-1D05FB9A0F54}"/>
    <cellStyle name="Comma 2 9 9" xfId="2451" xr:uid="{00000000-0005-0000-0000-00007D250000}"/>
    <cellStyle name="Comma 2 9 9 2" xfId="7254" xr:uid="{00000000-0005-0000-0000-00007E250000}"/>
    <cellStyle name="Comma 2 9 9 2 2" xfId="16861" xr:uid="{00000000-0005-0000-0000-00007F250000}"/>
    <cellStyle name="Comma 2 9 9 2 2 2" xfId="36075" xr:uid="{86B5A56D-F0E3-4401-AF29-474A1E9B8801}"/>
    <cellStyle name="Comma 2 9 9 2 3" xfId="26468" xr:uid="{75595396-95CC-4730-A7C0-DCFF6A309890}"/>
    <cellStyle name="Comma 2 9 9 3" xfId="12058" xr:uid="{00000000-0005-0000-0000-000080250000}"/>
    <cellStyle name="Comma 2 9 9 3 2" xfId="31272" xr:uid="{674A1E3D-A1C7-4126-9901-EB983F628AA2}"/>
    <cellStyle name="Comma 2 9 9 4" xfId="21665" xr:uid="{5C74083F-599C-4E5F-A2FD-BBD3AAEFEC54}"/>
    <cellStyle name="Comma 3" xfId="2" xr:uid="{00000000-0005-0000-0000-000081250000}"/>
    <cellStyle name="Comma 3 10" xfId="56" xr:uid="{00000000-0005-0000-0000-000082250000}"/>
    <cellStyle name="Comma 3 10 10" xfId="9667" xr:uid="{00000000-0005-0000-0000-000083250000}"/>
    <cellStyle name="Comma 3 10 10 2" xfId="28881" xr:uid="{4F0C60F2-87E4-45C2-9F69-CF0EBFC351C7}"/>
    <cellStyle name="Comma 3 10 11" xfId="19274" xr:uid="{D2E32D4E-1329-401A-90DD-295906B65AE2}"/>
    <cellStyle name="Comma 3 10 2" xfId="156" xr:uid="{00000000-0005-0000-0000-000084250000}"/>
    <cellStyle name="Comma 3 10 2 10" xfId="19374" xr:uid="{58585432-06C4-4DC6-8A09-2F0E173E4240}"/>
    <cellStyle name="Comma 3 10 2 2" xfId="356" xr:uid="{00000000-0005-0000-0000-000085250000}"/>
    <cellStyle name="Comma 3 10 2 2 2" xfId="1157" xr:uid="{00000000-0005-0000-0000-000086250000}"/>
    <cellStyle name="Comma 3 10 2 2 2 2" xfId="3562" xr:uid="{00000000-0005-0000-0000-000087250000}"/>
    <cellStyle name="Comma 3 10 2 2 2 2 2" xfId="8365" xr:uid="{00000000-0005-0000-0000-000088250000}"/>
    <cellStyle name="Comma 3 10 2 2 2 2 2 2" xfId="17972" xr:uid="{00000000-0005-0000-0000-000089250000}"/>
    <cellStyle name="Comma 3 10 2 2 2 2 2 2 2" xfId="37186" xr:uid="{D202A4C7-DCD9-46F3-9E9C-23E9E19A09E1}"/>
    <cellStyle name="Comma 3 10 2 2 2 2 2 3" xfId="27579" xr:uid="{8BF2CF4E-F0C4-4925-8424-334C0F88D139}"/>
    <cellStyle name="Comma 3 10 2 2 2 2 3" xfId="13169" xr:uid="{00000000-0005-0000-0000-00008A250000}"/>
    <cellStyle name="Comma 3 10 2 2 2 2 3 2" xfId="32383" xr:uid="{4E43E980-832C-498F-80CA-83BBA7C33A21}"/>
    <cellStyle name="Comma 3 10 2 2 2 2 4" xfId="22776" xr:uid="{57719E2F-35E5-45D0-A383-D5ABF2221F8C}"/>
    <cellStyle name="Comma 3 10 2 2 2 3" xfId="5964" xr:uid="{00000000-0005-0000-0000-00008B250000}"/>
    <cellStyle name="Comma 3 10 2 2 2 3 2" xfId="15571" xr:uid="{00000000-0005-0000-0000-00008C250000}"/>
    <cellStyle name="Comma 3 10 2 2 2 3 2 2" xfId="34785" xr:uid="{D887448B-4810-4BE5-8360-3A4C62F3182A}"/>
    <cellStyle name="Comma 3 10 2 2 2 3 3" xfId="25178" xr:uid="{66E56BC0-2F51-4D7C-978D-29DD099C0A74}"/>
    <cellStyle name="Comma 3 10 2 2 2 4" xfId="10767" xr:uid="{00000000-0005-0000-0000-00008D250000}"/>
    <cellStyle name="Comma 3 10 2 2 2 4 2" xfId="29981" xr:uid="{204E82E9-75B0-4083-A896-70DF948C8CC9}"/>
    <cellStyle name="Comma 3 10 2 2 2 5" xfId="20374" xr:uid="{B909C7A2-D0E2-41CD-9A58-A2E2C5E5A97E}"/>
    <cellStyle name="Comma 3 10 2 2 3" xfId="1957" xr:uid="{00000000-0005-0000-0000-00008E250000}"/>
    <cellStyle name="Comma 3 10 2 2 3 2" xfId="4362" xr:uid="{00000000-0005-0000-0000-00008F250000}"/>
    <cellStyle name="Comma 3 10 2 2 3 2 2" xfId="9165" xr:uid="{00000000-0005-0000-0000-000090250000}"/>
    <cellStyle name="Comma 3 10 2 2 3 2 2 2" xfId="18772" xr:uid="{00000000-0005-0000-0000-000091250000}"/>
    <cellStyle name="Comma 3 10 2 2 3 2 2 2 2" xfId="37986" xr:uid="{11E5D5B2-1452-4288-AAFE-ABAD23166F00}"/>
    <cellStyle name="Comma 3 10 2 2 3 2 2 3" xfId="28379" xr:uid="{9DD46B1D-57AB-49FE-A873-7337FE8BBF7F}"/>
    <cellStyle name="Comma 3 10 2 2 3 2 3" xfId="13969" xr:uid="{00000000-0005-0000-0000-000092250000}"/>
    <cellStyle name="Comma 3 10 2 2 3 2 3 2" xfId="33183" xr:uid="{1DF85AF5-7B73-4F85-93D4-D8D58273E49A}"/>
    <cellStyle name="Comma 3 10 2 2 3 2 4" xfId="23576" xr:uid="{C63F12F0-23BB-4C9F-B59D-7D084991C04E}"/>
    <cellStyle name="Comma 3 10 2 2 3 3" xfId="6764" xr:uid="{00000000-0005-0000-0000-000093250000}"/>
    <cellStyle name="Comma 3 10 2 2 3 3 2" xfId="16371" xr:uid="{00000000-0005-0000-0000-000094250000}"/>
    <cellStyle name="Comma 3 10 2 2 3 3 2 2" xfId="35585" xr:uid="{D0C0A60E-627F-4AB3-B578-342FB63B8497}"/>
    <cellStyle name="Comma 3 10 2 2 3 3 3" xfId="25978" xr:uid="{BD5AD06C-F088-481E-BB74-097DC560E300}"/>
    <cellStyle name="Comma 3 10 2 2 3 4" xfId="11567" xr:uid="{00000000-0005-0000-0000-000095250000}"/>
    <cellStyle name="Comma 3 10 2 2 3 4 2" xfId="30781" xr:uid="{3CB664CA-150A-46CC-9626-5D8B5C35E45F}"/>
    <cellStyle name="Comma 3 10 2 2 3 5" xfId="21174" xr:uid="{7C16FD4D-6766-4BA4-9DEE-EA7556D5C031}"/>
    <cellStyle name="Comma 3 10 2 2 4" xfId="2762" xr:uid="{00000000-0005-0000-0000-000096250000}"/>
    <cellStyle name="Comma 3 10 2 2 4 2" xfId="7565" xr:uid="{00000000-0005-0000-0000-000097250000}"/>
    <cellStyle name="Comma 3 10 2 2 4 2 2" xfId="17172" xr:uid="{00000000-0005-0000-0000-000098250000}"/>
    <cellStyle name="Comma 3 10 2 2 4 2 2 2" xfId="36386" xr:uid="{4D66D421-7251-4B29-B314-F2733EC5A466}"/>
    <cellStyle name="Comma 3 10 2 2 4 2 3" xfId="26779" xr:uid="{A144A0BE-4EB1-432F-8BD7-BA4663292128}"/>
    <cellStyle name="Comma 3 10 2 2 4 3" xfId="12369" xr:uid="{00000000-0005-0000-0000-000099250000}"/>
    <cellStyle name="Comma 3 10 2 2 4 3 2" xfId="31583" xr:uid="{D503C039-A91F-46E4-A69E-E1D91C2FA092}"/>
    <cellStyle name="Comma 3 10 2 2 4 4" xfId="21976" xr:uid="{24A486F5-35C9-4E99-B7FB-B526DACA452D}"/>
    <cellStyle name="Comma 3 10 2 2 5" xfId="5164" xr:uid="{00000000-0005-0000-0000-00009A250000}"/>
    <cellStyle name="Comma 3 10 2 2 5 2" xfId="14771" xr:uid="{00000000-0005-0000-0000-00009B250000}"/>
    <cellStyle name="Comma 3 10 2 2 5 2 2" xfId="33985" xr:uid="{2A09DEE1-8289-4E41-8E33-5B6BBD0DA6BB}"/>
    <cellStyle name="Comma 3 10 2 2 5 3" xfId="24378" xr:uid="{6C37A108-69D9-4B8A-B247-418C134F005D}"/>
    <cellStyle name="Comma 3 10 2 2 6" xfId="9967" xr:uid="{00000000-0005-0000-0000-00009C250000}"/>
    <cellStyle name="Comma 3 10 2 2 6 2" xfId="29181" xr:uid="{501AA079-857B-414A-BA93-8D688BA5BEAE}"/>
    <cellStyle name="Comma 3 10 2 2 7" xfId="19574" xr:uid="{B7F3929A-2ED0-4804-8B21-8F1196645A27}"/>
    <cellStyle name="Comma 3 10 2 3" xfId="556" xr:uid="{00000000-0005-0000-0000-00009D250000}"/>
    <cellStyle name="Comma 3 10 2 3 2" xfId="1357" xr:uid="{00000000-0005-0000-0000-00009E250000}"/>
    <cellStyle name="Comma 3 10 2 3 2 2" xfId="3762" xr:uid="{00000000-0005-0000-0000-00009F250000}"/>
    <cellStyle name="Comma 3 10 2 3 2 2 2" xfId="8565" xr:uid="{00000000-0005-0000-0000-0000A0250000}"/>
    <cellStyle name="Comma 3 10 2 3 2 2 2 2" xfId="18172" xr:uid="{00000000-0005-0000-0000-0000A1250000}"/>
    <cellStyle name="Comma 3 10 2 3 2 2 2 2 2" xfId="37386" xr:uid="{4E140DE9-C969-4D96-AC99-2EF60E8A6BBE}"/>
    <cellStyle name="Comma 3 10 2 3 2 2 2 3" xfId="27779" xr:uid="{29ABC0F4-0C25-4AAF-96E4-5966358E1B4D}"/>
    <cellStyle name="Comma 3 10 2 3 2 2 3" xfId="13369" xr:uid="{00000000-0005-0000-0000-0000A2250000}"/>
    <cellStyle name="Comma 3 10 2 3 2 2 3 2" xfId="32583" xr:uid="{87C55430-5C89-4668-80EC-141EF117B2AF}"/>
    <cellStyle name="Comma 3 10 2 3 2 2 4" xfId="22976" xr:uid="{6EA356A4-810D-485B-A27D-EAE9A7F1F29D}"/>
    <cellStyle name="Comma 3 10 2 3 2 3" xfId="6164" xr:uid="{00000000-0005-0000-0000-0000A3250000}"/>
    <cellStyle name="Comma 3 10 2 3 2 3 2" xfId="15771" xr:uid="{00000000-0005-0000-0000-0000A4250000}"/>
    <cellStyle name="Comma 3 10 2 3 2 3 2 2" xfId="34985" xr:uid="{7C43F70D-5313-427B-A19B-C571703A77E1}"/>
    <cellStyle name="Comma 3 10 2 3 2 3 3" xfId="25378" xr:uid="{8D9C78D3-4061-4314-A734-AE201310CF25}"/>
    <cellStyle name="Comma 3 10 2 3 2 4" xfId="10967" xr:uid="{00000000-0005-0000-0000-0000A5250000}"/>
    <cellStyle name="Comma 3 10 2 3 2 4 2" xfId="30181" xr:uid="{1D2D8479-98AF-4DF9-95AC-B9C574A63551}"/>
    <cellStyle name="Comma 3 10 2 3 2 5" xfId="20574" xr:uid="{08F08A3F-A85B-4126-AB57-ED4253523CD2}"/>
    <cellStyle name="Comma 3 10 2 3 3" xfId="2157" xr:uid="{00000000-0005-0000-0000-0000A6250000}"/>
    <cellStyle name="Comma 3 10 2 3 3 2" xfId="4562" xr:uid="{00000000-0005-0000-0000-0000A7250000}"/>
    <cellStyle name="Comma 3 10 2 3 3 2 2" xfId="9365" xr:uid="{00000000-0005-0000-0000-0000A8250000}"/>
    <cellStyle name="Comma 3 10 2 3 3 2 2 2" xfId="18972" xr:uid="{00000000-0005-0000-0000-0000A9250000}"/>
    <cellStyle name="Comma 3 10 2 3 3 2 2 2 2" xfId="38186" xr:uid="{8979D861-B3A9-459F-9240-39AAE8C18616}"/>
    <cellStyle name="Comma 3 10 2 3 3 2 2 3" xfId="28579" xr:uid="{DF0F7878-9DA7-4B61-B7F3-1B3496F3C2EA}"/>
    <cellStyle name="Comma 3 10 2 3 3 2 3" xfId="14169" xr:uid="{00000000-0005-0000-0000-0000AA250000}"/>
    <cellStyle name="Comma 3 10 2 3 3 2 3 2" xfId="33383" xr:uid="{2E0AD66C-06B7-4429-B439-5F1CA27D9FA4}"/>
    <cellStyle name="Comma 3 10 2 3 3 2 4" xfId="23776" xr:uid="{8DFC19FE-9F14-4C42-8DB9-B72AF2059414}"/>
    <cellStyle name="Comma 3 10 2 3 3 3" xfId="6964" xr:uid="{00000000-0005-0000-0000-0000AB250000}"/>
    <cellStyle name="Comma 3 10 2 3 3 3 2" xfId="16571" xr:uid="{00000000-0005-0000-0000-0000AC250000}"/>
    <cellStyle name="Comma 3 10 2 3 3 3 2 2" xfId="35785" xr:uid="{3304290D-8F0E-49D6-8921-BB043755DE60}"/>
    <cellStyle name="Comma 3 10 2 3 3 3 3" xfId="26178" xr:uid="{A3039EE9-A3C8-412C-8ED1-7CF165A13F9E}"/>
    <cellStyle name="Comma 3 10 2 3 3 4" xfId="11767" xr:uid="{00000000-0005-0000-0000-0000AD250000}"/>
    <cellStyle name="Comma 3 10 2 3 3 4 2" xfId="30981" xr:uid="{7DB00D74-331E-4678-9DB8-9EDE0D08FF4A}"/>
    <cellStyle name="Comma 3 10 2 3 3 5" xfId="21374" xr:uid="{232E6FED-BEC7-4C3C-B3E6-6507DE840BD8}"/>
    <cellStyle name="Comma 3 10 2 3 4" xfId="2962" xr:uid="{00000000-0005-0000-0000-0000AE250000}"/>
    <cellStyle name="Comma 3 10 2 3 4 2" xfId="7765" xr:uid="{00000000-0005-0000-0000-0000AF250000}"/>
    <cellStyle name="Comma 3 10 2 3 4 2 2" xfId="17372" xr:uid="{00000000-0005-0000-0000-0000B0250000}"/>
    <cellStyle name="Comma 3 10 2 3 4 2 2 2" xfId="36586" xr:uid="{7CBB2924-2527-4EB6-AF8D-AAC0DC78B7B0}"/>
    <cellStyle name="Comma 3 10 2 3 4 2 3" xfId="26979" xr:uid="{B57A6F08-D333-4E89-8CEE-AD75E6A5BD60}"/>
    <cellStyle name="Comma 3 10 2 3 4 3" xfId="12569" xr:uid="{00000000-0005-0000-0000-0000B1250000}"/>
    <cellStyle name="Comma 3 10 2 3 4 3 2" xfId="31783" xr:uid="{D404803F-3A34-4131-BECF-37E37B3F4C25}"/>
    <cellStyle name="Comma 3 10 2 3 4 4" xfId="22176" xr:uid="{4F8B0DCA-4F42-48B7-85F4-BCFEB4469772}"/>
    <cellStyle name="Comma 3 10 2 3 5" xfId="5364" xr:uid="{00000000-0005-0000-0000-0000B2250000}"/>
    <cellStyle name="Comma 3 10 2 3 5 2" xfId="14971" xr:uid="{00000000-0005-0000-0000-0000B3250000}"/>
    <cellStyle name="Comma 3 10 2 3 5 2 2" xfId="34185" xr:uid="{15B4377F-78F4-4700-A5BC-725FAFFD6363}"/>
    <cellStyle name="Comma 3 10 2 3 5 3" xfId="24578" xr:uid="{5FA969CF-8CE9-42E1-9DCC-7CBEE76929E0}"/>
    <cellStyle name="Comma 3 10 2 3 6" xfId="10167" xr:uid="{00000000-0005-0000-0000-0000B4250000}"/>
    <cellStyle name="Comma 3 10 2 3 6 2" xfId="29381" xr:uid="{7C7CD561-370A-4FE7-9268-9EC3CEE0F74E}"/>
    <cellStyle name="Comma 3 10 2 3 7" xfId="19774" xr:uid="{C8622037-29A6-437F-85FA-40D98818735C}"/>
    <cellStyle name="Comma 3 10 2 4" xfId="756" xr:uid="{00000000-0005-0000-0000-0000B5250000}"/>
    <cellStyle name="Comma 3 10 2 4 2" xfId="1557" xr:uid="{00000000-0005-0000-0000-0000B6250000}"/>
    <cellStyle name="Comma 3 10 2 4 2 2" xfId="3962" xr:uid="{00000000-0005-0000-0000-0000B7250000}"/>
    <cellStyle name="Comma 3 10 2 4 2 2 2" xfId="8765" xr:uid="{00000000-0005-0000-0000-0000B8250000}"/>
    <cellStyle name="Comma 3 10 2 4 2 2 2 2" xfId="18372" xr:uid="{00000000-0005-0000-0000-0000B9250000}"/>
    <cellStyle name="Comma 3 10 2 4 2 2 2 2 2" xfId="37586" xr:uid="{7840424E-9C69-4F69-89AD-A513E027ACE0}"/>
    <cellStyle name="Comma 3 10 2 4 2 2 2 3" xfId="27979" xr:uid="{8F9C80B7-6994-4506-B994-4565C95B6A59}"/>
    <cellStyle name="Comma 3 10 2 4 2 2 3" xfId="13569" xr:uid="{00000000-0005-0000-0000-0000BA250000}"/>
    <cellStyle name="Comma 3 10 2 4 2 2 3 2" xfId="32783" xr:uid="{66AF97EF-F115-42BC-8A9E-89BEC6AA4E5E}"/>
    <cellStyle name="Comma 3 10 2 4 2 2 4" xfId="23176" xr:uid="{A5984982-D257-4D09-A43E-FAAD11DA135C}"/>
    <cellStyle name="Comma 3 10 2 4 2 3" xfId="6364" xr:uid="{00000000-0005-0000-0000-0000BB250000}"/>
    <cellStyle name="Comma 3 10 2 4 2 3 2" xfId="15971" xr:uid="{00000000-0005-0000-0000-0000BC250000}"/>
    <cellStyle name="Comma 3 10 2 4 2 3 2 2" xfId="35185" xr:uid="{756BAF07-0B96-4511-B18C-E79F2FD0D557}"/>
    <cellStyle name="Comma 3 10 2 4 2 3 3" xfId="25578" xr:uid="{07C6F25D-BEBF-44D1-9216-37543F1463B4}"/>
    <cellStyle name="Comma 3 10 2 4 2 4" xfId="11167" xr:uid="{00000000-0005-0000-0000-0000BD250000}"/>
    <cellStyle name="Comma 3 10 2 4 2 4 2" xfId="30381" xr:uid="{861839B0-E740-4C50-8C0C-0C4E01C51B84}"/>
    <cellStyle name="Comma 3 10 2 4 2 5" xfId="20774" xr:uid="{38C7393A-CABE-4608-998B-C0B3C9970009}"/>
    <cellStyle name="Comma 3 10 2 4 3" xfId="2357" xr:uid="{00000000-0005-0000-0000-0000BE250000}"/>
    <cellStyle name="Comma 3 10 2 4 3 2" xfId="4762" xr:uid="{00000000-0005-0000-0000-0000BF250000}"/>
    <cellStyle name="Comma 3 10 2 4 3 2 2" xfId="9565" xr:uid="{00000000-0005-0000-0000-0000C0250000}"/>
    <cellStyle name="Comma 3 10 2 4 3 2 2 2" xfId="19172" xr:uid="{00000000-0005-0000-0000-0000C1250000}"/>
    <cellStyle name="Comma 3 10 2 4 3 2 2 2 2" xfId="38386" xr:uid="{3DFDFC3D-DA27-45EF-ADA0-9CFB06525A80}"/>
    <cellStyle name="Comma 3 10 2 4 3 2 2 3" xfId="28779" xr:uid="{17D579BF-11B6-4989-9362-08D718846FD2}"/>
    <cellStyle name="Comma 3 10 2 4 3 2 3" xfId="14369" xr:uid="{00000000-0005-0000-0000-0000C2250000}"/>
    <cellStyle name="Comma 3 10 2 4 3 2 3 2" xfId="33583" xr:uid="{5630CD58-48F2-4D6E-BFDF-037F2D9AF7F6}"/>
    <cellStyle name="Comma 3 10 2 4 3 2 4" xfId="23976" xr:uid="{41434BC6-7364-4E15-B5B5-929BABAFE9F1}"/>
    <cellStyle name="Comma 3 10 2 4 3 3" xfId="7164" xr:uid="{00000000-0005-0000-0000-0000C3250000}"/>
    <cellStyle name="Comma 3 10 2 4 3 3 2" xfId="16771" xr:uid="{00000000-0005-0000-0000-0000C4250000}"/>
    <cellStyle name="Comma 3 10 2 4 3 3 2 2" xfId="35985" xr:uid="{DD018CE4-154B-4543-8B7C-88945BA30C70}"/>
    <cellStyle name="Comma 3 10 2 4 3 3 3" xfId="26378" xr:uid="{EDD63FD5-22D9-4647-B8B7-863D97EEEB05}"/>
    <cellStyle name="Comma 3 10 2 4 3 4" xfId="11967" xr:uid="{00000000-0005-0000-0000-0000C5250000}"/>
    <cellStyle name="Comma 3 10 2 4 3 4 2" xfId="31181" xr:uid="{A3486DCE-18AD-4FDC-8C08-92F95C179FF0}"/>
    <cellStyle name="Comma 3 10 2 4 3 5" xfId="21574" xr:uid="{5673F8B1-FB86-4C65-8288-51D52C239389}"/>
    <cellStyle name="Comma 3 10 2 4 4" xfId="3162" xr:uid="{00000000-0005-0000-0000-0000C6250000}"/>
    <cellStyle name="Comma 3 10 2 4 4 2" xfId="7965" xr:uid="{00000000-0005-0000-0000-0000C7250000}"/>
    <cellStyle name="Comma 3 10 2 4 4 2 2" xfId="17572" xr:uid="{00000000-0005-0000-0000-0000C8250000}"/>
    <cellStyle name="Comma 3 10 2 4 4 2 2 2" xfId="36786" xr:uid="{D66DBB62-B8E3-42EB-92FF-41520A42A41C}"/>
    <cellStyle name="Comma 3 10 2 4 4 2 3" xfId="27179" xr:uid="{88965E49-9D8E-41E9-9E8F-2845AA48133E}"/>
    <cellStyle name="Comma 3 10 2 4 4 3" xfId="12769" xr:uid="{00000000-0005-0000-0000-0000C9250000}"/>
    <cellStyle name="Comma 3 10 2 4 4 3 2" xfId="31983" xr:uid="{992A9B7F-A72C-4B32-9DD2-F39188050D22}"/>
    <cellStyle name="Comma 3 10 2 4 4 4" xfId="22376" xr:uid="{55577B70-C4FC-4425-AB81-A8E026D36C52}"/>
    <cellStyle name="Comma 3 10 2 4 5" xfId="5564" xr:uid="{00000000-0005-0000-0000-0000CA250000}"/>
    <cellStyle name="Comma 3 10 2 4 5 2" xfId="15171" xr:uid="{00000000-0005-0000-0000-0000CB250000}"/>
    <cellStyle name="Comma 3 10 2 4 5 2 2" xfId="34385" xr:uid="{FA04155D-45E9-4946-ADD8-AF831A10F10B}"/>
    <cellStyle name="Comma 3 10 2 4 5 3" xfId="24778" xr:uid="{99F51CD6-4CF0-4C38-8ED8-9B72907C0117}"/>
    <cellStyle name="Comma 3 10 2 4 6" xfId="10367" xr:uid="{00000000-0005-0000-0000-0000CC250000}"/>
    <cellStyle name="Comma 3 10 2 4 6 2" xfId="29581" xr:uid="{5D5B6782-DFF9-4068-B3C8-218A620746BA}"/>
    <cellStyle name="Comma 3 10 2 4 7" xfId="19974" xr:uid="{30BA3F30-1CB1-4464-A641-AE244F604A80}"/>
    <cellStyle name="Comma 3 10 2 5" xfId="957" xr:uid="{00000000-0005-0000-0000-0000CD250000}"/>
    <cellStyle name="Comma 3 10 2 5 2" xfId="3362" xr:uid="{00000000-0005-0000-0000-0000CE250000}"/>
    <cellStyle name="Comma 3 10 2 5 2 2" xfId="8165" xr:uid="{00000000-0005-0000-0000-0000CF250000}"/>
    <cellStyle name="Comma 3 10 2 5 2 2 2" xfId="17772" xr:uid="{00000000-0005-0000-0000-0000D0250000}"/>
    <cellStyle name="Comma 3 10 2 5 2 2 2 2" xfId="36986" xr:uid="{BD07FBBF-D9CA-4E80-A86F-C642C8854748}"/>
    <cellStyle name="Comma 3 10 2 5 2 2 3" xfId="27379" xr:uid="{971B35B1-2412-49CF-9C53-8E4FA5F693D7}"/>
    <cellStyle name="Comma 3 10 2 5 2 3" xfId="12969" xr:uid="{00000000-0005-0000-0000-0000D1250000}"/>
    <cellStyle name="Comma 3 10 2 5 2 3 2" xfId="32183" xr:uid="{6395D851-94F0-425B-81AD-36F0807E8D14}"/>
    <cellStyle name="Comma 3 10 2 5 2 4" xfId="22576" xr:uid="{3FB30A16-2688-4DFE-97A2-495A9E1307AE}"/>
    <cellStyle name="Comma 3 10 2 5 3" xfId="5764" xr:uid="{00000000-0005-0000-0000-0000D2250000}"/>
    <cellStyle name="Comma 3 10 2 5 3 2" xfId="15371" xr:uid="{00000000-0005-0000-0000-0000D3250000}"/>
    <cellStyle name="Comma 3 10 2 5 3 2 2" xfId="34585" xr:uid="{70E89731-5E7C-4570-AAB5-E48D0CC8B3EB}"/>
    <cellStyle name="Comma 3 10 2 5 3 3" xfId="24978" xr:uid="{686547E6-A98D-46CD-A12A-CFFD33D7905A}"/>
    <cellStyle name="Comma 3 10 2 5 4" xfId="10567" xr:uid="{00000000-0005-0000-0000-0000D4250000}"/>
    <cellStyle name="Comma 3 10 2 5 4 2" xfId="29781" xr:uid="{9F9CAD24-EBBF-4999-9802-C7CFC353F695}"/>
    <cellStyle name="Comma 3 10 2 5 5" xfId="20174" xr:uid="{C5C68C22-8306-4405-8C09-87EA85B94472}"/>
    <cellStyle name="Comma 3 10 2 6" xfId="1757" xr:uid="{00000000-0005-0000-0000-0000D5250000}"/>
    <cellStyle name="Comma 3 10 2 6 2" xfId="4162" xr:uid="{00000000-0005-0000-0000-0000D6250000}"/>
    <cellStyle name="Comma 3 10 2 6 2 2" xfId="8965" xr:uid="{00000000-0005-0000-0000-0000D7250000}"/>
    <cellStyle name="Comma 3 10 2 6 2 2 2" xfId="18572" xr:uid="{00000000-0005-0000-0000-0000D8250000}"/>
    <cellStyle name="Comma 3 10 2 6 2 2 2 2" xfId="37786" xr:uid="{7CCC5FC7-BA4C-4729-889D-E15D00DC9A14}"/>
    <cellStyle name="Comma 3 10 2 6 2 2 3" xfId="28179" xr:uid="{D0CB5A9B-F711-4CE8-90C5-3E5A8C6C6A2F}"/>
    <cellStyle name="Comma 3 10 2 6 2 3" xfId="13769" xr:uid="{00000000-0005-0000-0000-0000D9250000}"/>
    <cellStyle name="Comma 3 10 2 6 2 3 2" xfId="32983" xr:uid="{F2E9CD10-EA6B-462D-8ABC-3CB756459D8B}"/>
    <cellStyle name="Comma 3 10 2 6 2 4" xfId="23376" xr:uid="{71F801EF-5861-481E-BA1D-8DD463E8692F}"/>
    <cellStyle name="Comma 3 10 2 6 3" xfId="6564" xr:uid="{00000000-0005-0000-0000-0000DA250000}"/>
    <cellStyle name="Comma 3 10 2 6 3 2" xfId="16171" xr:uid="{00000000-0005-0000-0000-0000DB250000}"/>
    <cellStyle name="Comma 3 10 2 6 3 2 2" xfId="35385" xr:uid="{2FCA0DEB-3DCD-4543-86E3-5E956F6F26FA}"/>
    <cellStyle name="Comma 3 10 2 6 3 3" xfId="25778" xr:uid="{080E7232-A225-42BF-A1CD-7DE0E563A6F9}"/>
    <cellStyle name="Comma 3 10 2 6 4" xfId="11367" xr:uid="{00000000-0005-0000-0000-0000DC250000}"/>
    <cellStyle name="Comma 3 10 2 6 4 2" xfId="30581" xr:uid="{13448EAD-2969-41B4-BFD3-7D70A30997DB}"/>
    <cellStyle name="Comma 3 10 2 6 5" xfId="20974" xr:uid="{4B026F5B-CA1A-4D64-9E9A-7EB992F0F48B}"/>
    <cellStyle name="Comma 3 10 2 7" xfId="2562" xr:uid="{00000000-0005-0000-0000-0000DD250000}"/>
    <cellStyle name="Comma 3 10 2 7 2" xfId="7365" xr:uid="{00000000-0005-0000-0000-0000DE250000}"/>
    <cellStyle name="Comma 3 10 2 7 2 2" xfId="16972" xr:uid="{00000000-0005-0000-0000-0000DF250000}"/>
    <cellStyle name="Comma 3 10 2 7 2 2 2" xfId="36186" xr:uid="{0FEEDCD7-6541-499D-ADB4-7BCEFE106F11}"/>
    <cellStyle name="Comma 3 10 2 7 2 3" xfId="26579" xr:uid="{8FC1BAE3-CF9C-4D1D-90B6-C0B6C51B583C}"/>
    <cellStyle name="Comma 3 10 2 7 3" xfId="12169" xr:uid="{00000000-0005-0000-0000-0000E0250000}"/>
    <cellStyle name="Comma 3 10 2 7 3 2" xfId="31383" xr:uid="{6B62DF08-DDB5-4402-8225-7B7F71A72749}"/>
    <cellStyle name="Comma 3 10 2 7 4" xfId="21776" xr:uid="{58E9E23B-65F4-4F9B-9718-B78B9739E4BF}"/>
    <cellStyle name="Comma 3 10 2 8" xfId="4964" xr:uid="{00000000-0005-0000-0000-0000E1250000}"/>
    <cellStyle name="Comma 3 10 2 8 2" xfId="14571" xr:uid="{00000000-0005-0000-0000-0000E2250000}"/>
    <cellStyle name="Comma 3 10 2 8 2 2" xfId="33785" xr:uid="{F8E9FC7C-85A9-4E5A-B3BB-F96140D6C7A3}"/>
    <cellStyle name="Comma 3 10 2 8 3" xfId="24178" xr:uid="{4F958926-6282-47DB-940E-0D9781004AEE}"/>
    <cellStyle name="Comma 3 10 2 9" xfId="9767" xr:uid="{00000000-0005-0000-0000-0000E3250000}"/>
    <cellStyle name="Comma 3 10 2 9 2" xfId="28981" xr:uid="{3373FEA1-E923-4041-92B6-19D7199D8FFA}"/>
    <cellStyle name="Comma 3 10 3" xfId="256" xr:uid="{00000000-0005-0000-0000-0000E4250000}"/>
    <cellStyle name="Comma 3 10 3 2" xfId="1057" xr:uid="{00000000-0005-0000-0000-0000E5250000}"/>
    <cellStyle name="Comma 3 10 3 2 2" xfId="3462" xr:uid="{00000000-0005-0000-0000-0000E6250000}"/>
    <cellStyle name="Comma 3 10 3 2 2 2" xfId="8265" xr:uid="{00000000-0005-0000-0000-0000E7250000}"/>
    <cellStyle name="Comma 3 10 3 2 2 2 2" xfId="17872" xr:uid="{00000000-0005-0000-0000-0000E8250000}"/>
    <cellStyle name="Comma 3 10 3 2 2 2 2 2" xfId="37086" xr:uid="{E4D76693-382E-44F6-8618-C448FC3516C6}"/>
    <cellStyle name="Comma 3 10 3 2 2 2 3" xfId="27479" xr:uid="{5B558CE6-E187-419E-AD68-86BA9DDDEA79}"/>
    <cellStyle name="Comma 3 10 3 2 2 3" xfId="13069" xr:uid="{00000000-0005-0000-0000-0000E9250000}"/>
    <cellStyle name="Comma 3 10 3 2 2 3 2" xfId="32283" xr:uid="{5EB0E334-A6EA-4E88-AE67-BFFF5D061DCD}"/>
    <cellStyle name="Comma 3 10 3 2 2 4" xfId="22676" xr:uid="{251B7267-3039-422E-B214-015F8E4C9D0B}"/>
    <cellStyle name="Comma 3 10 3 2 3" xfId="5864" xr:uid="{00000000-0005-0000-0000-0000EA250000}"/>
    <cellStyle name="Comma 3 10 3 2 3 2" xfId="15471" xr:uid="{00000000-0005-0000-0000-0000EB250000}"/>
    <cellStyle name="Comma 3 10 3 2 3 2 2" xfId="34685" xr:uid="{B2892FE6-6561-455B-87DE-0683F51D5D4F}"/>
    <cellStyle name="Comma 3 10 3 2 3 3" xfId="25078" xr:uid="{A1C5A9D4-F533-4CB4-892D-C9B468E0CE1F}"/>
    <cellStyle name="Comma 3 10 3 2 4" xfId="10667" xr:uid="{00000000-0005-0000-0000-0000EC250000}"/>
    <cellStyle name="Comma 3 10 3 2 4 2" xfId="29881" xr:uid="{831440D3-D9C2-4479-BA17-5154009855F9}"/>
    <cellStyle name="Comma 3 10 3 2 5" xfId="20274" xr:uid="{5D301DE8-5413-4528-8382-47C17493C0E4}"/>
    <cellStyle name="Comma 3 10 3 3" xfId="1857" xr:uid="{00000000-0005-0000-0000-0000ED250000}"/>
    <cellStyle name="Comma 3 10 3 3 2" xfId="4262" xr:uid="{00000000-0005-0000-0000-0000EE250000}"/>
    <cellStyle name="Comma 3 10 3 3 2 2" xfId="9065" xr:uid="{00000000-0005-0000-0000-0000EF250000}"/>
    <cellStyle name="Comma 3 10 3 3 2 2 2" xfId="18672" xr:uid="{00000000-0005-0000-0000-0000F0250000}"/>
    <cellStyle name="Comma 3 10 3 3 2 2 2 2" xfId="37886" xr:uid="{9D730514-6918-4645-A050-D8994A66A33E}"/>
    <cellStyle name="Comma 3 10 3 3 2 2 3" xfId="28279" xr:uid="{1B09CAB2-89C7-4261-BF52-F3181A28771F}"/>
    <cellStyle name="Comma 3 10 3 3 2 3" xfId="13869" xr:uid="{00000000-0005-0000-0000-0000F1250000}"/>
    <cellStyle name="Comma 3 10 3 3 2 3 2" xfId="33083" xr:uid="{F85174DB-8F92-4AB9-BC9B-EB1ACF60A891}"/>
    <cellStyle name="Comma 3 10 3 3 2 4" xfId="23476" xr:uid="{A58BD4C0-E1B7-4B01-9A21-7FEBD8C31DAF}"/>
    <cellStyle name="Comma 3 10 3 3 3" xfId="6664" xr:uid="{00000000-0005-0000-0000-0000F2250000}"/>
    <cellStyle name="Comma 3 10 3 3 3 2" xfId="16271" xr:uid="{00000000-0005-0000-0000-0000F3250000}"/>
    <cellStyle name="Comma 3 10 3 3 3 2 2" xfId="35485" xr:uid="{922FB41F-DBBE-4790-8697-6FE108CC69F5}"/>
    <cellStyle name="Comma 3 10 3 3 3 3" xfId="25878" xr:uid="{A5863DC7-0E35-4B82-A4B9-EE80701D5245}"/>
    <cellStyle name="Comma 3 10 3 3 4" xfId="11467" xr:uid="{00000000-0005-0000-0000-0000F4250000}"/>
    <cellStyle name="Comma 3 10 3 3 4 2" xfId="30681" xr:uid="{4FAD6988-091D-4341-A85A-42EDC82AFBF0}"/>
    <cellStyle name="Comma 3 10 3 3 5" xfId="21074" xr:uid="{3A99A22F-B0F2-4BD8-A49F-38EEC7249E15}"/>
    <cellStyle name="Comma 3 10 3 4" xfId="2662" xr:uid="{00000000-0005-0000-0000-0000F5250000}"/>
    <cellStyle name="Comma 3 10 3 4 2" xfId="7465" xr:uid="{00000000-0005-0000-0000-0000F6250000}"/>
    <cellStyle name="Comma 3 10 3 4 2 2" xfId="17072" xr:uid="{00000000-0005-0000-0000-0000F7250000}"/>
    <cellStyle name="Comma 3 10 3 4 2 2 2" xfId="36286" xr:uid="{D4EEF642-6CD5-44E7-A4A9-31857A643B3F}"/>
    <cellStyle name="Comma 3 10 3 4 2 3" xfId="26679" xr:uid="{115AB770-0746-460F-978B-B05FB7850405}"/>
    <cellStyle name="Comma 3 10 3 4 3" xfId="12269" xr:uid="{00000000-0005-0000-0000-0000F8250000}"/>
    <cellStyle name="Comma 3 10 3 4 3 2" xfId="31483" xr:uid="{F0511265-7EE4-4B92-9D8F-942174B1A563}"/>
    <cellStyle name="Comma 3 10 3 4 4" xfId="21876" xr:uid="{43FE49D2-F46A-42EB-BCE5-DF7283A3C804}"/>
    <cellStyle name="Comma 3 10 3 5" xfId="5064" xr:uid="{00000000-0005-0000-0000-0000F9250000}"/>
    <cellStyle name="Comma 3 10 3 5 2" xfId="14671" xr:uid="{00000000-0005-0000-0000-0000FA250000}"/>
    <cellStyle name="Comma 3 10 3 5 2 2" xfId="33885" xr:uid="{3FEDC38C-19F3-45A0-B5C7-04BCBD7D7BC3}"/>
    <cellStyle name="Comma 3 10 3 5 3" xfId="24278" xr:uid="{070420B1-1B25-4A04-997C-7CADEA738ADB}"/>
    <cellStyle name="Comma 3 10 3 6" xfId="9867" xr:uid="{00000000-0005-0000-0000-0000FB250000}"/>
    <cellStyle name="Comma 3 10 3 6 2" xfId="29081" xr:uid="{AC5BBE81-834F-4B37-A4F4-9A444C07DCC4}"/>
    <cellStyle name="Comma 3 10 3 7" xfId="19474" xr:uid="{17BC8164-63A1-498E-A170-FE07D3D0CED5}"/>
    <cellStyle name="Comma 3 10 4" xfId="456" xr:uid="{00000000-0005-0000-0000-0000FC250000}"/>
    <cellStyle name="Comma 3 10 4 2" xfId="1257" xr:uid="{00000000-0005-0000-0000-0000FD250000}"/>
    <cellStyle name="Comma 3 10 4 2 2" xfId="3662" xr:uid="{00000000-0005-0000-0000-0000FE250000}"/>
    <cellStyle name="Comma 3 10 4 2 2 2" xfId="8465" xr:uid="{00000000-0005-0000-0000-0000FF250000}"/>
    <cellStyle name="Comma 3 10 4 2 2 2 2" xfId="18072" xr:uid="{00000000-0005-0000-0000-000000260000}"/>
    <cellStyle name="Comma 3 10 4 2 2 2 2 2" xfId="37286" xr:uid="{BF8B2C61-0595-4EEB-8D0A-41D536E3441B}"/>
    <cellStyle name="Comma 3 10 4 2 2 2 3" xfId="27679" xr:uid="{905A0CE6-180D-4853-B43B-C4E329C559A1}"/>
    <cellStyle name="Comma 3 10 4 2 2 3" xfId="13269" xr:uid="{00000000-0005-0000-0000-000001260000}"/>
    <cellStyle name="Comma 3 10 4 2 2 3 2" xfId="32483" xr:uid="{ECC8C93B-8D9F-46DA-A897-80536E1CBED8}"/>
    <cellStyle name="Comma 3 10 4 2 2 4" xfId="22876" xr:uid="{D6C03F33-15F4-4A1F-8D90-7257626F3851}"/>
    <cellStyle name="Comma 3 10 4 2 3" xfId="6064" xr:uid="{00000000-0005-0000-0000-000002260000}"/>
    <cellStyle name="Comma 3 10 4 2 3 2" xfId="15671" xr:uid="{00000000-0005-0000-0000-000003260000}"/>
    <cellStyle name="Comma 3 10 4 2 3 2 2" xfId="34885" xr:uid="{51175BF7-8CE3-4F49-BD7E-1CC769452ADD}"/>
    <cellStyle name="Comma 3 10 4 2 3 3" xfId="25278" xr:uid="{21526951-03E3-4F94-8C95-2D7BF296B178}"/>
    <cellStyle name="Comma 3 10 4 2 4" xfId="10867" xr:uid="{00000000-0005-0000-0000-000004260000}"/>
    <cellStyle name="Comma 3 10 4 2 4 2" xfId="30081" xr:uid="{40592E92-CE3C-4B1E-A0F4-3760576BF521}"/>
    <cellStyle name="Comma 3 10 4 2 5" xfId="20474" xr:uid="{8FA71DD4-FAD3-4A67-8AA3-046B71F68BF1}"/>
    <cellStyle name="Comma 3 10 4 3" xfId="2057" xr:uid="{00000000-0005-0000-0000-000005260000}"/>
    <cellStyle name="Comma 3 10 4 3 2" xfId="4462" xr:uid="{00000000-0005-0000-0000-000006260000}"/>
    <cellStyle name="Comma 3 10 4 3 2 2" xfId="9265" xr:uid="{00000000-0005-0000-0000-000007260000}"/>
    <cellStyle name="Comma 3 10 4 3 2 2 2" xfId="18872" xr:uid="{00000000-0005-0000-0000-000008260000}"/>
    <cellStyle name="Comma 3 10 4 3 2 2 2 2" xfId="38086" xr:uid="{35E907B5-8877-4396-99C6-F4D8C4AD54AF}"/>
    <cellStyle name="Comma 3 10 4 3 2 2 3" xfId="28479" xr:uid="{4C9115DE-D670-4A38-BEBF-168CF14D9398}"/>
    <cellStyle name="Comma 3 10 4 3 2 3" xfId="14069" xr:uid="{00000000-0005-0000-0000-000009260000}"/>
    <cellStyle name="Comma 3 10 4 3 2 3 2" xfId="33283" xr:uid="{45F3709E-882D-41DC-B26B-ACF263D0BF8F}"/>
    <cellStyle name="Comma 3 10 4 3 2 4" xfId="23676" xr:uid="{1A8688D1-8A57-442B-92B3-FBE5FD0321D7}"/>
    <cellStyle name="Comma 3 10 4 3 3" xfId="6864" xr:uid="{00000000-0005-0000-0000-00000A260000}"/>
    <cellStyle name="Comma 3 10 4 3 3 2" xfId="16471" xr:uid="{00000000-0005-0000-0000-00000B260000}"/>
    <cellStyle name="Comma 3 10 4 3 3 2 2" xfId="35685" xr:uid="{6E7AD4EF-1037-4113-97F6-2746EE7A38A4}"/>
    <cellStyle name="Comma 3 10 4 3 3 3" xfId="26078" xr:uid="{00E7B0B2-8973-42F3-9EA1-A1CD8462AE51}"/>
    <cellStyle name="Comma 3 10 4 3 4" xfId="11667" xr:uid="{00000000-0005-0000-0000-00000C260000}"/>
    <cellStyle name="Comma 3 10 4 3 4 2" xfId="30881" xr:uid="{6CD7DB90-FB9B-47E0-BFB5-5EA3AD50C577}"/>
    <cellStyle name="Comma 3 10 4 3 5" xfId="21274" xr:uid="{FDE068D0-1422-48C0-BF94-A77A1D01FE3F}"/>
    <cellStyle name="Comma 3 10 4 4" xfId="2862" xr:uid="{00000000-0005-0000-0000-00000D260000}"/>
    <cellStyle name="Comma 3 10 4 4 2" xfId="7665" xr:uid="{00000000-0005-0000-0000-00000E260000}"/>
    <cellStyle name="Comma 3 10 4 4 2 2" xfId="17272" xr:uid="{00000000-0005-0000-0000-00000F260000}"/>
    <cellStyle name="Comma 3 10 4 4 2 2 2" xfId="36486" xr:uid="{50C4F8DB-362F-4694-B4F3-F60937907A9D}"/>
    <cellStyle name="Comma 3 10 4 4 2 3" xfId="26879" xr:uid="{67F55446-499A-4E27-B210-B3A1F7849651}"/>
    <cellStyle name="Comma 3 10 4 4 3" xfId="12469" xr:uid="{00000000-0005-0000-0000-000010260000}"/>
    <cellStyle name="Comma 3 10 4 4 3 2" xfId="31683" xr:uid="{371902FE-B25C-40A8-A1F4-886821EAAC87}"/>
    <cellStyle name="Comma 3 10 4 4 4" xfId="22076" xr:uid="{D718460F-F78C-4D89-B642-403D330AA49C}"/>
    <cellStyle name="Comma 3 10 4 5" xfId="5264" xr:uid="{00000000-0005-0000-0000-000011260000}"/>
    <cellStyle name="Comma 3 10 4 5 2" xfId="14871" xr:uid="{00000000-0005-0000-0000-000012260000}"/>
    <cellStyle name="Comma 3 10 4 5 2 2" xfId="34085" xr:uid="{34145EC3-6E4A-4DBA-BF8E-EC7A8242B9E7}"/>
    <cellStyle name="Comma 3 10 4 5 3" xfId="24478" xr:uid="{585B80F3-D9FD-4609-8B6E-DE2ED99C75EA}"/>
    <cellStyle name="Comma 3 10 4 6" xfId="10067" xr:uid="{00000000-0005-0000-0000-000013260000}"/>
    <cellStyle name="Comma 3 10 4 6 2" xfId="29281" xr:uid="{9E732271-AD31-4FE8-B5EA-A46668B03920}"/>
    <cellStyle name="Comma 3 10 4 7" xfId="19674" xr:uid="{5C6F32FA-1D79-4A2A-AF5F-4F7B2A588C81}"/>
    <cellStyle name="Comma 3 10 5" xfId="656" xr:uid="{00000000-0005-0000-0000-000014260000}"/>
    <cellStyle name="Comma 3 10 5 2" xfId="1457" xr:uid="{00000000-0005-0000-0000-000015260000}"/>
    <cellStyle name="Comma 3 10 5 2 2" xfId="3862" xr:uid="{00000000-0005-0000-0000-000016260000}"/>
    <cellStyle name="Comma 3 10 5 2 2 2" xfId="8665" xr:uid="{00000000-0005-0000-0000-000017260000}"/>
    <cellStyle name="Comma 3 10 5 2 2 2 2" xfId="18272" xr:uid="{00000000-0005-0000-0000-000018260000}"/>
    <cellStyle name="Comma 3 10 5 2 2 2 2 2" xfId="37486" xr:uid="{D38FC7E4-84B4-49A0-9618-6AC2FBE5E391}"/>
    <cellStyle name="Comma 3 10 5 2 2 2 3" xfId="27879" xr:uid="{CA877A51-832A-4FDF-A061-EC11E0EB0C63}"/>
    <cellStyle name="Comma 3 10 5 2 2 3" xfId="13469" xr:uid="{00000000-0005-0000-0000-000019260000}"/>
    <cellStyle name="Comma 3 10 5 2 2 3 2" xfId="32683" xr:uid="{EB78C3A2-2E6C-4921-980E-869BD486FA19}"/>
    <cellStyle name="Comma 3 10 5 2 2 4" xfId="23076" xr:uid="{1A1329B8-7E51-4826-AC2C-E33EB672CB11}"/>
    <cellStyle name="Comma 3 10 5 2 3" xfId="6264" xr:uid="{00000000-0005-0000-0000-00001A260000}"/>
    <cellStyle name="Comma 3 10 5 2 3 2" xfId="15871" xr:uid="{00000000-0005-0000-0000-00001B260000}"/>
    <cellStyle name="Comma 3 10 5 2 3 2 2" xfId="35085" xr:uid="{E9E80277-F160-465A-8B17-0AD447A462C2}"/>
    <cellStyle name="Comma 3 10 5 2 3 3" xfId="25478" xr:uid="{EFDD823C-4766-4F40-8B62-C41EC5765C62}"/>
    <cellStyle name="Comma 3 10 5 2 4" xfId="11067" xr:uid="{00000000-0005-0000-0000-00001C260000}"/>
    <cellStyle name="Comma 3 10 5 2 4 2" xfId="30281" xr:uid="{C9FADDEF-1135-472D-8DB0-E93A2ABBFC5F}"/>
    <cellStyle name="Comma 3 10 5 2 5" xfId="20674" xr:uid="{D5046E95-B2AB-4EB2-858A-5D66AC460A53}"/>
    <cellStyle name="Comma 3 10 5 3" xfId="2257" xr:uid="{00000000-0005-0000-0000-00001D260000}"/>
    <cellStyle name="Comma 3 10 5 3 2" xfId="4662" xr:uid="{00000000-0005-0000-0000-00001E260000}"/>
    <cellStyle name="Comma 3 10 5 3 2 2" xfId="9465" xr:uid="{00000000-0005-0000-0000-00001F260000}"/>
    <cellStyle name="Comma 3 10 5 3 2 2 2" xfId="19072" xr:uid="{00000000-0005-0000-0000-000020260000}"/>
    <cellStyle name="Comma 3 10 5 3 2 2 2 2" xfId="38286" xr:uid="{018DC245-5424-4194-95B4-3C0093D97F79}"/>
    <cellStyle name="Comma 3 10 5 3 2 2 3" xfId="28679" xr:uid="{63CFC7E5-0799-4D83-BFF4-34EC764A0402}"/>
    <cellStyle name="Comma 3 10 5 3 2 3" xfId="14269" xr:uid="{00000000-0005-0000-0000-000021260000}"/>
    <cellStyle name="Comma 3 10 5 3 2 3 2" xfId="33483" xr:uid="{BF5E54C2-0D4F-4BA9-A8A8-25A2C820FC33}"/>
    <cellStyle name="Comma 3 10 5 3 2 4" xfId="23876" xr:uid="{FB23A0CD-367F-48C2-98A7-63E6478BE2C4}"/>
    <cellStyle name="Comma 3 10 5 3 3" xfId="7064" xr:uid="{00000000-0005-0000-0000-000022260000}"/>
    <cellStyle name="Comma 3 10 5 3 3 2" xfId="16671" xr:uid="{00000000-0005-0000-0000-000023260000}"/>
    <cellStyle name="Comma 3 10 5 3 3 2 2" xfId="35885" xr:uid="{4B2D203E-8453-45BF-853E-89B5A59055E6}"/>
    <cellStyle name="Comma 3 10 5 3 3 3" xfId="26278" xr:uid="{70AC3748-3646-49F3-BDA3-42B1ED1CBE76}"/>
    <cellStyle name="Comma 3 10 5 3 4" xfId="11867" xr:uid="{00000000-0005-0000-0000-000024260000}"/>
    <cellStyle name="Comma 3 10 5 3 4 2" xfId="31081" xr:uid="{B5317E8A-26FD-4CB6-91A3-7B1CD40FE65D}"/>
    <cellStyle name="Comma 3 10 5 3 5" xfId="21474" xr:uid="{2360E4BF-60BC-4F93-A61E-1234EBBAA0DF}"/>
    <cellStyle name="Comma 3 10 5 4" xfId="3062" xr:uid="{00000000-0005-0000-0000-000025260000}"/>
    <cellStyle name="Comma 3 10 5 4 2" xfId="7865" xr:uid="{00000000-0005-0000-0000-000026260000}"/>
    <cellStyle name="Comma 3 10 5 4 2 2" xfId="17472" xr:uid="{00000000-0005-0000-0000-000027260000}"/>
    <cellStyle name="Comma 3 10 5 4 2 2 2" xfId="36686" xr:uid="{78C595CB-761A-45D9-B0C7-F95D259470E2}"/>
    <cellStyle name="Comma 3 10 5 4 2 3" xfId="27079" xr:uid="{78D6B1E6-6B85-4362-854C-ECAEE58DB352}"/>
    <cellStyle name="Comma 3 10 5 4 3" xfId="12669" xr:uid="{00000000-0005-0000-0000-000028260000}"/>
    <cellStyle name="Comma 3 10 5 4 3 2" xfId="31883" xr:uid="{524318F9-B752-4746-9A49-46BB529A660C}"/>
    <cellStyle name="Comma 3 10 5 4 4" xfId="22276" xr:uid="{B989953F-9616-4C32-BA41-F660710B160C}"/>
    <cellStyle name="Comma 3 10 5 5" xfId="5464" xr:uid="{00000000-0005-0000-0000-000029260000}"/>
    <cellStyle name="Comma 3 10 5 5 2" xfId="15071" xr:uid="{00000000-0005-0000-0000-00002A260000}"/>
    <cellStyle name="Comma 3 10 5 5 2 2" xfId="34285" xr:uid="{5B9F8732-4ACD-4BC6-8179-EC3688AA4364}"/>
    <cellStyle name="Comma 3 10 5 5 3" xfId="24678" xr:uid="{38FE192F-F4AA-481F-A8B2-20941E6638CF}"/>
    <cellStyle name="Comma 3 10 5 6" xfId="10267" xr:uid="{00000000-0005-0000-0000-00002B260000}"/>
    <cellStyle name="Comma 3 10 5 6 2" xfId="29481" xr:uid="{F5CD94A2-6AE0-4F34-A55F-0ABA1FAC3385}"/>
    <cellStyle name="Comma 3 10 5 7" xfId="19874" xr:uid="{288E1032-0DBD-4014-9A1C-A5154B8677F0}"/>
    <cellStyle name="Comma 3 10 6" xfId="857" xr:uid="{00000000-0005-0000-0000-00002C260000}"/>
    <cellStyle name="Comma 3 10 6 2" xfId="3262" xr:uid="{00000000-0005-0000-0000-00002D260000}"/>
    <cellStyle name="Comma 3 10 6 2 2" xfId="8065" xr:uid="{00000000-0005-0000-0000-00002E260000}"/>
    <cellStyle name="Comma 3 10 6 2 2 2" xfId="17672" xr:uid="{00000000-0005-0000-0000-00002F260000}"/>
    <cellStyle name="Comma 3 10 6 2 2 2 2" xfId="36886" xr:uid="{35263303-B531-48DD-8D0A-7870C38D9AB1}"/>
    <cellStyle name="Comma 3 10 6 2 2 3" xfId="27279" xr:uid="{6B7822B1-0A80-4FC3-B855-79DE4F5213B0}"/>
    <cellStyle name="Comma 3 10 6 2 3" xfId="12869" xr:uid="{00000000-0005-0000-0000-000030260000}"/>
    <cellStyle name="Comma 3 10 6 2 3 2" xfId="32083" xr:uid="{3B7932DF-DE04-477D-A9A4-E5F85992968C}"/>
    <cellStyle name="Comma 3 10 6 2 4" xfId="22476" xr:uid="{2A0097B3-5159-475C-BFEB-2FF025311719}"/>
    <cellStyle name="Comma 3 10 6 3" xfId="5664" xr:uid="{00000000-0005-0000-0000-000031260000}"/>
    <cellStyle name="Comma 3 10 6 3 2" xfId="15271" xr:uid="{00000000-0005-0000-0000-000032260000}"/>
    <cellStyle name="Comma 3 10 6 3 2 2" xfId="34485" xr:uid="{402FF16E-95D9-4A2C-A163-14BE892C4D38}"/>
    <cellStyle name="Comma 3 10 6 3 3" xfId="24878" xr:uid="{0EBDEE3C-A929-4198-B38E-171F7D9BC93C}"/>
    <cellStyle name="Comma 3 10 6 4" xfId="10467" xr:uid="{00000000-0005-0000-0000-000033260000}"/>
    <cellStyle name="Comma 3 10 6 4 2" xfId="29681" xr:uid="{C2FAFBD2-2BF0-446F-AE29-5C66D6586077}"/>
    <cellStyle name="Comma 3 10 6 5" xfId="20074" xr:uid="{941217E7-F767-451A-83F4-DB0FAC574F80}"/>
    <cellStyle name="Comma 3 10 7" xfId="1657" xr:uid="{00000000-0005-0000-0000-000034260000}"/>
    <cellStyle name="Comma 3 10 7 2" xfId="4062" xr:uid="{00000000-0005-0000-0000-000035260000}"/>
    <cellStyle name="Comma 3 10 7 2 2" xfId="8865" xr:uid="{00000000-0005-0000-0000-000036260000}"/>
    <cellStyle name="Comma 3 10 7 2 2 2" xfId="18472" xr:uid="{00000000-0005-0000-0000-000037260000}"/>
    <cellStyle name="Comma 3 10 7 2 2 2 2" xfId="37686" xr:uid="{7009C232-1034-48B9-8A65-7D15BA2A87C3}"/>
    <cellStyle name="Comma 3 10 7 2 2 3" xfId="28079" xr:uid="{458A6806-3CBF-4542-BED7-A85184E52E35}"/>
    <cellStyle name="Comma 3 10 7 2 3" xfId="13669" xr:uid="{00000000-0005-0000-0000-000038260000}"/>
    <cellStyle name="Comma 3 10 7 2 3 2" xfId="32883" xr:uid="{241D0C1A-0EF3-44D2-9C69-A53686C6347D}"/>
    <cellStyle name="Comma 3 10 7 2 4" xfId="23276" xr:uid="{C8A65E68-5AF9-4CC8-8B3C-0E096073D8CC}"/>
    <cellStyle name="Comma 3 10 7 3" xfId="6464" xr:uid="{00000000-0005-0000-0000-000039260000}"/>
    <cellStyle name="Comma 3 10 7 3 2" xfId="16071" xr:uid="{00000000-0005-0000-0000-00003A260000}"/>
    <cellStyle name="Comma 3 10 7 3 2 2" xfId="35285" xr:uid="{2370E7EC-F64F-4D64-AEA0-AD69F1BFD8A3}"/>
    <cellStyle name="Comma 3 10 7 3 3" xfId="25678" xr:uid="{91B1452F-4D66-4A42-9997-0F551431877E}"/>
    <cellStyle name="Comma 3 10 7 4" xfId="11267" xr:uid="{00000000-0005-0000-0000-00003B260000}"/>
    <cellStyle name="Comma 3 10 7 4 2" xfId="30481" xr:uid="{0CC666FD-D463-4046-B2A6-0E24FCFCA1BA}"/>
    <cellStyle name="Comma 3 10 7 5" xfId="20874" xr:uid="{3DB5C422-C8E7-41CB-9767-99D303DD067F}"/>
    <cellStyle name="Comma 3 10 8" xfId="2462" xr:uid="{00000000-0005-0000-0000-00003C260000}"/>
    <cellStyle name="Comma 3 10 8 2" xfId="7265" xr:uid="{00000000-0005-0000-0000-00003D260000}"/>
    <cellStyle name="Comma 3 10 8 2 2" xfId="16872" xr:uid="{00000000-0005-0000-0000-00003E260000}"/>
    <cellStyle name="Comma 3 10 8 2 2 2" xfId="36086" xr:uid="{F9689486-7AA8-4D83-BE07-B675CBD9527A}"/>
    <cellStyle name="Comma 3 10 8 2 3" xfId="26479" xr:uid="{629271D2-51C2-4591-9BD7-36E9F2A5B664}"/>
    <cellStyle name="Comma 3 10 8 3" xfId="12069" xr:uid="{00000000-0005-0000-0000-00003F260000}"/>
    <cellStyle name="Comma 3 10 8 3 2" xfId="31283" xr:uid="{07209A87-4B7F-46F6-97EF-A31095C621C8}"/>
    <cellStyle name="Comma 3 10 8 4" xfId="21676" xr:uid="{F3EE0C18-1BF2-4BCE-9254-9B84062FC5D2}"/>
    <cellStyle name="Comma 3 10 9" xfId="4864" xr:uid="{00000000-0005-0000-0000-000040260000}"/>
    <cellStyle name="Comma 3 10 9 2" xfId="14471" xr:uid="{00000000-0005-0000-0000-000041260000}"/>
    <cellStyle name="Comma 3 10 9 2 2" xfId="33685" xr:uid="{1730D9E4-835E-420D-A51D-BCF82A7218E4}"/>
    <cellStyle name="Comma 3 10 9 3" xfId="24078" xr:uid="{1AED1B1A-6BA3-419D-ACB5-5F12177EB3B4}"/>
    <cellStyle name="Comma 3 11" xfId="106" xr:uid="{00000000-0005-0000-0000-000042260000}"/>
    <cellStyle name="Comma 3 11 10" xfId="19324" xr:uid="{D9042EF8-9D80-4DA7-8FC4-149A2C1544B8}"/>
    <cellStyle name="Comma 3 11 2" xfId="306" xr:uid="{00000000-0005-0000-0000-000043260000}"/>
    <cellStyle name="Comma 3 11 2 2" xfId="1107" xr:uid="{00000000-0005-0000-0000-000044260000}"/>
    <cellStyle name="Comma 3 11 2 2 2" xfId="3512" xr:uid="{00000000-0005-0000-0000-000045260000}"/>
    <cellStyle name="Comma 3 11 2 2 2 2" xfId="8315" xr:uid="{00000000-0005-0000-0000-000046260000}"/>
    <cellStyle name="Comma 3 11 2 2 2 2 2" xfId="17922" xr:uid="{00000000-0005-0000-0000-000047260000}"/>
    <cellStyle name="Comma 3 11 2 2 2 2 2 2" xfId="37136" xr:uid="{808FA979-5A84-4183-B082-F90ACAE20448}"/>
    <cellStyle name="Comma 3 11 2 2 2 2 3" xfId="27529" xr:uid="{A41DE8CA-5AFF-4CBA-A9A4-7510CFCC0BE1}"/>
    <cellStyle name="Comma 3 11 2 2 2 3" xfId="13119" xr:uid="{00000000-0005-0000-0000-000048260000}"/>
    <cellStyle name="Comma 3 11 2 2 2 3 2" xfId="32333" xr:uid="{9F60A621-A5B1-4A56-B4BF-B82E990B02D2}"/>
    <cellStyle name="Comma 3 11 2 2 2 4" xfId="22726" xr:uid="{37267A8E-6CB7-4B30-9571-EB45028CE315}"/>
    <cellStyle name="Comma 3 11 2 2 3" xfId="5914" xr:uid="{00000000-0005-0000-0000-000049260000}"/>
    <cellStyle name="Comma 3 11 2 2 3 2" xfId="15521" xr:uid="{00000000-0005-0000-0000-00004A260000}"/>
    <cellStyle name="Comma 3 11 2 2 3 2 2" xfId="34735" xr:uid="{D8CE5A7A-067E-4F3F-BAF9-16C4D36A40EB}"/>
    <cellStyle name="Comma 3 11 2 2 3 3" xfId="25128" xr:uid="{A231E5C0-3EB6-4673-AA0E-0E432A608C2E}"/>
    <cellStyle name="Comma 3 11 2 2 4" xfId="10717" xr:uid="{00000000-0005-0000-0000-00004B260000}"/>
    <cellStyle name="Comma 3 11 2 2 4 2" xfId="29931" xr:uid="{81C2D5F0-7A76-44ED-9F8A-2A8C6CBBA61F}"/>
    <cellStyle name="Comma 3 11 2 2 5" xfId="20324" xr:uid="{B79A4462-5069-4A83-864A-2CA0772E1B3B}"/>
    <cellStyle name="Comma 3 11 2 3" xfId="1907" xr:uid="{00000000-0005-0000-0000-00004C260000}"/>
    <cellStyle name="Comma 3 11 2 3 2" xfId="4312" xr:uid="{00000000-0005-0000-0000-00004D260000}"/>
    <cellStyle name="Comma 3 11 2 3 2 2" xfId="9115" xr:uid="{00000000-0005-0000-0000-00004E260000}"/>
    <cellStyle name="Comma 3 11 2 3 2 2 2" xfId="18722" xr:uid="{00000000-0005-0000-0000-00004F260000}"/>
    <cellStyle name="Comma 3 11 2 3 2 2 2 2" xfId="37936" xr:uid="{6479FC25-5452-4C92-9D5C-D50481AE3510}"/>
    <cellStyle name="Comma 3 11 2 3 2 2 3" xfId="28329" xr:uid="{70542AA4-3AA9-42AA-9145-3C42F4179465}"/>
    <cellStyle name="Comma 3 11 2 3 2 3" xfId="13919" xr:uid="{00000000-0005-0000-0000-000050260000}"/>
    <cellStyle name="Comma 3 11 2 3 2 3 2" xfId="33133" xr:uid="{2E0FAD35-B5CC-45FE-86DF-3E5486BB8E06}"/>
    <cellStyle name="Comma 3 11 2 3 2 4" xfId="23526" xr:uid="{590B6EFF-1FAA-4933-8FA3-7E32D1FD0DA9}"/>
    <cellStyle name="Comma 3 11 2 3 3" xfId="6714" xr:uid="{00000000-0005-0000-0000-000051260000}"/>
    <cellStyle name="Comma 3 11 2 3 3 2" xfId="16321" xr:uid="{00000000-0005-0000-0000-000052260000}"/>
    <cellStyle name="Comma 3 11 2 3 3 2 2" xfId="35535" xr:uid="{B19661B7-3075-4692-AF08-53A2F87B8E2C}"/>
    <cellStyle name="Comma 3 11 2 3 3 3" xfId="25928" xr:uid="{8647ADF9-68DD-4590-BED9-ABBFB7BB9F61}"/>
    <cellStyle name="Comma 3 11 2 3 4" xfId="11517" xr:uid="{00000000-0005-0000-0000-000053260000}"/>
    <cellStyle name="Comma 3 11 2 3 4 2" xfId="30731" xr:uid="{E77C6475-11DC-48CE-AE34-0711BA484CB8}"/>
    <cellStyle name="Comma 3 11 2 3 5" xfId="21124" xr:uid="{DF72D9D7-1D38-485B-A693-8E2CC13D006E}"/>
    <cellStyle name="Comma 3 11 2 4" xfId="2712" xr:uid="{00000000-0005-0000-0000-000054260000}"/>
    <cellStyle name="Comma 3 11 2 4 2" xfId="7515" xr:uid="{00000000-0005-0000-0000-000055260000}"/>
    <cellStyle name="Comma 3 11 2 4 2 2" xfId="17122" xr:uid="{00000000-0005-0000-0000-000056260000}"/>
    <cellStyle name="Comma 3 11 2 4 2 2 2" xfId="36336" xr:uid="{0F370C6D-F69F-48DF-97B6-34F047CF8E2C}"/>
    <cellStyle name="Comma 3 11 2 4 2 3" xfId="26729" xr:uid="{79549052-9F0D-4730-B488-5DE0214A3A8D}"/>
    <cellStyle name="Comma 3 11 2 4 3" xfId="12319" xr:uid="{00000000-0005-0000-0000-000057260000}"/>
    <cellStyle name="Comma 3 11 2 4 3 2" xfId="31533" xr:uid="{C865E181-B4C9-481C-83C4-132EE1D90E51}"/>
    <cellStyle name="Comma 3 11 2 4 4" xfId="21926" xr:uid="{10C498EA-BE24-49F6-901D-294D7300A168}"/>
    <cellStyle name="Comma 3 11 2 5" xfId="5114" xr:uid="{00000000-0005-0000-0000-000058260000}"/>
    <cellStyle name="Comma 3 11 2 5 2" xfId="14721" xr:uid="{00000000-0005-0000-0000-000059260000}"/>
    <cellStyle name="Comma 3 11 2 5 2 2" xfId="33935" xr:uid="{832D6153-B719-46A1-B8A5-A05BE7E20BC8}"/>
    <cellStyle name="Comma 3 11 2 5 3" xfId="24328" xr:uid="{EEBF600A-78E8-4922-A007-FA72EEFCAEEC}"/>
    <cellStyle name="Comma 3 11 2 6" xfId="9917" xr:uid="{00000000-0005-0000-0000-00005A260000}"/>
    <cellStyle name="Comma 3 11 2 6 2" xfId="29131" xr:uid="{E1AEE26F-CC0A-4594-BEC3-80343AF7D962}"/>
    <cellStyle name="Comma 3 11 2 7" xfId="19524" xr:uid="{4A15562F-8844-450A-926C-3CAF2304F1D5}"/>
    <cellStyle name="Comma 3 11 3" xfId="506" xr:uid="{00000000-0005-0000-0000-00005B260000}"/>
    <cellStyle name="Comma 3 11 3 2" xfId="1307" xr:uid="{00000000-0005-0000-0000-00005C260000}"/>
    <cellStyle name="Comma 3 11 3 2 2" xfId="3712" xr:uid="{00000000-0005-0000-0000-00005D260000}"/>
    <cellStyle name="Comma 3 11 3 2 2 2" xfId="8515" xr:uid="{00000000-0005-0000-0000-00005E260000}"/>
    <cellStyle name="Comma 3 11 3 2 2 2 2" xfId="18122" xr:uid="{00000000-0005-0000-0000-00005F260000}"/>
    <cellStyle name="Comma 3 11 3 2 2 2 2 2" xfId="37336" xr:uid="{959A7DE0-DFF1-4105-859B-8A90B4D575EB}"/>
    <cellStyle name="Comma 3 11 3 2 2 2 3" xfId="27729" xr:uid="{E230B146-8A7C-48D5-963A-635AC444BAE1}"/>
    <cellStyle name="Comma 3 11 3 2 2 3" xfId="13319" xr:uid="{00000000-0005-0000-0000-000060260000}"/>
    <cellStyle name="Comma 3 11 3 2 2 3 2" xfId="32533" xr:uid="{487FF58A-FE8C-48DA-BF0C-54E0AA3C20AA}"/>
    <cellStyle name="Comma 3 11 3 2 2 4" xfId="22926" xr:uid="{E88E46E8-B6F7-4059-9F58-1F35B74952E6}"/>
    <cellStyle name="Comma 3 11 3 2 3" xfId="6114" xr:uid="{00000000-0005-0000-0000-000061260000}"/>
    <cellStyle name="Comma 3 11 3 2 3 2" xfId="15721" xr:uid="{00000000-0005-0000-0000-000062260000}"/>
    <cellStyle name="Comma 3 11 3 2 3 2 2" xfId="34935" xr:uid="{891C847B-F9BB-4C31-8EEA-442550FD88F2}"/>
    <cellStyle name="Comma 3 11 3 2 3 3" xfId="25328" xr:uid="{D8D47FBB-47E2-4701-BDF5-FF131EAFD54C}"/>
    <cellStyle name="Comma 3 11 3 2 4" xfId="10917" xr:uid="{00000000-0005-0000-0000-000063260000}"/>
    <cellStyle name="Comma 3 11 3 2 4 2" xfId="30131" xr:uid="{58A6D046-5FA9-4DE7-A5F1-03D563571563}"/>
    <cellStyle name="Comma 3 11 3 2 5" xfId="20524" xr:uid="{0765CED2-078D-46D1-A19D-CF94D3316AD9}"/>
    <cellStyle name="Comma 3 11 3 3" xfId="2107" xr:uid="{00000000-0005-0000-0000-000064260000}"/>
    <cellStyle name="Comma 3 11 3 3 2" xfId="4512" xr:uid="{00000000-0005-0000-0000-000065260000}"/>
    <cellStyle name="Comma 3 11 3 3 2 2" xfId="9315" xr:uid="{00000000-0005-0000-0000-000066260000}"/>
    <cellStyle name="Comma 3 11 3 3 2 2 2" xfId="18922" xr:uid="{00000000-0005-0000-0000-000067260000}"/>
    <cellStyle name="Comma 3 11 3 3 2 2 2 2" xfId="38136" xr:uid="{7664E5CF-1DAB-4927-9201-6C8BC9C0EFF7}"/>
    <cellStyle name="Comma 3 11 3 3 2 2 3" xfId="28529" xr:uid="{303A7C69-6EDB-4B5A-B4D7-93C5783B6090}"/>
    <cellStyle name="Comma 3 11 3 3 2 3" xfId="14119" xr:uid="{00000000-0005-0000-0000-000068260000}"/>
    <cellStyle name="Comma 3 11 3 3 2 3 2" xfId="33333" xr:uid="{6A3E9F36-E63D-4E96-B124-E0D665F69BD7}"/>
    <cellStyle name="Comma 3 11 3 3 2 4" xfId="23726" xr:uid="{B079114B-4351-4314-AB23-F3337BFA03DE}"/>
    <cellStyle name="Comma 3 11 3 3 3" xfId="6914" xr:uid="{00000000-0005-0000-0000-000069260000}"/>
    <cellStyle name="Comma 3 11 3 3 3 2" xfId="16521" xr:uid="{00000000-0005-0000-0000-00006A260000}"/>
    <cellStyle name="Comma 3 11 3 3 3 2 2" xfId="35735" xr:uid="{6C80EFDC-36EC-4FA7-BA0C-97F106624A1B}"/>
    <cellStyle name="Comma 3 11 3 3 3 3" xfId="26128" xr:uid="{BF20152D-FADF-481E-B652-536EE3A6C73B}"/>
    <cellStyle name="Comma 3 11 3 3 4" xfId="11717" xr:uid="{00000000-0005-0000-0000-00006B260000}"/>
    <cellStyle name="Comma 3 11 3 3 4 2" xfId="30931" xr:uid="{98CB3D96-6944-46B7-A6FB-1B9B701E013F}"/>
    <cellStyle name="Comma 3 11 3 3 5" xfId="21324" xr:uid="{D5FABFFF-AE0B-4B46-A535-3A9D22AD4B83}"/>
    <cellStyle name="Comma 3 11 3 4" xfId="2912" xr:uid="{00000000-0005-0000-0000-00006C260000}"/>
    <cellStyle name="Comma 3 11 3 4 2" xfId="7715" xr:uid="{00000000-0005-0000-0000-00006D260000}"/>
    <cellStyle name="Comma 3 11 3 4 2 2" xfId="17322" xr:uid="{00000000-0005-0000-0000-00006E260000}"/>
    <cellStyle name="Comma 3 11 3 4 2 2 2" xfId="36536" xr:uid="{7C3E6826-2E5D-4E69-836C-8448009AB1ED}"/>
    <cellStyle name="Comma 3 11 3 4 2 3" xfId="26929" xr:uid="{DF2FCA0B-F71E-4BC2-9F10-DAFCA1E4866F}"/>
    <cellStyle name="Comma 3 11 3 4 3" xfId="12519" xr:uid="{00000000-0005-0000-0000-00006F260000}"/>
    <cellStyle name="Comma 3 11 3 4 3 2" xfId="31733" xr:uid="{580F5278-688A-437D-A56B-3EEFF28CA596}"/>
    <cellStyle name="Comma 3 11 3 4 4" xfId="22126" xr:uid="{9257C9E3-C004-49EC-910C-4B222D32604B}"/>
    <cellStyle name="Comma 3 11 3 5" xfId="5314" xr:uid="{00000000-0005-0000-0000-000070260000}"/>
    <cellStyle name="Comma 3 11 3 5 2" xfId="14921" xr:uid="{00000000-0005-0000-0000-000071260000}"/>
    <cellStyle name="Comma 3 11 3 5 2 2" xfId="34135" xr:uid="{04BE6C7A-8EC3-494C-B0E2-5F8AF315B8DF}"/>
    <cellStyle name="Comma 3 11 3 5 3" xfId="24528" xr:uid="{76DB38A2-56A3-44E4-A0BD-A555E77D2184}"/>
    <cellStyle name="Comma 3 11 3 6" xfId="10117" xr:uid="{00000000-0005-0000-0000-000072260000}"/>
    <cellStyle name="Comma 3 11 3 6 2" xfId="29331" xr:uid="{0C0B8B72-419D-4B0B-A1B7-A2FBD11F3DEB}"/>
    <cellStyle name="Comma 3 11 3 7" xfId="19724" xr:uid="{2EA176C9-D50F-45EF-9069-BA3A9D287640}"/>
    <cellStyle name="Comma 3 11 4" xfId="706" xr:uid="{00000000-0005-0000-0000-000073260000}"/>
    <cellStyle name="Comma 3 11 4 2" xfId="1507" xr:uid="{00000000-0005-0000-0000-000074260000}"/>
    <cellStyle name="Comma 3 11 4 2 2" xfId="3912" xr:uid="{00000000-0005-0000-0000-000075260000}"/>
    <cellStyle name="Comma 3 11 4 2 2 2" xfId="8715" xr:uid="{00000000-0005-0000-0000-000076260000}"/>
    <cellStyle name="Comma 3 11 4 2 2 2 2" xfId="18322" xr:uid="{00000000-0005-0000-0000-000077260000}"/>
    <cellStyle name="Comma 3 11 4 2 2 2 2 2" xfId="37536" xr:uid="{90646F50-DE5A-4BA9-AF23-C00B0E1EFA15}"/>
    <cellStyle name="Comma 3 11 4 2 2 2 3" xfId="27929" xr:uid="{0041BC7F-4F95-4D8B-8F65-722762357178}"/>
    <cellStyle name="Comma 3 11 4 2 2 3" xfId="13519" xr:uid="{00000000-0005-0000-0000-000078260000}"/>
    <cellStyle name="Comma 3 11 4 2 2 3 2" xfId="32733" xr:uid="{E3944B03-6348-4A7A-B333-402302695136}"/>
    <cellStyle name="Comma 3 11 4 2 2 4" xfId="23126" xr:uid="{CC425BF0-7B72-42C2-BDCD-754F028E0FE8}"/>
    <cellStyle name="Comma 3 11 4 2 3" xfId="6314" xr:uid="{00000000-0005-0000-0000-000079260000}"/>
    <cellStyle name="Comma 3 11 4 2 3 2" xfId="15921" xr:uid="{00000000-0005-0000-0000-00007A260000}"/>
    <cellStyle name="Comma 3 11 4 2 3 2 2" xfId="35135" xr:uid="{DEFA130D-7248-4380-9CEF-879FCBBF2188}"/>
    <cellStyle name="Comma 3 11 4 2 3 3" xfId="25528" xr:uid="{61BEF59B-CF4B-4332-93D5-5552D5B09F48}"/>
    <cellStyle name="Comma 3 11 4 2 4" xfId="11117" xr:uid="{00000000-0005-0000-0000-00007B260000}"/>
    <cellStyle name="Comma 3 11 4 2 4 2" xfId="30331" xr:uid="{A517A170-ECDB-4409-BDB1-BCFBF7751E8F}"/>
    <cellStyle name="Comma 3 11 4 2 5" xfId="20724" xr:uid="{B1FCBA8C-6287-45D6-8C84-BF4D9EAC0757}"/>
    <cellStyle name="Comma 3 11 4 3" xfId="2307" xr:uid="{00000000-0005-0000-0000-00007C260000}"/>
    <cellStyle name="Comma 3 11 4 3 2" xfId="4712" xr:uid="{00000000-0005-0000-0000-00007D260000}"/>
    <cellStyle name="Comma 3 11 4 3 2 2" xfId="9515" xr:uid="{00000000-0005-0000-0000-00007E260000}"/>
    <cellStyle name="Comma 3 11 4 3 2 2 2" xfId="19122" xr:uid="{00000000-0005-0000-0000-00007F260000}"/>
    <cellStyle name="Comma 3 11 4 3 2 2 2 2" xfId="38336" xr:uid="{41A999BD-A8BC-4683-B2A4-10915C4A840B}"/>
    <cellStyle name="Comma 3 11 4 3 2 2 3" xfId="28729" xr:uid="{1E59441A-B9C5-4A2E-A965-0C310EC1E6E9}"/>
    <cellStyle name="Comma 3 11 4 3 2 3" xfId="14319" xr:uid="{00000000-0005-0000-0000-000080260000}"/>
    <cellStyle name="Comma 3 11 4 3 2 3 2" xfId="33533" xr:uid="{6619C5D2-F03C-4EC8-9127-BF4A8B606DE6}"/>
    <cellStyle name="Comma 3 11 4 3 2 4" xfId="23926" xr:uid="{1D5FE20D-152C-4467-86DA-7A603D2D49E2}"/>
    <cellStyle name="Comma 3 11 4 3 3" xfId="7114" xr:uid="{00000000-0005-0000-0000-000081260000}"/>
    <cellStyle name="Comma 3 11 4 3 3 2" xfId="16721" xr:uid="{00000000-0005-0000-0000-000082260000}"/>
    <cellStyle name="Comma 3 11 4 3 3 2 2" xfId="35935" xr:uid="{A8AA70E9-43AF-4B69-8AE7-C9E100CA7D56}"/>
    <cellStyle name="Comma 3 11 4 3 3 3" xfId="26328" xr:uid="{5DC6220C-55A8-49C0-A8A0-CD92017213C5}"/>
    <cellStyle name="Comma 3 11 4 3 4" xfId="11917" xr:uid="{00000000-0005-0000-0000-000083260000}"/>
    <cellStyle name="Comma 3 11 4 3 4 2" xfId="31131" xr:uid="{25BBA490-6293-4B36-AE4F-5AA1EA25265A}"/>
    <cellStyle name="Comma 3 11 4 3 5" xfId="21524" xr:uid="{919A3CF3-C9B1-46F8-B9F2-34E6C7023E1D}"/>
    <cellStyle name="Comma 3 11 4 4" xfId="3112" xr:uid="{00000000-0005-0000-0000-000084260000}"/>
    <cellStyle name="Comma 3 11 4 4 2" xfId="7915" xr:uid="{00000000-0005-0000-0000-000085260000}"/>
    <cellStyle name="Comma 3 11 4 4 2 2" xfId="17522" xr:uid="{00000000-0005-0000-0000-000086260000}"/>
    <cellStyle name="Comma 3 11 4 4 2 2 2" xfId="36736" xr:uid="{F40F239E-1E43-44E4-9C0E-EF530D557423}"/>
    <cellStyle name="Comma 3 11 4 4 2 3" xfId="27129" xr:uid="{7F8C02A9-0BF8-4FE3-AB9B-77EF94CEC283}"/>
    <cellStyle name="Comma 3 11 4 4 3" xfId="12719" xr:uid="{00000000-0005-0000-0000-000087260000}"/>
    <cellStyle name="Comma 3 11 4 4 3 2" xfId="31933" xr:uid="{923E9BBE-C9EB-41BF-A61A-00419E6F6226}"/>
    <cellStyle name="Comma 3 11 4 4 4" xfId="22326" xr:uid="{C0554F06-7B4F-4851-90B4-0A4B0D4F6A2E}"/>
    <cellStyle name="Comma 3 11 4 5" xfId="5514" xr:uid="{00000000-0005-0000-0000-000088260000}"/>
    <cellStyle name="Comma 3 11 4 5 2" xfId="15121" xr:uid="{00000000-0005-0000-0000-000089260000}"/>
    <cellStyle name="Comma 3 11 4 5 2 2" xfId="34335" xr:uid="{E799594C-954D-44F4-8432-5C1D2F546F01}"/>
    <cellStyle name="Comma 3 11 4 5 3" xfId="24728" xr:uid="{C7B5619D-5B32-46A7-99B4-4813887DD871}"/>
    <cellStyle name="Comma 3 11 4 6" xfId="10317" xr:uid="{00000000-0005-0000-0000-00008A260000}"/>
    <cellStyle name="Comma 3 11 4 6 2" xfId="29531" xr:uid="{D79176E6-F39B-471C-B8DF-0A5BAB8E4A84}"/>
    <cellStyle name="Comma 3 11 4 7" xfId="19924" xr:uid="{C2B1DD53-2957-43BB-A97E-FD9B59CB613A}"/>
    <cellStyle name="Comma 3 11 5" xfId="907" xr:uid="{00000000-0005-0000-0000-00008B260000}"/>
    <cellStyle name="Comma 3 11 5 2" xfId="3312" xr:uid="{00000000-0005-0000-0000-00008C260000}"/>
    <cellStyle name="Comma 3 11 5 2 2" xfId="8115" xr:uid="{00000000-0005-0000-0000-00008D260000}"/>
    <cellStyle name="Comma 3 11 5 2 2 2" xfId="17722" xr:uid="{00000000-0005-0000-0000-00008E260000}"/>
    <cellStyle name="Comma 3 11 5 2 2 2 2" xfId="36936" xr:uid="{1DCC3E45-01BB-4966-8144-6778240C1820}"/>
    <cellStyle name="Comma 3 11 5 2 2 3" xfId="27329" xr:uid="{1778BFB0-E3FA-4CB7-814D-B3F6E44AEC95}"/>
    <cellStyle name="Comma 3 11 5 2 3" xfId="12919" xr:uid="{00000000-0005-0000-0000-00008F260000}"/>
    <cellStyle name="Comma 3 11 5 2 3 2" xfId="32133" xr:uid="{F687C32E-5271-411C-BD5B-269F13362DD6}"/>
    <cellStyle name="Comma 3 11 5 2 4" xfId="22526" xr:uid="{5BE0213C-4D0A-4D32-BCCE-BFF22A4ED43B}"/>
    <cellStyle name="Comma 3 11 5 3" xfId="5714" xr:uid="{00000000-0005-0000-0000-000090260000}"/>
    <cellStyle name="Comma 3 11 5 3 2" xfId="15321" xr:uid="{00000000-0005-0000-0000-000091260000}"/>
    <cellStyle name="Comma 3 11 5 3 2 2" xfId="34535" xr:uid="{E33A5319-1A2C-4FBD-900D-E6B7280FC67C}"/>
    <cellStyle name="Comma 3 11 5 3 3" xfId="24928" xr:uid="{4B921A67-DF45-47CA-A53B-5A7A93F95942}"/>
    <cellStyle name="Comma 3 11 5 4" xfId="10517" xr:uid="{00000000-0005-0000-0000-000092260000}"/>
    <cellStyle name="Comma 3 11 5 4 2" xfId="29731" xr:uid="{D7F8A71E-5AF9-4871-A602-7E9CC50F4704}"/>
    <cellStyle name="Comma 3 11 5 5" xfId="20124" xr:uid="{B4B4C0A9-97F6-4C20-9A67-A422F7E9554C}"/>
    <cellStyle name="Comma 3 11 6" xfId="1707" xr:uid="{00000000-0005-0000-0000-000093260000}"/>
    <cellStyle name="Comma 3 11 6 2" xfId="4112" xr:uid="{00000000-0005-0000-0000-000094260000}"/>
    <cellStyle name="Comma 3 11 6 2 2" xfId="8915" xr:uid="{00000000-0005-0000-0000-000095260000}"/>
    <cellStyle name="Comma 3 11 6 2 2 2" xfId="18522" xr:uid="{00000000-0005-0000-0000-000096260000}"/>
    <cellStyle name="Comma 3 11 6 2 2 2 2" xfId="37736" xr:uid="{50F833DB-5EBC-446C-8DFC-B490DAD589E9}"/>
    <cellStyle name="Comma 3 11 6 2 2 3" xfId="28129" xr:uid="{101BD5ED-1ACA-42FC-9A37-08D765290BE9}"/>
    <cellStyle name="Comma 3 11 6 2 3" xfId="13719" xr:uid="{00000000-0005-0000-0000-000097260000}"/>
    <cellStyle name="Comma 3 11 6 2 3 2" xfId="32933" xr:uid="{DF995F92-BD53-4AD0-B739-33DA029AAF88}"/>
    <cellStyle name="Comma 3 11 6 2 4" xfId="23326" xr:uid="{BFCB812A-87ED-46EC-AD9C-2F34F8CB257F}"/>
    <cellStyle name="Comma 3 11 6 3" xfId="6514" xr:uid="{00000000-0005-0000-0000-000098260000}"/>
    <cellStyle name="Comma 3 11 6 3 2" xfId="16121" xr:uid="{00000000-0005-0000-0000-000099260000}"/>
    <cellStyle name="Comma 3 11 6 3 2 2" xfId="35335" xr:uid="{11ED8DE8-5492-4E39-87B4-6814480CFA1F}"/>
    <cellStyle name="Comma 3 11 6 3 3" xfId="25728" xr:uid="{D79343F2-14DE-4865-B708-CC8001563113}"/>
    <cellStyle name="Comma 3 11 6 4" xfId="11317" xr:uid="{00000000-0005-0000-0000-00009A260000}"/>
    <cellStyle name="Comma 3 11 6 4 2" xfId="30531" xr:uid="{71E185A9-A18C-4D42-A1D3-A331E6881017}"/>
    <cellStyle name="Comma 3 11 6 5" xfId="20924" xr:uid="{64DFCEA5-3170-441A-90E3-1B4988897D1F}"/>
    <cellStyle name="Comma 3 11 7" xfId="2512" xr:uid="{00000000-0005-0000-0000-00009B260000}"/>
    <cellStyle name="Comma 3 11 7 2" xfId="7315" xr:uid="{00000000-0005-0000-0000-00009C260000}"/>
    <cellStyle name="Comma 3 11 7 2 2" xfId="16922" xr:uid="{00000000-0005-0000-0000-00009D260000}"/>
    <cellStyle name="Comma 3 11 7 2 2 2" xfId="36136" xr:uid="{CB82F876-2CF6-4210-AAA0-934E2CEB45D8}"/>
    <cellStyle name="Comma 3 11 7 2 3" xfId="26529" xr:uid="{2E1A91E1-B137-434C-A45B-D023936B6A67}"/>
    <cellStyle name="Comma 3 11 7 3" xfId="12119" xr:uid="{00000000-0005-0000-0000-00009E260000}"/>
    <cellStyle name="Comma 3 11 7 3 2" xfId="31333" xr:uid="{07F347A2-BDA9-40A9-A0AA-04DC51AE62B0}"/>
    <cellStyle name="Comma 3 11 7 4" xfId="21726" xr:uid="{DE4F4612-0E80-41C8-9E77-4F40B99816E9}"/>
    <cellStyle name="Comma 3 11 8" xfId="4914" xr:uid="{00000000-0005-0000-0000-00009F260000}"/>
    <cellStyle name="Comma 3 11 8 2" xfId="14521" xr:uid="{00000000-0005-0000-0000-0000A0260000}"/>
    <cellStyle name="Comma 3 11 8 2 2" xfId="33735" xr:uid="{809AA47B-5A5C-49CE-84EA-C340EFF45F2D}"/>
    <cellStyle name="Comma 3 11 8 3" xfId="24128" xr:uid="{2D33B0BC-51A9-4627-B6A7-78EDEBA3D626}"/>
    <cellStyle name="Comma 3 11 9" xfId="9717" xr:uid="{00000000-0005-0000-0000-0000A1260000}"/>
    <cellStyle name="Comma 3 11 9 2" xfId="28931" xr:uid="{3A0B697B-A4A4-4619-8465-17A445519F7A}"/>
    <cellStyle name="Comma 3 12" xfId="206" xr:uid="{00000000-0005-0000-0000-0000A2260000}"/>
    <cellStyle name="Comma 3 12 2" xfId="1007" xr:uid="{00000000-0005-0000-0000-0000A3260000}"/>
    <cellStyle name="Comma 3 12 2 2" xfId="3412" xr:uid="{00000000-0005-0000-0000-0000A4260000}"/>
    <cellStyle name="Comma 3 12 2 2 2" xfId="8215" xr:uid="{00000000-0005-0000-0000-0000A5260000}"/>
    <cellStyle name="Comma 3 12 2 2 2 2" xfId="17822" xr:uid="{00000000-0005-0000-0000-0000A6260000}"/>
    <cellStyle name="Comma 3 12 2 2 2 2 2" xfId="37036" xr:uid="{685C0F99-3AEC-4DB6-89E2-3BD90F3CA2D6}"/>
    <cellStyle name="Comma 3 12 2 2 2 3" xfId="27429" xr:uid="{A112683A-D164-43AC-BF65-4DDFFEE32AAB}"/>
    <cellStyle name="Comma 3 12 2 2 3" xfId="13019" xr:uid="{00000000-0005-0000-0000-0000A7260000}"/>
    <cellStyle name="Comma 3 12 2 2 3 2" xfId="32233" xr:uid="{6D074CFE-3578-49EE-978F-C715352E945F}"/>
    <cellStyle name="Comma 3 12 2 2 4" xfId="22626" xr:uid="{7661EE67-333E-4F30-8571-12BA1CECB13B}"/>
    <cellStyle name="Comma 3 12 2 3" xfId="5814" xr:uid="{00000000-0005-0000-0000-0000A8260000}"/>
    <cellStyle name="Comma 3 12 2 3 2" xfId="15421" xr:uid="{00000000-0005-0000-0000-0000A9260000}"/>
    <cellStyle name="Comma 3 12 2 3 2 2" xfId="34635" xr:uid="{CF05732D-FC0F-4334-A27F-3F52AC01DF89}"/>
    <cellStyle name="Comma 3 12 2 3 3" xfId="25028" xr:uid="{75CE4C66-C0CD-420A-82C7-0F31EBC16E3F}"/>
    <cellStyle name="Comma 3 12 2 4" xfId="10617" xr:uid="{00000000-0005-0000-0000-0000AA260000}"/>
    <cellStyle name="Comma 3 12 2 4 2" xfId="29831" xr:uid="{841D9911-4621-4AEB-A9B3-44E0F80805C6}"/>
    <cellStyle name="Comma 3 12 2 5" xfId="20224" xr:uid="{057543FF-84AC-4D12-A65B-BFC4CDB4EF47}"/>
    <cellStyle name="Comma 3 12 3" xfId="1807" xr:uid="{00000000-0005-0000-0000-0000AB260000}"/>
    <cellStyle name="Comma 3 12 3 2" xfId="4212" xr:uid="{00000000-0005-0000-0000-0000AC260000}"/>
    <cellStyle name="Comma 3 12 3 2 2" xfId="9015" xr:uid="{00000000-0005-0000-0000-0000AD260000}"/>
    <cellStyle name="Comma 3 12 3 2 2 2" xfId="18622" xr:uid="{00000000-0005-0000-0000-0000AE260000}"/>
    <cellStyle name="Comma 3 12 3 2 2 2 2" xfId="37836" xr:uid="{3EF6E917-3205-44EF-83F6-9AC111925BF8}"/>
    <cellStyle name="Comma 3 12 3 2 2 3" xfId="28229" xr:uid="{BA1F726B-86B7-47BC-ACD8-AF209BB83A79}"/>
    <cellStyle name="Comma 3 12 3 2 3" xfId="13819" xr:uid="{00000000-0005-0000-0000-0000AF260000}"/>
    <cellStyle name="Comma 3 12 3 2 3 2" xfId="33033" xr:uid="{FABB7B2F-8273-4657-9544-71430425835D}"/>
    <cellStyle name="Comma 3 12 3 2 4" xfId="23426" xr:uid="{3FE41D49-04E3-4ACE-B78E-1D1D495F3093}"/>
    <cellStyle name="Comma 3 12 3 3" xfId="6614" xr:uid="{00000000-0005-0000-0000-0000B0260000}"/>
    <cellStyle name="Comma 3 12 3 3 2" xfId="16221" xr:uid="{00000000-0005-0000-0000-0000B1260000}"/>
    <cellStyle name="Comma 3 12 3 3 2 2" xfId="35435" xr:uid="{82AFC045-E012-4016-884E-426ED51BF69E}"/>
    <cellStyle name="Comma 3 12 3 3 3" xfId="25828" xr:uid="{16CFEA0E-58D9-4C68-B1B0-DAF992F38D8A}"/>
    <cellStyle name="Comma 3 12 3 4" xfId="11417" xr:uid="{00000000-0005-0000-0000-0000B2260000}"/>
    <cellStyle name="Comma 3 12 3 4 2" xfId="30631" xr:uid="{B72CFACF-2DA7-470A-9BE4-A2928BB705A6}"/>
    <cellStyle name="Comma 3 12 3 5" xfId="21024" xr:uid="{54DF989D-CA28-4595-8521-C1377A7EB138}"/>
    <cellStyle name="Comma 3 12 4" xfId="2612" xr:uid="{00000000-0005-0000-0000-0000B3260000}"/>
    <cellStyle name="Comma 3 12 4 2" xfId="7415" xr:uid="{00000000-0005-0000-0000-0000B4260000}"/>
    <cellStyle name="Comma 3 12 4 2 2" xfId="17022" xr:uid="{00000000-0005-0000-0000-0000B5260000}"/>
    <cellStyle name="Comma 3 12 4 2 2 2" xfId="36236" xr:uid="{2760E5BA-A4C6-4C73-8DED-27C02A72F10F}"/>
    <cellStyle name="Comma 3 12 4 2 3" xfId="26629" xr:uid="{A48B666E-CB33-4B6E-9114-24B364C8733F}"/>
    <cellStyle name="Comma 3 12 4 3" xfId="12219" xr:uid="{00000000-0005-0000-0000-0000B6260000}"/>
    <cellStyle name="Comma 3 12 4 3 2" xfId="31433" xr:uid="{DD34F16C-F03B-42D1-8E07-4BC328926B4C}"/>
    <cellStyle name="Comma 3 12 4 4" xfId="21826" xr:uid="{FDB27EA6-F9CF-4C99-BADE-E7CEADFF9A28}"/>
    <cellStyle name="Comma 3 12 5" xfId="5014" xr:uid="{00000000-0005-0000-0000-0000B7260000}"/>
    <cellStyle name="Comma 3 12 5 2" xfId="14621" xr:uid="{00000000-0005-0000-0000-0000B8260000}"/>
    <cellStyle name="Comma 3 12 5 2 2" xfId="33835" xr:uid="{738E48EA-8EB4-4806-B09D-ED9271D6A349}"/>
    <cellStyle name="Comma 3 12 5 3" xfId="24228" xr:uid="{2BF40BAE-32C6-4C60-A73A-A43B6B8A26E5}"/>
    <cellStyle name="Comma 3 12 6" xfId="9817" xr:uid="{00000000-0005-0000-0000-0000B9260000}"/>
    <cellStyle name="Comma 3 12 6 2" xfId="29031" xr:uid="{63630E2F-D6AA-46E7-B337-5E189F3261EE}"/>
    <cellStyle name="Comma 3 12 7" xfId="19424" xr:uid="{E3BCE663-EB20-43C8-9E06-D4AE628DCEFD}"/>
    <cellStyle name="Comma 3 13" xfId="406" xr:uid="{00000000-0005-0000-0000-0000BA260000}"/>
    <cellStyle name="Comma 3 13 2" xfId="1207" xr:uid="{00000000-0005-0000-0000-0000BB260000}"/>
    <cellStyle name="Comma 3 13 2 2" xfId="3612" xr:uid="{00000000-0005-0000-0000-0000BC260000}"/>
    <cellStyle name="Comma 3 13 2 2 2" xfId="8415" xr:uid="{00000000-0005-0000-0000-0000BD260000}"/>
    <cellStyle name="Comma 3 13 2 2 2 2" xfId="18022" xr:uid="{00000000-0005-0000-0000-0000BE260000}"/>
    <cellStyle name="Comma 3 13 2 2 2 2 2" xfId="37236" xr:uid="{9C308844-31FF-47D5-B7A1-C7B9988D1ED8}"/>
    <cellStyle name="Comma 3 13 2 2 2 3" xfId="27629" xr:uid="{DADB8ADF-A995-4176-B81A-AF1B898AC92D}"/>
    <cellStyle name="Comma 3 13 2 2 3" xfId="13219" xr:uid="{00000000-0005-0000-0000-0000BF260000}"/>
    <cellStyle name="Comma 3 13 2 2 3 2" xfId="32433" xr:uid="{FBFA3ED8-5C3F-4249-BC32-48D4351D0308}"/>
    <cellStyle name="Comma 3 13 2 2 4" xfId="22826" xr:uid="{47EA26EF-BC16-4675-A59A-E51196BF9598}"/>
    <cellStyle name="Comma 3 13 2 3" xfId="6014" xr:uid="{00000000-0005-0000-0000-0000C0260000}"/>
    <cellStyle name="Comma 3 13 2 3 2" xfId="15621" xr:uid="{00000000-0005-0000-0000-0000C1260000}"/>
    <cellStyle name="Comma 3 13 2 3 2 2" xfId="34835" xr:uid="{1070AA1D-2B3F-4072-89E7-B75FAD76B0A2}"/>
    <cellStyle name="Comma 3 13 2 3 3" xfId="25228" xr:uid="{920493B3-DD68-4199-B7A7-C00131EA3B91}"/>
    <cellStyle name="Comma 3 13 2 4" xfId="10817" xr:uid="{00000000-0005-0000-0000-0000C2260000}"/>
    <cellStyle name="Comma 3 13 2 4 2" xfId="30031" xr:uid="{28D7F5EF-AD0C-46A2-B816-E8252769BED2}"/>
    <cellStyle name="Comma 3 13 2 5" xfId="20424" xr:uid="{A003E967-09BD-45D8-B500-1B69A71E36EF}"/>
    <cellStyle name="Comma 3 13 3" xfId="2007" xr:uid="{00000000-0005-0000-0000-0000C3260000}"/>
    <cellStyle name="Comma 3 13 3 2" xfId="4412" xr:uid="{00000000-0005-0000-0000-0000C4260000}"/>
    <cellStyle name="Comma 3 13 3 2 2" xfId="9215" xr:uid="{00000000-0005-0000-0000-0000C5260000}"/>
    <cellStyle name="Comma 3 13 3 2 2 2" xfId="18822" xr:uid="{00000000-0005-0000-0000-0000C6260000}"/>
    <cellStyle name="Comma 3 13 3 2 2 2 2" xfId="38036" xr:uid="{68061DD5-9B60-49BE-A4F8-E61A6DDD2254}"/>
    <cellStyle name="Comma 3 13 3 2 2 3" xfId="28429" xr:uid="{4C2928CE-BC58-4B43-8003-AC7ED3426146}"/>
    <cellStyle name="Comma 3 13 3 2 3" xfId="14019" xr:uid="{00000000-0005-0000-0000-0000C7260000}"/>
    <cellStyle name="Comma 3 13 3 2 3 2" xfId="33233" xr:uid="{D8473551-B298-40CA-8645-4687C0359752}"/>
    <cellStyle name="Comma 3 13 3 2 4" xfId="23626" xr:uid="{D48C44A8-9D8D-46D9-BEBE-E8C5B2395A11}"/>
    <cellStyle name="Comma 3 13 3 3" xfId="6814" xr:uid="{00000000-0005-0000-0000-0000C8260000}"/>
    <cellStyle name="Comma 3 13 3 3 2" xfId="16421" xr:uid="{00000000-0005-0000-0000-0000C9260000}"/>
    <cellStyle name="Comma 3 13 3 3 2 2" xfId="35635" xr:uid="{94AE50CA-7BF4-44DD-967C-4BB9CABEE76C}"/>
    <cellStyle name="Comma 3 13 3 3 3" xfId="26028" xr:uid="{FDBBDA35-E372-4822-A263-E5CA01523ED4}"/>
    <cellStyle name="Comma 3 13 3 4" xfId="11617" xr:uid="{00000000-0005-0000-0000-0000CA260000}"/>
    <cellStyle name="Comma 3 13 3 4 2" xfId="30831" xr:uid="{F81FF02D-1BF7-4898-921D-69B0F748EBD7}"/>
    <cellStyle name="Comma 3 13 3 5" xfId="21224" xr:uid="{1675155C-7FAD-4D05-936F-D9DF18BFEF23}"/>
    <cellStyle name="Comma 3 13 4" xfId="2812" xr:uid="{00000000-0005-0000-0000-0000CB260000}"/>
    <cellStyle name="Comma 3 13 4 2" xfId="7615" xr:uid="{00000000-0005-0000-0000-0000CC260000}"/>
    <cellStyle name="Comma 3 13 4 2 2" xfId="17222" xr:uid="{00000000-0005-0000-0000-0000CD260000}"/>
    <cellStyle name="Comma 3 13 4 2 2 2" xfId="36436" xr:uid="{2A65365B-B235-4E4B-BBE1-C614D58BA86F}"/>
    <cellStyle name="Comma 3 13 4 2 3" xfId="26829" xr:uid="{E6D7D25C-A3AA-4E5D-AF64-108F540A84D5}"/>
    <cellStyle name="Comma 3 13 4 3" xfId="12419" xr:uid="{00000000-0005-0000-0000-0000CE260000}"/>
    <cellStyle name="Comma 3 13 4 3 2" xfId="31633" xr:uid="{539B767F-6645-407F-928A-C0C8D1A457AE}"/>
    <cellStyle name="Comma 3 13 4 4" xfId="22026" xr:uid="{419587FC-9F4E-4085-A95C-C0203971CB21}"/>
    <cellStyle name="Comma 3 13 5" xfId="5214" xr:uid="{00000000-0005-0000-0000-0000CF260000}"/>
    <cellStyle name="Comma 3 13 5 2" xfId="14821" xr:uid="{00000000-0005-0000-0000-0000D0260000}"/>
    <cellStyle name="Comma 3 13 5 2 2" xfId="34035" xr:uid="{ABC3A9E0-3D3E-49B8-AA23-29A27DC03648}"/>
    <cellStyle name="Comma 3 13 5 3" xfId="24428" xr:uid="{CCE21D1D-9B14-4DCE-B762-ED1096811EBE}"/>
    <cellStyle name="Comma 3 13 6" xfId="10017" xr:uid="{00000000-0005-0000-0000-0000D1260000}"/>
    <cellStyle name="Comma 3 13 6 2" xfId="29231" xr:uid="{E1485CF5-4CE6-4520-B930-7C2B4D325D4B}"/>
    <cellStyle name="Comma 3 13 7" xfId="19624" xr:uid="{97611E67-3E3D-4F3A-BE5D-97AB4A8653DC}"/>
    <cellStyle name="Comma 3 14" xfId="606" xr:uid="{00000000-0005-0000-0000-0000D2260000}"/>
    <cellStyle name="Comma 3 14 2" xfId="1407" xr:uid="{00000000-0005-0000-0000-0000D3260000}"/>
    <cellStyle name="Comma 3 14 2 2" xfId="3812" xr:uid="{00000000-0005-0000-0000-0000D4260000}"/>
    <cellStyle name="Comma 3 14 2 2 2" xfId="8615" xr:uid="{00000000-0005-0000-0000-0000D5260000}"/>
    <cellStyle name="Comma 3 14 2 2 2 2" xfId="18222" xr:uid="{00000000-0005-0000-0000-0000D6260000}"/>
    <cellStyle name="Comma 3 14 2 2 2 2 2" xfId="37436" xr:uid="{D10A890B-934E-48CE-A3A6-B3F8C1FF90B1}"/>
    <cellStyle name="Comma 3 14 2 2 2 3" xfId="27829" xr:uid="{FBD91DAB-2591-4489-87AA-FD9BE30C280D}"/>
    <cellStyle name="Comma 3 14 2 2 3" xfId="13419" xr:uid="{00000000-0005-0000-0000-0000D7260000}"/>
    <cellStyle name="Comma 3 14 2 2 3 2" xfId="32633" xr:uid="{B34FFC2D-04CF-4F33-A4E5-D2D39F039046}"/>
    <cellStyle name="Comma 3 14 2 2 4" xfId="23026" xr:uid="{5B5D3FE9-3FFC-43BD-89F5-9281B588044D}"/>
    <cellStyle name="Comma 3 14 2 3" xfId="6214" xr:uid="{00000000-0005-0000-0000-0000D8260000}"/>
    <cellStyle name="Comma 3 14 2 3 2" xfId="15821" xr:uid="{00000000-0005-0000-0000-0000D9260000}"/>
    <cellStyle name="Comma 3 14 2 3 2 2" xfId="35035" xr:uid="{A6732C09-6909-4E93-900F-63694A089F02}"/>
    <cellStyle name="Comma 3 14 2 3 3" xfId="25428" xr:uid="{11BCD6BC-1880-4BCF-B1A2-F7F855E8F5A8}"/>
    <cellStyle name="Comma 3 14 2 4" xfId="11017" xr:uid="{00000000-0005-0000-0000-0000DA260000}"/>
    <cellStyle name="Comma 3 14 2 4 2" xfId="30231" xr:uid="{96A749D0-9EFA-482B-A8AA-D513E2818F04}"/>
    <cellStyle name="Comma 3 14 2 5" xfId="20624" xr:uid="{D2BFA7B2-760D-4457-BEB3-0629BB1DA0FC}"/>
    <cellStyle name="Comma 3 14 3" xfId="2207" xr:uid="{00000000-0005-0000-0000-0000DB260000}"/>
    <cellStyle name="Comma 3 14 3 2" xfId="4612" xr:uid="{00000000-0005-0000-0000-0000DC260000}"/>
    <cellStyle name="Comma 3 14 3 2 2" xfId="9415" xr:uid="{00000000-0005-0000-0000-0000DD260000}"/>
    <cellStyle name="Comma 3 14 3 2 2 2" xfId="19022" xr:uid="{00000000-0005-0000-0000-0000DE260000}"/>
    <cellStyle name="Comma 3 14 3 2 2 2 2" xfId="38236" xr:uid="{8CF34B3A-6C69-461B-84DF-B1048B14034C}"/>
    <cellStyle name="Comma 3 14 3 2 2 3" xfId="28629" xr:uid="{437ACA7B-7D0E-4D9F-92CE-838556AB059B}"/>
    <cellStyle name="Comma 3 14 3 2 3" xfId="14219" xr:uid="{00000000-0005-0000-0000-0000DF260000}"/>
    <cellStyle name="Comma 3 14 3 2 3 2" xfId="33433" xr:uid="{D940D534-587D-4B65-A139-14E7DC3B36DE}"/>
    <cellStyle name="Comma 3 14 3 2 4" xfId="23826" xr:uid="{FDACA1BC-5F63-4E56-95C4-0DC54CAD1DDC}"/>
    <cellStyle name="Comma 3 14 3 3" xfId="7014" xr:uid="{00000000-0005-0000-0000-0000E0260000}"/>
    <cellStyle name="Comma 3 14 3 3 2" xfId="16621" xr:uid="{00000000-0005-0000-0000-0000E1260000}"/>
    <cellStyle name="Comma 3 14 3 3 2 2" xfId="35835" xr:uid="{86013647-9AD5-4D29-B670-214D966CF834}"/>
    <cellStyle name="Comma 3 14 3 3 3" xfId="26228" xr:uid="{EB2DBE8E-1A30-45A0-919E-430CB72F564E}"/>
    <cellStyle name="Comma 3 14 3 4" xfId="11817" xr:uid="{00000000-0005-0000-0000-0000E2260000}"/>
    <cellStyle name="Comma 3 14 3 4 2" xfId="31031" xr:uid="{5A85C282-C253-4F92-BEBC-17A82A855E1C}"/>
    <cellStyle name="Comma 3 14 3 5" xfId="21424" xr:uid="{730F8FB0-360C-40FD-A5F6-F63F0BEE6DCB}"/>
    <cellStyle name="Comma 3 14 4" xfId="3012" xr:uid="{00000000-0005-0000-0000-0000E3260000}"/>
    <cellStyle name="Comma 3 14 4 2" xfId="7815" xr:uid="{00000000-0005-0000-0000-0000E4260000}"/>
    <cellStyle name="Comma 3 14 4 2 2" xfId="17422" xr:uid="{00000000-0005-0000-0000-0000E5260000}"/>
    <cellStyle name="Comma 3 14 4 2 2 2" xfId="36636" xr:uid="{D3CAE589-BB45-4508-B4D1-E75C86290E3D}"/>
    <cellStyle name="Comma 3 14 4 2 3" xfId="27029" xr:uid="{873BB324-B890-470F-B35F-C848DD8A5F6D}"/>
    <cellStyle name="Comma 3 14 4 3" xfId="12619" xr:uid="{00000000-0005-0000-0000-0000E6260000}"/>
    <cellStyle name="Comma 3 14 4 3 2" xfId="31833" xr:uid="{DACC773D-880C-493F-A690-41A6961B47E4}"/>
    <cellStyle name="Comma 3 14 4 4" xfId="22226" xr:uid="{E9240051-33B3-4B16-8029-52C14B215852}"/>
    <cellStyle name="Comma 3 14 5" xfId="5414" xr:uid="{00000000-0005-0000-0000-0000E7260000}"/>
    <cellStyle name="Comma 3 14 5 2" xfId="15021" xr:uid="{00000000-0005-0000-0000-0000E8260000}"/>
    <cellStyle name="Comma 3 14 5 2 2" xfId="34235" xr:uid="{FBB3DA94-57ED-4264-B251-70753226F9E5}"/>
    <cellStyle name="Comma 3 14 5 3" xfId="24628" xr:uid="{7041A519-5778-4182-A629-945D089E0C50}"/>
    <cellStyle name="Comma 3 14 6" xfId="10217" xr:uid="{00000000-0005-0000-0000-0000E9260000}"/>
    <cellStyle name="Comma 3 14 6 2" xfId="29431" xr:uid="{B6A220C3-E84A-4DB6-8F2A-0864D17035BA}"/>
    <cellStyle name="Comma 3 14 7" xfId="19824" xr:uid="{70A557C2-D560-4CE3-B102-8EA6C7235D23}"/>
    <cellStyle name="Comma 3 15" xfId="807" xr:uid="{00000000-0005-0000-0000-0000EA260000}"/>
    <cellStyle name="Comma 3 15 2" xfId="3212" xr:uid="{00000000-0005-0000-0000-0000EB260000}"/>
    <cellStyle name="Comma 3 15 2 2" xfId="8015" xr:uid="{00000000-0005-0000-0000-0000EC260000}"/>
    <cellStyle name="Comma 3 15 2 2 2" xfId="17622" xr:uid="{00000000-0005-0000-0000-0000ED260000}"/>
    <cellStyle name="Comma 3 15 2 2 2 2" xfId="36836" xr:uid="{1111B3E2-BB77-4A08-B905-B4DDB801C480}"/>
    <cellStyle name="Comma 3 15 2 2 3" xfId="27229" xr:uid="{73D78203-D6FC-4CAB-B3D3-5D2989F640DC}"/>
    <cellStyle name="Comma 3 15 2 3" xfId="12819" xr:uid="{00000000-0005-0000-0000-0000EE260000}"/>
    <cellStyle name="Comma 3 15 2 3 2" xfId="32033" xr:uid="{23678FA3-B8D1-4BF4-9414-B8C3D952DB21}"/>
    <cellStyle name="Comma 3 15 2 4" xfId="22426" xr:uid="{252BF621-07B9-4980-8CDB-76FF3A1C84E1}"/>
    <cellStyle name="Comma 3 15 3" xfId="5614" xr:uid="{00000000-0005-0000-0000-0000EF260000}"/>
    <cellStyle name="Comma 3 15 3 2" xfId="15221" xr:uid="{00000000-0005-0000-0000-0000F0260000}"/>
    <cellStyle name="Comma 3 15 3 2 2" xfId="34435" xr:uid="{16FD2419-023F-43AB-9B2D-82EE8F387DA1}"/>
    <cellStyle name="Comma 3 15 3 3" xfId="24828" xr:uid="{1FFE3394-D187-47E2-897D-0D7A26AA9F6F}"/>
    <cellStyle name="Comma 3 15 4" xfId="10417" xr:uid="{00000000-0005-0000-0000-0000F1260000}"/>
    <cellStyle name="Comma 3 15 4 2" xfId="29631" xr:uid="{72CE7313-6679-4E04-9568-8504D7FF5B08}"/>
    <cellStyle name="Comma 3 15 5" xfId="20024" xr:uid="{EF8DC21E-C952-4106-A10A-D75764F86023}"/>
    <cellStyle name="Comma 3 16" xfId="1607" xr:uid="{00000000-0005-0000-0000-0000F2260000}"/>
    <cellStyle name="Comma 3 16 2" xfId="4012" xr:uid="{00000000-0005-0000-0000-0000F3260000}"/>
    <cellStyle name="Comma 3 16 2 2" xfId="8815" xr:uid="{00000000-0005-0000-0000-0000F4260000}"/>
    <cellStyle name="Comma 3 16 2 2 2" xfId="18422" xr:uid="{00000000-0005-0000-0000-0000F5260000}"/>
    <cellStyle name="Comma 3 16 2 2 2 2" xfId="37636" xr:uid="{9F2EDF1E-0BD8-4C74-94BD-145EF9ABA5F0}"/>
    <cellStyle name="Comma 3 16 2 2 3" xfId="28029" xr:uid="{16606169-7072-4090-BEB7-043AA13A96C1}"/>
    <cellStyle name="Comma 3 16 2 3" xfId="13619" xr:uid="{00000000-0005-0000-0000-0000F6260000}"/>
    <cellStyle name="Comma 3 16 2 3 2" xfId="32833" xr:uid="{239819BA-6B65-4A14-81E0-AFB6289A80BC}"/>
    <cellStyle name="Comma 3 16 2 4" xfId="23226" xr:uid="{36ACDE58-3EBA-4EB1-A57B-2BC67B01F87A}"/>
    <cellStyle name="Comma 3 16 3" xfId="6414" xr:uid="{00000000-0005-0000-0000-0000F7260000}"/>
    <cellStyle name="Comma 3 16 3 2" xfId="16021" xr:uid="{00000000-0005-0000-0000-0000F8260000}"/>
    <cellStyle name="Comma 3 16 3 2 2" xfId="35235" xr:uid="{DF038AEA-E591-4EC3-9B35-4B55127C6EAC}"/>
    <cellStyle name="Comma 3 16 3 3" xfId="25628" xr:uid="{00EF67E5-4E2C-4604-9DB8-1FD4396C992E}"/>
    <cellStyle name="Comma 3 16 4" xfId="11217" xr:uid="{00000000-0005-0000-0000-0000F9260000}"/>
    <cellStyle name="Comma 3 16 4 2" xfId="30431" xr:uid="{E366ED13-39BD-4B28-8C3E-E58AA96791C4}"/>
    <cellStyle name="Comma 3 16 5" xfId="20824" xr:uid="{D3C186D1-CF55-45A5-8385-6E4BC54F0DB3}"/>
    <cellStyle name="Comma 3 17" xfId="2412" xr:uid="{00000000-0005-0000-0000-0000FA260000}"/>
    <cellStyle name="Comma 3 17 2" xfId="7215" xr:uid="{00000000-0005-0000-0000-0000FB260000}"/>
    <cellStyle name="Comma 3 17 2 2" xfId="16822" xr:uid="{00000000-0005-0000-0000-0000FC260000}"/>
    <cellStyle name="Comma 3 17 2 2 2" xfId="36036" xr:uid="{EB90E3B0-FB8F-47A0-824B-CA459F1AA2A4}"/>
    <cellStyle name="Comma 3 17 2 3" xfId="26429" xr:uid="{93935D2E-AF79-4B89-ACD5-63704C3C9DC5}"/>
    <cellStyle name="Comma 3 17 3" xfId="12019" xr:uid="{00000000-0005-0000-0000-0000FD260000}"/>
    <cellStyle name="Comma 3 17 3 2" xfId="31233" xr:uid="{DEEB34E1-AD3C-425D-818D-76C687B3A4AA}"/>
    <cellStyle name="Comma 3 17 4" xfId="21626" xr:uid="{688C74AA-D9ED-4644-BFA3-5C0B88E9C0F1}"/>
    <cellStyle name="Comma 3 18" xfId="4814" xr:uid="{00000000-0005-0000-0000-0000FE260000}"/>
    <cellStyle name="Comma 3 18 2" xfId="14421" xr:uid="{00000000-0005-0000-0000-0000FF260000}"/>
    <cellStyle name="Comma 3 18 2 2" xfId="33635" xr:uid="{F597C87B-49E3-45D7-A616-4E039996AB3C}"/>
    <cellStyle name="Comma 3 18 3" xfId="24028" xr:uid="{EED699A9-16A2-4A57-BD9A-4C6F0CF6236C}"/>
    <cellStyle name="Comma 3 19" xfId="9617" xr:uid="{00000000-0005-0000-0000-000000270000}"/>
    <cellStyle name="Comma 3 19 2" xfId="28831" xr:uid="{A9F18B73-66AF-417B-946B-47100BDA7F30}"/>
    <cellStyle name="Comma 3 2" xfId="7" xr:uid="{00000000-0005-0000-0000-000001270000}"/>
    <cellStyle name="Comma 3 2 10" xfId="608" xr:uid="{00000000-0005-0000-0000-000002270000}"/>
    <cellStyle name="Comma 3 2 10 2" xfId="1409" xr:uid="{00000000-0005-0000-0000-000003270000}"/>
    <cellStyle name="Comma 3 2 10 2 2" xfId="3814" xr:uid="{00000000-0005-0000-0000-000004270000}"/>
    <cellStyle name="Comma 3 2 10 2 2 2" xfId="8617" xr:uid="{00000000-0005-0000-0000-000005270000}"/>
    <cellStyle name="Comma 3 2 10 2 2 2 2" xfId="18224" xr:uid="{00000000-0005-0000-0000-000006270000}"/>
    <cellStyle name="Comma 3 2 10 2 2 2 2 2" xfId="37438" xr:uid="{C7408E47-F489-4F06-946B-45EC44B3B5D6}"/>
    <cellStyle name="Comma 3 2 10 2 2 2 3" xfId="27831" xr:uid="{F7A9B662-6EB3-4E0E-AFF6-AAE4E7FFC129}"/>
    <cellStyle name="Comma 3 2 10 2 2 3" xfId="13421" xr:uid="{00000000-0005-0000-0000-000007270000}"/>
    <cellStyle name="Comma 3 2 10 2 2 3 2" xfId="32635" xr:uid="{BA58902C-3B28-4618-8F0F-CB49EA40D5A3}"/>
    <cellStyle name="Comma 3 2 10 2 2 4" xfId="23028" xr:uid="{06318FD6-C238-4D5D-9A02-9ACDAB16D359}"/>
    <cellStyle name="Comma 3 2 10 2 3" xfId="6216" xr:uid="{00000000-0005-0000-0000-000008270000}"/>
    <cellStyle name="Comma 3 2 10 2 3 2" xfId="15823" xr:uid="{00000000-0005-0000-0000-000009270000}"/>
    <cellStyle name="Comma 3 2 10 2 3 2 2" xfId="35037" xr:uid="{7DEB1F74-B2C7-43C0-B210-D6FA842AF62B}"/>
    <cellStyle name="Comma 3 2 10 2 3 3" xfId="25430" xr:uid="{AFD727F1-A8E8-42DE-9A47-29C322AE7099}"/>
    <cellStyle name="Comma 3 2 10 2 4" xfId="11019" xr:uid="{00000000-0005-0000-0000-00000A270000}"/>
    <cellStyle name="Comma 3 2 10 2 4 2" xfId="30233" xr:uid="{E7F2E414-8A0A-46FD-9FB2-F377C7EE398F}"/>
    <cellStyle name="Comma 3 2 10 2 5" xfId="20626" xr:uid="{B2D28B7F-1F16-4B1C-80EE-EC502A500C1F}"/>
    <cellStyle name="Comma 3 2 10 3" xfId="2209" xr:uid="{00000000-0005-0000-0000-00000B270000}"/>
    <cellStyle name="Comma 3 2 10 3 2" xfId="4614" xr:uid="{00000000-0005-0000-0000-00000C270000}"/>
    <cellStyle name="Comma 3 2 10 3 2 2" xfId="9417" xr:uid="{00000000-0005-0000-0000-00000D270000}"/>
    <cellStyle name="Comma 3 2 10 3 2 2 2" xfId="19024" xr:uid="{00000000-0005-0000-0000-00000E270000}"/>
    <cellStyle name="Comma 3 2 10 3 2 2 2 2" xfId="38238" xr:uid="{2B938B27-FF6A-4A60-99AA-51E6223128C1}"/>
    <cellStyle name="Comma 3 2 10 3 2 2 3" xfId="28631" xr:uid="{40B7C1C3-8C67-436B-AC06-F44E1AC5CE78}"/>
    <cellStyle name="Comma 3 2 10 3 2 3" xfId="14221" xr:uid="{00000000-0005-0000-0000-00000F270000}"/>
    <cellStyle name="Comma 3 2 10 3 2 3 2" xfId="33435" xr:uid="{45FBD0C4-EDA7-4459-ADCB-B492968E3D0A}"/>
    <cellStyle name="Comma 3 2 10 3 2 4" xfId="23828" xr:uid="{FDC45A13-B713-44AC-AF58-0F738F92FBE4}"/>
    <cellStyle name="Comma 3 2 10 3 3" xfId="7016" xr:uid="{00000000-0005-0000-0000-000010270000}"/>
    <cellStyle name="Comma 3 2 10 3 3 2" xfId="16623" xr:uid="{00000000-0005-0000-0000-000011270000}"/>
    <cellStyle name="Comma 3 2 10 3 3 2 2" xfId="35837" xr:uid="{7E94CB22-7A38-4550-A6FF-FCF6B425CCE6}"/>
    <cellStyle name="Comma 3 2 10 3 3 3" xfId="26230" xr:uid="{8D06ED63-BCD7-42AA-BCCC-F707135C59E2}"/>
    <cellStyle name="Comma 3 2 10 3 4" xfId="11819" xr:uid="{00000000-0005-0000-0000-000012270000}"/>
    <cellStyle name="Comma 3 2 10 3 4 2" xfId="31033" xr:uid="{06C3DF61-7196-45B0-8CE8-BC9D78702AF3}"/>
    <cellStyle name="Comma 3 2 10 3 5" xfId="21426" xr:uid="{50210B2F-4946-4328-B287-2A679A3B2E78}"/>
    <cellStyle name="Comma 3 2 10 4" xfId="3014" xr:uid="{00000000-0005-0000-0000-000013270000}"/>
    <cellStyle name="Comma 3 2 10 4 2" xfId="7817" xr:uid="{00000000-0005-0000-0000-000014270000}"/>
    <cellStyle name="Comma 3 2 10 4 2 2" xfId="17424" xr:uid="{00000000-0005-0000-0000-000015270000}"/>
    <cellStyle name="Comma 3 2 10 4 2 2 2" xfId="36638" xr:uid="{5BB28EA5-8E3E-4904-AA5F-4A6F50BF0D14}"/>
    <cellStyle name="Comma 3 2 10 4 2 3" xfId="27031" xr:uid="{DFDFD6C2-4B77-4C7E-8DAF-84C6FCF7D3E6}"/>
    <cellStyle name="Comma 3 2 10 4 3" xfId="12621" xr:uid="{00000000-0005-0000-0000-000016270000}"/>
    <cellStyle name="Comma 3 2 10 4 3 2" xfId="31835" xr:uid="{0639847C-E6A7-4384-A93B-174F11DDA7CF}"/>
    <cellStyle name="Comma 3 2 10 4 4" xfId="22228" xr:uid="{69867EC1-D5FB-4117-9A21-8825A478D7F0}"/>
    <cellStyle name="Comma 3 2 10 5" xfId="5416" xr:uid="{00000000-0005-0000-0000-000017270000}"/>
    <cellStyle name="Comma 3 2 10 5 2" xfId="15023" xr:uid="{00000000-0005-0000-0000-000018270000}"/>
    <cellStyle name="Comma 3 2 10 5 2 2" xfId="34237" xr:uid="{8B8DA6EC-D8F7-4785-B168-2471989ECFE3}"/>
    <cellStyle name="Comma 3 2 10 5 3" xfId="24630" xr:uid="{5B5E93D5-AB59-4BC4-AC82-E1E2ACEAA23A}"/>
    <cellStyle name="Comma 3 2 10 6" xfId="10219" xr:uid="{00000000-0005-0000-0000-000019270000}"/>
    <cellStyle name="Comma 3 2 10 6 2" xfId="29433" xr:uid="{50F0FC1B-6DF8-47FF-BD2F-B99FAFAE1504}"/>
    <cellStyle name="Comma 3 2 10 7" xfId="19826" xr:uid="{79AE2413-DAA6-425D-AEE0-F1FEAF78C213}"/>
    <cellStyle name="Comma 3 2 11" xfId="809" xr:uid="{00000000-0005-0000-0000-00001A270000}"/>
    <cellStyle name="Comma 3 2 11 2" xfId="3214" xr:uid="{00000000-0005-0000-0000-00001B270000}"/>
    <cellStyle name="Comma 3 2 11 2 2" xfId="8017" xr:uid="{00000000-0005-0000-0000-00001C270000}"/>
    <cellStyle name="Comma 3 2 11 2 2 2" xfId="17624" xr:uid="{00000000-0005-0000-0000-00001D270000}"/>
    <cellStyle name="Comma 3 2 11 2 2 2 2" xfId="36838" xr:uid="{736127C6-7759-4930-9CFB-F199A6D46584}"/>
    <cellStyle name="Comma 3 2 11 2 2 3" xfId="27231" xr:uid="{6EACF6FD-F6D2-4489-858E-FCC5CB7773D2}"/>
    <cellStyle name="Comma 3 2 11 2 3" xfId="12821" xr:uid="{00000000-0005-0000-0000-00001E270000}"/>
    <cellStyle name="Comma 3 2 11 2 3 2" xfId="32035" xr:uid="{44CC5B04-DDDD-4D5C-84DA-BA19BE0A241B}"/>
    <cellStyle name="Comma 3 2 11 2 4" xfId="22428" xr:uid="{DE1A8C44-9DAA-4F9C-AF01-6762FBE869F5}"/>
    <cellStyle name="Comma 3 2 11 3" xfId="5616" xr:uid="{00000000-0005-0000-0000-00001F270000}"/>
    <cellStyle name="Comma 3 2 11 3 2" xfId="15223" xr:uid="{00000000-0005-0000-0000-000020270000}"/>
    <cellStyle name="Comma 3 2 11 3 2 2" xfId="34437" xr:uid="{6B42B1FE-F65D-4524-8139-C9CE4732B43E}"/>
    <cellStyle name="Comma 3 2 11 3 3" xfId="24830" xr:uid="{4562F9FB-7C78-47A0-8ECC-B06AA3E04B78}"/>
    <cellStyle name="Comma 3 2 11 4" xfId="10419" xr:uid="{00000000-0005-0000-0000-000021270000}"/>
    <cellStyle name="Comma 3 2 11 4 2" xfId="29633" xr:uid="{2EEECA6B-BA50-4ED9-AEAB-C5CFA62BEE1E}"/>
    <cellStyle name="Comma 3 2 11 5" xfId="20026" xr:uid="{BE4E838C-7587-42F2-BC97-4C9B0B52D2E0}"/>
    <cellStyle name="Comma 3 2 12" xfId="1609" xr:uid="{00000000-0005-0000-0000-000022270000}"/>
    <cellStyle name="Comma 3 2 12 2" xfId="4014" xr:uid="{00000000-0005-0000-0000-000023270000}"/>
    <cellStyle name="Comma 3 2 12 2 2" xfId="8817" xr:uid="{00000000-0005-0000-0000-000024270000}"/>
    <cellStyle name="Comma 3 2 12 2 2 2" xfId="18424" xr:uid="{00000000-0005-0000-0000-000025270000}"/>
    <cellStyle name="Comma 3 2 12 2 2 2 2" xfId="37638" xr:uid="{8CEC8408-09C1-4A38-B1ED-777EC84DD9A3}"/>
    <cellStyle name="Comma 3 2 12 2 2 3" xfId="28031" xr:uid="{48F06E69-73F5-446D-B3A5-4A49581674DA}"/>
    <cellStyle name="Comma 3 2 12 2 3" xfId="13621" xr:uid="{00000000-0005-0000-0000-000026270000}"/>
    <cellStyle name="Comma 3 2 12 2 3 2" xfId="32835" xr:uid="{8C4ABBDB-7155-4B7A-92DE-15DDE2CF6354}"/>
    <cellStyle name="Comma 3 2 12 2 4" xfId="23228" xr:uid="{12ED2B7D-C161-48E0-A86B-BA6191E77D87}"/>
    <cellStyle name="Comma 3 2 12 3" xfId="6416" xr:uid="{00000000-0005-0000-0000-000027270000}"/>
    <cellStyle name="Comma 3 2 12 3 2" xfId="16023" xr:uid="{00000000-0005-0000-0000-000028270000}"/>
    <cellStyle name="Comma 3 2 12 3 2 2" xfId="35237" xr:uid="{BC9119C8-28C4-449D-93B3-2B0D070237FB}"/>
    <cellStyle name="Comma 3 2 12 3 3" xfId="25630" xr:uid="{BBAC3201-2D3E-451A-87FC-B4997EF2AF89}"/>
    <cellStyle name="Comma 3 2 12 4" xfId="11219" xr:uid="{00000000-0005-0000-0000-000029270000}"/>
    <cellStyle name="Comma 3 2 12 4 2" xfId="30433" xr:uid="{2B053751-FC88-490C-AB4C-4B08B4B15EAB}"/>
    <cellStyle name="Comma 3 2 12 5" xfId="20826" xr:uid="{180971D8-11AC-4AB9-878A-86935244B887}"/>
    <cellStyle name="Comma 3 2 13" xfId="2414" xr:uid="{00000000-0005-0000-0000-00002A270000}"/>
    <cellStyle name="Comma 3 2 13 2" xfId="7217" xr:uid="{00000000-0005-0000-0000-00002B270000}"/>
    <cellStyle name="Comma 3 2 13 2 2" xfId="16824" xr:uid="{00000000-0005-0000-0000-00002C270000}"/>
    <cellStyle name="Comma 3 2 13 2 2 2" xfId="36038" xr:uid="{DC8D9B72-A362-433B-B61C-B57BB29F0845}"/>
    <cellStyle name="Comma 3 2 13 2 3" xfId="26431" xr:uid="{6CFDC8EA-5A76-4F81-A4B0-2899DD1BBC5D}"/>
    <cellStyle name="Comma 3 2 13 3" xfId="12021" xr:uid="{00000000-0005-0000-0000-00002D270000}"/>
    <cellStyle name="Comma 3 2 13 3 2" xfId="31235" xr:uid="{2613DD9E-7924-4EC4-BC7F-29D6D36C5FA8}"/>
    <cellStyle name="Comma 3 2 13 4" xfId="21628" xr:uid="{2D32C130-F82A-45CF-A0C8-6FB51CE5BF0B}"/>
    <cellStyle name="Comma 3 2 14" xfId="4816" xr:uid="{00000000-0005-0000-0000-00002E270000}"/>
    <cellStyle name="Comma 3 2 14 2" xfId="14423" xr:uid="{00000000-0005-0000-0000-00002F270000}"/>
    <cellStyle name="Comma 3 2 14 2 2" xfId="33637" xr:uid="{46F9E2A8-7FCB-4E73-873A-A47C5D04E59D}"/>
    <cellStyle name="Comma 3 2 14 3" xfId="24030" xr:uid="{29F1AB3E-2B8E-4EF6-BB96-21C4FF70EE6D}"/>
    <cellStyle name="Comma 3 2 15" xfId="9619" xr:uid="{00000000-0005-0000-0000-000030270000}"/>
    <cellStyle name="Comma 3 2 15 2" xfId="28833" xr:uid="{469266C3-3C54-4499-93D5-093F4F78A5DD}"/>
    <cellStyle name="Comma 3 2 16" xfId="19226" xr:uid="{DEB2B43A-7DB8-4B0D-878D-060FDFFC96CC}"/>
    <cellStyle name="Comma 3 2 2" xfId="18" xr:uid="{00000000-0005-0000-0000-000031270000}"/>
    <cellStyle name="Comma 3 2 2 10" xfId="4826" xr:uid="{00000000-0005-0000-0000-000032270000}"/>
    <cellStyle name="Comma 3 2 2 10 2" xfId="14433" xr:uid="{00000000-0005-0000-0000-000033270000}"/>
    <cellStyle name="Comma 3 2 2 10 2 2" xfId="33647" xr:uid="{294CE8A3-B928-4ADD-9722-16CFA3598B50}"/>
    <cellStyle name="Comma 3 2 2 10 3" xfId="24040" xr:uid="{049B4373-2917-400A-9481-9D59A7EEF257}"/>
    <cellStyle name="Comma 3 2 2 11" xfId="9629" xr:uid="{00000000-0005-0000-0000-000034270000}"/>
    <cellStyle name="Comma 3 2 2 11 2" xfId="28843" xr:uid="{DEBC1182-6E31-4533-9D03-ABFA32651103}"/>
    <cellStyle name="Comma 3 2 2 12" xfId="19236" xr:uid="{B0AD2AA1-053E-4919-B788-4977AC9BFCFF}"/>
    <cellStyle name="Comma 3 2 2 2" xfId="68" xr:uid="{00000000-0005-0000-0000-000035270000}"/>
    <cellStyle name="Comma 3 2 2 2 10" xfId="9679" xr:uid="{00000000-0005-0000-0000-000036270000}"/>
    <cellStyle name="Comma 3 2 2 2 10 2" xfId="28893" xr:uid="{4F8CA0E1-B043-4A8E-BE00-994B8012F9BB}"/>
    <cellStyle name="Comma 3 2 2 2 11" xfId="19286" xr:uid="{D402CBF1-EF79-4124-A76C-6AF006AD04FD}"/>
    <cellStyle name="Comma 3 2 2 2 2" xfId="168" xr:uid="{00000000-0005-0000-0000-000037270000}"/>
    <cellStyle name="Comma 3 2 2 2 2 10" xfId="19386" xr:uid="{9F5CEE59-5FC5-427A-90A1-E5EBDD27260F}"/>
    <cellStyle name="Comma 3 2 2 2 2 2" xfId="368" xr:uid="{00000000-0005-0000-0000-000038270000}"/>
    <cellStyle name="Comma 3 2 2 2 2 2 2" xfId="1169" xr:uid="{00000000-0005-0000-0000-000039270000}"/>
    <cellStyle name="Comma 3 2 2 2 2 2 2 2" xfId="3574" xr:uid="{00000000-0005-0000-0000-00003A270000}"/>
    <cellStyle name="Comma 3 2 2 2 2 2 2 2 2" xfId="8377" xr:uid="{00000000-0005-0000-0000-00003B270000}"/>
    <cellStyle name="Comma 3 2 2 2 2 2 2 2 2 2" xfId="17984" xr:uid="{00000000-0005-0000-0000-00003C270000}"/>
    <cellStyle name="Comma 3 2 2 2 2 2 2 2 2 2 2" xfId="37198" xr:uid="{85742C83-9DDA-48FF-98D2-4E450FD2A17D}"/>
    <cellStyle name="Comma 3 2 2 2 2 2 2 2 2 3" xfId="27591" xr:uid="{39106FB2-4171-4C3A-B741-4CD9E4ABF3E2}"/>
    <cellStyle name="Comma 3 2 2 2 2 2 2 2 3" xfId="13181" xr:uid="{00000000-0005-0000-0000-00003D270000}"/>
    <cellStyle name="Comma 3 2 2 2 2 2 2 2 3 2" xfId="32395" xr:uid="{E18DE97B-B268-478E-BE2F-EB61A5473F4C}"/>
    <cellStyle name="Comma 3 2 2 2 2 2 2 2 4" xfId="22788" xr:uid="{680E88F8-00D8-426A-8820-532FFB72BE28}"/>
    <cellStyle name="Comma 3 2 2 2 2 2 2 3" xfId="5976" xr:uid="{00000000-0005-0000-0000-00003E270000}"/>
    <cellStyle name="Comma 3 2 2 2 2 2 2 3 2" xfId="15583" xr:uid="{00000000-0005-0000-0000-00003F270000}"/>
    <cellStyle name="Comma 3 2 2 2 2 2 2 3 2 2" xfId="34797" xr:uid="{11793866-CD62-487A-A6E3-7480C8280E1F}"/>
    <cellStyle name="Comma 3 2 2 2 2 2 2 3 3" xfId="25190" xr:uid="{800F924C-834E-4F52-B14A-1C20BFAEC434}"/>
    <cellStyle name="Comma 3 2 2 2 2 2 2 4" xfId="10779" xr:uid="{00000000-0005-0000-0000-000040270000}"/>
    <cellStyle name="Comma 3 2 2 2 2 2 2 4 2" xfId="29993" xr:uid="{74808950-96FB-4C29-9BA4-BDAFBEA1F106}"/>
    <cellStyle name="Comma 3 2 2 2 2 2 2 5" xfId="20386" xr:uid="{19D8D357-013C-4EAF-BF09-A0DB31A79C0B}"/>
    <cellStyle name="Comma 3 2 2 2 2 2 3" xfId="1969" xr:uid="{00000000-0005-0000-0000-000041270000}"/>
    <cellStyle name="Comma 3 2 2 2 2 2 3 2" xfId="4374" xr:uid="{00000000-0005-0000-0000-000042270000}"/>
    <cellStyle name="Comma 3 2 2 2 2 2 3 2 2" xfId="9177" xr:uid="{00000000-0005-0000-0000-000043270000}"/>
    <cellStyle name="Comma 3 2 2 2 2 2 3 2 2 2" xfId="18784" xr:uid="{00000000-0005-0000-0000-000044270000}"/>
    <cellStyle name="Comma 3 2 2 2 2 2 3 2 2 2 2" xfId="37998" xr:uid="{215957C2-B763-4D10-A348-E27CAA4D7839}"/>
    <cellStyle name="Comma 3 2 2 2 2 2 3 2 2 3" xfId="28391" xr:uid="{A7503772-447F-4223-9834-897F2217B9B1}"/>
    <cellStyle name="Comma 3 2 2 2 2 2 3 2 3" xfId="13981" xr:uid="{00000000-0005-0000-0000-000045270000}"/>
    <cellStyle name="Comma 3 2 2 2 2 2 3 2 3 2" xfId="33195" xr:uid="{1F079DCC-098D-48D4-B5AC-978D246CC306}"/>
    <cellStyle name="Comma 3 2 2 2 2 2 3 2 4" xfId="23588" xr:uid="{E7A6F0FE-66D4-40B4-9361-24E109CC2621}"/>
    <cellStyle name="Comma 3 2 2 2 2 2 3 3" xfId="6776" xr:uid="{00000000-0005-0000-0000-000046270000}"/>
    <cellStyle name="Comma 3 2 2 2 2 2 3 3 2" xfId="16383" xr:uid="{00000000-0005-0000-0000-000047270000}"/>
    <cellStyle name="Comma 3 2 2 2 2 2 3 3 2 2" xfId="35597" xr:uid="{3FA8A3DB-4752-440E-B747-E2883E83BC9D}"/>
    <cellStyle name="Comma 3 2 2 2 2 2 3 3 3" xfId="25990" xr:uid="{92728009-87A3-4083-89C6-BA340FFCE005}"/>
    <cellStyle name="Comma 3 2 2 2 2 2 3 4" xfId="11579" xr:uid="{00000000-0005-0000-0000-000048270000}"/>
    <cellStyle name="Comma 3 2 2 2 2 2 3 4 2" xfId="30793" xr:uid="{448253B4-8850-4460-9054-719BC12921A3}"/>
    <cellStyle name="Comma 3 2 2 2 2 2 3 5" xfId="21186" xr:uid="{F9DC13CB-2DCE-4DD5-97ED-6E1B51A699D7}"/>
    <cellStyle name="Comma 3 2 2 2 2 2 4" xfId="2774" xr:uid="{00000000-0005-0000-0000-000049270000}"/>
    <cellStyle name="Comma 3 2 2 2 2 2 4 2" xfId="7577" xr:uid="{00000000-0005-0000-0000-00004A270000}"/>
    <cellStyle name="Comma 3 2 2 2 2 2 4 2 2" xfId="17184" xr:uid="{00000000-0005-0000-0000-00004B270000}"/>
    <cellStyle name="Comma 3 2 2 2 2 2 4 2 2 2" xfId="36398" xr:uid="{3993A30B-373E-4F93-BB23-4D695383F404}"/>
    <cellStyle name="Comma 3 2 2 2 2 2 4 2 3" xfId="26791" xr:uid="{0AC0D6DC-49B3-4F16-8FF4-FEFB0EA4B9E7}"/>
    <cellStyle name="Comma 3 2 2 2 2 2 4 3" xfId="12381" xr:uid="{00000000-0005-0000-0000-00004C270000}"/>
    <cellStyle name="Comma 3 2 2 2 2 2 4 3 2" xfId="31595" xr:uid="{B80794FE-4730-49C5-B948-F78409960C3E}"/>
    <cellStyle name="Comma 3 2 2 2 2 2 4 4" xfId="21988" xr:uid="{564C491B-5186-4A6C-BE6D-E964C7D35CBF}"/>
    <cellStyle name="Comma 3 2 2 2 2 2 5" xfId="5176" xr:uid="{00000000-0005-0000-0000-00004D270000}"/>
    <cellStyle name="Comma 3 2 2 2 2 2 5 2" xfId="14783" xr:uid="{00000000-0005-0000-0000-00004E270000}"/>
    <cellStyle name="Comma 3 2 2 2 2 2 5 2 2" xfId="33997" xr:uid="{CD73D4A4-AE2B-4E30-AC2A-2C84D4EBF5D6}"/>
    <cellStyle name="Comma 3 2 2 2 2 2 5 3" xfId="24390" xr:uid="{71CA5423-FF3E-4614-800C-6C6BFED4C781}"/>
    <cellStyle name="Comma 3 2 2 2 2 2 6" xfId="9979" xr:uid="{00000000-0005-0000-0000-00004F270000}"/>
    <cellStyle name="Comma 3 2 2 2 2 2 6 2" xfId="29193" xr:uid="{F47DEB31-1AD0-48C8-92FE-71B1A8B13D08}"/>
    <cellStyle name="Comma 3 2 2 2 2 2 7" xfId="19586" xr:uid="{A4E98D13-7E93-4A05-911E-B14CF92C7A7D}"/>
    <cellStyle name="Comma 3 2 2 2 2 3" xfId="568" xr:uid="{00000000-0005-0000-0000-000050270000}"/>
    <cellStyle name="Comma 3 2 2 2 2 3 2" xfId="1369" xr:uid="{00000000-0005-0000-0000-000051270000}"/>
    <cellStyle name="Comma 3 2 2 2 2 3 2 2" xfId="3774" xr:uid="{00000000-0005-0000-0000-000052270000}"/>
    <cellStyle name="Comma 3 2 2 2 2 3 2 2 2" xfId="8577" xr:uid="{00000000-0005-0000-0000-000053270000}"/>
    <cellStyle name="Comma 3 2 2 2 2 3 2 2 2 2" xfId="18184" xr:uid="{00000000-0005-0000-0000-000054270000}"/>
    <cellStyle name="Comma 3 2 2 2 2 3 2 2 2 2 2" xfId="37398" xr:uid="{991972E7-264D-4E6E-9221-5D806F6210CD}"/>
    <cellStyle name="Comma 3 2 2 2 2 3 2 2 2 3" xfId="27791" xr:uid="{340ADA90-2DEC-4FF3-B31B-2DE737082AB7}"/>
    <cellStyle name="Comma 3 2 2 2 2 3 2 2 3" xfId="13381" xr:uid="{00000000-0005-0000-0000-000055270000}"/>
    <cellStyle name="Comma 3 2 2 2 2 3 2 2 3 2" xfId="32595" xr:uid="{A372EC45-05BB-4BC8-AC7D-71EF77C881BB}"/>
    <cellStyle name="Comma 3 2 2 2 2 3 2 2 4" xfId="22988" xr:uid="{94B105FF-F92A-4AB0-A4C6-77381167169B}"/>
    <cellStyle name="Comma 3 2 2 2 2 3 2 3" xfId="6176" xr:uid="{00000000-0005-0000-0000-000056270000}"/>
    <cellStyle name="Comma 3 2 2 2 2 3 2 3 2" xfId="15783" xr:uid="{00000000-0005-0000-0000-000057270000}"/>
    <cellStyle name="Comma 3 2 2 2 2 3 2 3 2 2" xfId="34997" xr:uid="{E7DA7094-5F50-47CD-AA74-0D5B40D66E98}"/>
    <cellStyle name="Comma 3 2 2 2 2 3 2 3 3" xfId="25390" xr:uid="{CEB153A0-2972-4054-8539-71C9AF4DFC57}"/>
    <cellStyle name="Comma 3 2 2 2 2 3 2 4" xfId="10979" xr:uid="{00000000-0005-0000-0000-000058270000}"/>
    <cellStyle name="Comma 3 2 2 2 2 3 2 4 2" xfId="30193" xr:uid="{52D9DF1F-C155-4AB5-9ADE-8D7101404F4F}"/>
    <cellStyle name="Comma 3 2 2 2 2 3 2 5" xfId="20586" xr:uid="{22C163D6-5052-4366-9021-C30C94C95F02}"/>
    <cellStyle name="Comma 3 2 2 2 2 3 3" xfId="2169" xr:uid="{00000000-0005-0000-0000-000059270000}"/>
    <cellStyle name="Comma 3 2 2 2 2 3 3 2" xfId="4574" xr:uid="{00000000-0005-0000-0000-00005A270000}"/>
    <cellStyle name="Comma 3 2 2 2 2 3 3 2 2" xfId="9377" xr:uid="{00000000-0005-0000-0000-00005B270000}"/>
    <cellStyle name="Comma 3 2 2 2 2 3 3 2 2 2" xfId="18984" xr:uid="{00000000-0005-0000-0000-00005C270000}"/>
    <cellStyle name="Comma 3 2 2 2 2 3 3 2 2 2 2" xfId="38198" xr:uid="{D86A776C-FA3A-4EE9-A579-0F7A7C5D9496}"/>
    <cellStyle name="Comma 3 2 2 2 2 3 3 2 2 3" xfId="28591" xr:uid="{EF8C77B0-B14D-480A-9F99-45DC54D8210D}"/>
    <cellStyle name="Comma 3 2 2 2 2 3 3 2 3" xfId="14181" xr:uid="{00000000-0005-0000-0000-00005D270000}"/>
    <cellStyle name="Comma 3 2 2 2 2 3 3 2 3 2" xfId="33395" xr:uid="{3645FC54-AE83-4B3B-A70A-3A9E26438361}"/>
    <cellStyle name="Comma 3 2 2 2 2 3 3 2 4" xfId="23788" xr:uid="{BAFA79F0-7CDB-437A-951D-6EFC27247CD2}"/>
    <cellStyle name="Comma 3 2 2 2 2 3 3 3" xfId="6976" xr:uid="{00000000-0005-0000-0000-00005E270000}"/>
    <cellStyle name="Comma 3 2 2 2 2 3 3 3 2" xfId="16583" xr:uid="{00000000-0005-0000-0000-00005F270000}"/>
    <cellStyle name="Comma 3 2 2 2 2 3 3 3 2 2" xfId="35797" xr:uid="{39E73C11-B727-4FCF-8E7D-E7C9DA97CF0E}"/>
    <cellStyle name="Comma 3 2 2 2 2 3 3 3 3" xfId="26190" xr:uid="{151B6CDB-365E-4C57-9A56-8C285FCAA628}"/>
    <cellStyle name="Comma 3 2 2 2 2 3 3 4" xfId="11779" xr:uid="{00000000-0005-0000-0000-000060270000}"/>
    <cellStyle name="Comma 3 2 2 2 2 3 3 4 2" xfId="30993" xr:uid="{7E8FC591-4456-44FD-AFDE-838C452DC6CC}"/>
    <cellStyle name="Comma 3 2 2 2 2 3 3 5" xfId="21386" xr:uid="{19345AB6-97CE-4CE8-AC41-F63FB74731A6}"/>
    <cellStyle name="Comma 3 2 2 2 2 3 4" xfId="2974" xr:uid="{00000000-0005-0000-0000-000061270000}"/>
    <cellStyle name="Comma 3 2 2 2 2 3 4 2" xfId="7777" xr:uid="{00000000-0005-0000-0000-000062270000}"/>
    <cellStyle name="Comma 3 2 2 2 2 3 4 2 2" xfId="17384" xr:uid="{00000000-0005-0000-0000-000063270000}"/>
    <cellStyle name="Comma 3 2 2 2 2 3 4 2 2 2" xfId="36598" xr:uid="{7497C329-B3F8-43DA-9C26-25C09B581EA5}"/>
    <cellStyle name="Comma 3 2 2 2 2 3 4 2 3" xfId="26991" xr:uid="{16B3CB3E-2658-4D85-BCAF-930A25B28175}"/>
    <cellStyle name="Comma 3 2 2 2 2 3 4 3" xfId="12581" xr:uid="{00000000-0005-0000-0000-000064270000}"/>
    <cellStyle name="Comma 3 2 2 2 2 3 4 3 2" xfId="31795" xr:uid="{8B48790E-6EC2-4F63-BA3D-E0F3BEA9561C}"/>
    <cellStyle name="Comma 3 2 2 2 2 3 4 4" xfId="22188" xr:uid="{423AA4B5-EB14-4809-8AF6-E8C5CE3BBC68}"/>
    <cellStyle name="Comma 3 2 2 2 2 3 5" xfId="5376" xr:uid="{00000000-0005-0000-0000-000065270000}"/>
    <cellStyle name="Comma 3 2 2 2 2 3 5 2" xfId="14983" xr:uid="{00000000-0005-0000-0000-000066270000}"/>
    <cellStyle name="Comma 3 2 2 2 2 3 5 2 2" xfId="34197" xr:uid="{FF8A5AEF-9C38-4A20-B600-15220BCBB021}"/>
    <cellStyle name="Comma 3 2 2 2 2 3 5 3" xfId="24590" xr:uid="{D36618A3-1A3D-43A2-9AA3-D863CFCE255C}"/>
    <cellStyle name="Comma 3 2 2 2 2 3 6" xfId="10179" xr:uid="{00000000-0005-0000-0000-000067270000}"/>
    <cellStyle name="Comma 3 2 2 2 2 3 6 2" xfId="29393" xr:uid="{7B3A05DE-0C82-4DA0-A8AA-EE0B1A03665D}"/>
    <cellStyle name="Comma 3 2 2 2 2 3 7" xfId="19786" xr:uid="{4443D6B9-F01A-40B1-B1C6-6DCD6D046346}"/>
    <cellStyle name="Comma 3 2 2 2 2 4" xfId="768" xr:uid="{00000000-0005-0000-0000-000068270000}"/>
    <cellStyle name="Comma 3 2 2 2 2 4 2" xfId="1569" xr:uid="{00000000-0005-0000-0000-000069270000}"/>
    <cellStyle name="Comma 3 2 2 2 2 4 2 2" xfId="3974" xr:uid="{00000000-0005-0000-0000-00006A270000}"/>
    <cellStyle name="Comma 3 2 2 2 2 4 2 2 2" xfId="8777" xr:uid="{00000000-0005-0000-0000-00006B270000}"/>
    <cellStyle name="Comma 3 2 2 2 2 4 2 2 2 2" xfId="18384" xr:uid="{00000000-0005-0000-0000-00006C270000}"/>
    <cellStyle name="Comma 3 2 2 2 2 4 2 2 2 2 2" xfId="37598" xr:uid="{4AB17DE9-DFB9-4CF2-AFB5-293DF839713C}"/>
    <cellStyle name="Comma 3 2 2 2 2 4 2 2 2 3" xfId="27991" xr:uid="{9F215CCE-93AF-4A3D-993F-30CAC87495DC}"/>
    <cellStyle name="Comma 3 2 2 2 2 4 2 2 3" xfId="13581" xr:uid="{00000000-0005-0000-0000-00006D270000}"/>
    <cellStyle name="Comma 3 2 2 2 2 4 2 2 3 2" xfId="32795" xr:uid="{165C3C1D-3327-46D7-ABB3-30465B6D5E9D}"/>
    <cellStyle name="Comma 3 2 2 2 2 4 2 2 4" xfId="23188" xr:uid="{DFCB7975-A938-44CD-B8B1-3F7493E3BF33}"/>
    <cellStyle name="Comma 3 2 2 2 2 4 2 3" xfId="6376" xr:uid="{00000000-0005-0000-0000-00006E270000}"/>
    <cellStyle name="Comma 3 2 2 2 2 4 2 3 2" xfId="15983" xr:uid="{00000000-0005-0000-0000-00006F270000}"/>
    <cellStyle name="Comma 3 2 2 2 2 4 2 3 2 2" xfId="35197" xr:uid="{1894439F-A915-4042-B4B2-9BCC0556D2D3}"/>
    <cellStyle name="Comma 3 2 2 2 2 4 2 3 3" xfId="25590" xr:uid="{737FD654-5E3C-4A61-B220-266BCF959663}"/>
    <cellStyle name="Comma 3 2 2 2 2 4 2 4" xfId="11179" xr:uid="{00000000-0005-0000-0000-000070270000}"/>
    <cellStyle name="Comma 3 2 2 2 2 4 2 4 2" xfId="30393" xr:uid="{9693ECA1-F0A2-4339-950A-CA0952024A54}"/>
    <cellStyle name="Comma 3 2 2 2 2 4 2 5" xfId="20786" xr:uid="{0FF41B62-882F-4121-9C47-34374BE3F67E}"/>
    <cellStyle name="Comma 3 2 2 2 2 4 3" xfId="2369" xr:uid="{00000000-0005-0000-0000-000071270000}"/>
    <cellStyle name="Comma 3 2 2 2 2 4 3 2" xfId="4774" xr:uid="{00000000-0005-0000-0000-000072270000}"/>
    <cellStyle name="Comma 3 2 2 2 2 4 3 2 2" xfId="9577" xr:uid="{00000000-0005-0000-0000-000073270000}"/>
    <cellStyle name="Comma 3 2 2 2 2 4 3 2 2 2" xfId="19184" xr:uid="{00000000-0005-0000-0000-000074270000}"/>
    <cellStyle name="Comma 3 2 2 2 2 4 3 2 2 2 2" xfId="38398" xr:uid="{E884D32D-3011-4847-81EF-4E2521723678}"/>
    <cellStyle name="Comma 3 2 2 2 2 4 3 2 2 3" xfId="28791" xr:uid="{814B76D0-A962-4C1B-A2B7-2C0211D8ED1A}"/>
    <cellStyle name="Comma 3 2 2 2 2 4 3 2 3" xfId="14381" xr:uid="{00000000-0005-0000-0000-000075270000}"/>
    <cellStyle name="Comma 3 2 2 2 2 4 3 2 3 2" xfId="33595" xr:uid="{3340531D-C6C9-46E4-905D-C9CDFC2ECBEC}"/>
    <cellStyle name="Comma 3 2 2 2 2 4 3 2 4" xfId="23988" xr:uid="{516ACD77-8E8D-493F-8548-40363E78F7A0}"/>
    <cellStyle name="Comma 3 2 2 2 2 4 3 3" xfId="7176" xr:uid="{00000000-0005-0000-0000-000076270000}"/>
    <cellStyle name="Comma 3 2 2 2 2 4 3 3 2" xfId="16783" xr:uid="{00000000-0005-0000-0000-000077270000}"/>
    <cellStyle name="Comma 3 2 2 2 2 4 3 3 2 2" xfId="35997" xr:uid="{A265AAAE-494B-416A-A241-2B47667B4E0A}"/>
    <cellStyle name="Comma 3 2 2 2 2 4 3 3 3" xfId="26390" xr:uid="{E6D6DBC7-EE7B-4F2A-87B7-5BE068F55B97}"/>
    <cellStyle name="Comma 3 2 2 2 2 4 3 4" xfId="11979" xr:uid="{00000000-0005-0000-0000-000078270000}"/>
    <cellStyle name="Comma 3 2 2 2 2 4 3 4 2" xfId="31193" xr:uid="{6EBB561B-E3CD-4862-B347-CD66425EB9AC}"/>
    <cellStyle name="Comma 3 2 2 2 2 4 3 5" xfId="21586" xr:uid="{5D9F8D74-AFB1-4D98-A2A0-2987A51F2E32}"/>
    <cellStyle name="Comma 3 2 2 2 2 4 4" xfId="3174" xr:uid="{00000000-0005-0000-0000-000079270000}"/>
    <cellStyle name="Comma 3 2 2 2 2 4 4 2" xfId="7977" xr:uid="{00000000-0005-0000-0000-00007A270000}"/>
    <cellStyle name="Comma 3 2 2 2 2 4 4 2 2" xfId="17584" xr:uid="{00000000-0005-0000-0000-00007B270000}"/>
    <cellStyle name="Comma 3 2 2 2 2 4 4 2 2 2" xfId="36798" xr:uid="{09F2BEC1-D7D9-4FEA-8199-6234A73F1BDF}"/>
    <cellStyle name="Comma 3 2 2 2 2 4 4 2 3" xfId="27191" xr:uid="{AB5B2E35-DCA6-421C-B255-8AE4B280B0C1}"/>
    <cellStyle name="Comma 3 2 2 2 2 4 4 3" xfId="12781" xr:uid="{00000000-0005-0000-0000-00007C270000}"/>
    <cellStyle name="Comma 3 2 2 2 2 4 4 3 2" xfId="31995" xr:uid="{B2B85D7F-3691-4C93-9BD1-2E0A0AB2288C}"/>
    <cellStyle name="Comma 3 2 2 2 2 4 4 4" xfId="22388" xr:uid="{70CE25FE-C502-4241-B040-AFD18BF08EA9}"/>
    <cellStyle name="Comma 3 2 2 2 2 4 5" xfId="5576" xr:uid="{00000000-0005-0000-0000-00007D270000}"/>
    <cellStyle name="Comma 3 2 2 2 2 4 5 2" xfId="15183" xr:uid="{00000000-0005-0000-0000-00007E270000}"/>
    <cellStyle name="Comma 3 2 2 2 2 4 5 2 2" xfId="34397" xr:uid="{BC0156CA-8EFC-43EC-B08F-D5921923D026}"/>
    <cellStyle name="Comma 3 2 2 2 2 4 5 3" xfId="24790" xr:uid="{33B5387A-A089-4F21-B619-87FD2A2760D0}"/>
    <cellStyle name="Comma 3 2 2 2 2 4 6" xfId="10379" xr:uid="{00000000-0005-0000-0000-00007F270000}"/>
    <cellStyle name="Comma 3 2 2 2 2 4 6 2" xfId="29593" xr:uid="{132D8805-FB6E-46E6-B27A-A4AB890C7D32}"/>
    <cellStyle name="Comma 3 2 2 2 2 4 7" xfId="19986" xr:uid="{690AB131-49F6-4484-BA21-116B192B3481}"/>
    <cellStyle name="Comma 3 2 2 2 2 5" xfId="969" xr:uid="{00000000-0005-0000-0000-000080270000}"/>
    <cellStyle name="Comma 3 2 2 2 2 5 2" xfId="3374" xr:uid="{00000000-0005-0000-0000-000081270000}"/>
    <cellStyle name="Comma 3 2 2 2 2 5 2 2" xfId="8177" xr:uid="{00000000-0005-0000-0000-000082270000}"/>
    <cellStyle name="Comma 3 2 2 2 2 5 2 2 2" xfId="17784" xr:uid="{00000000-0005-0000-0000-000083270000}"/>
    <cellStyle name="Comma 3 2 2 2 2 5 2 2 2 2" xfId="36998" xr:uid="{5F840BFA-7820-44D2-83F8-6925606F6830}"/>
    <cellStyle name="Comma 3 2 2 2 2 5 2 2 3" xfId="27391" xr:uid="{79E21BEF-D793-4AD3-A135-1587A66C4A74}"/>
    <cellStyle name="Comma 3 2 2 2 2 5 2 3" xfId="12981" xr:uid="{00000000-0005-0000-0000-000084270000}"/>
    <cellStyle name="Comma 3 2 2 2 2 5 2 3 2" xfId="32195" xr:uid="{735E104E-6A64-4864-B9AF-3154A9ED1342}"/>
    <cellStyle name="Comma 3 2 2 2 2 5 2 4" xfId="22588" xr:uid="{C3E827B1-F0B6-4ED8-920A-3513230C8441}"/>
    <cellStyle name="Comma 3 2 2 2 2 5 3" xfId="5776" xr:uid="{00000000-0005-0000-0000-000085270000}"/>
    <cellStyle name="Comma 3 2 2 2 2 5 3 2" xfId="15383" xr:uid="{00000000-0005-0000-0000-000086270000}"/>
    <cellStyle name="Comma 3 2 2 2 2 5 3 2 2" xfId="34597" xr:uid="{887CA2F9-F5C7-4EED-A1A2-394A6A8D368F}"/>
    <cellStyle name="Comma 3 2 2 2 2 5 3 3" xfId="24990" xr:uid="{069B748D-6F6D-4E28-9A14-C35B4A3320E4}"/>
    <cellStyle name="Comma 3 2 2 2 2 5 4" xfId="10579" xr:uid="{00000000-0005-0000-0000-000087270000}"/>
    <cellStyle name="Comma 3 2 2 2 2 5 4 2" xfId="29793" xr:uid="{849D53A8-60B6-4066-A45A-ADA79AA26133}"/>
    <cellStyle name="Comma 3 2 2 2 2 5 5" xfId="20186" xr:uid="{DFC93972-84DD-4AB1-B6C7-89970D4AA17B}"/>
    <cellStyle name="Comma 3 2 2 2 2 6" xfId="1769" xr:uid="{00000000-0005-0000-0000-000088270000}"/>
    <cellStyle name="Comma 3 2 2 2 2 6 2" xfId="4174" xr:uid="{00000000-0005-0000-0000-000089270000}"/>
    <cellStyle name="Comma 3 2 2 2 2 6 2 2" xfId="8977" xr:uid="{00000000-0005-0000-0000-00008A270000}"/>
    <cellStyle name="Comma 3 2 2 2 2 6 2 2 2" xfId="18584" xr:uid="{00000000-0005-0000-0000-00008B270000}"/>
    <cellStyle name="Comma 3 2 2 2 2 6 2 2 2 2" xfId="37798" xr:uid="{80A7793F-E4F7-4012-A9DC-DD4736F38C12}"/>
    <cellStyle name="Comma 3 2 2 2 2 6 2 2 3" xfId="28191" xr:uid="{7552B49A-B4F8-4E9A-9CFA-5473DBA857EF}"/>
    <cellStyle name="Comma 3 2 2 2 2 6 2 3" xfId="13781" xr:uid="{00000000-0005-0000-0000-00008C270000}"/>
    <cellStyle name="Comma 3 2 2 2 2 6 2 3 2" xfId="32995" xr:uid="{AA3C5601-5C11-476D-9477-704452EAF9C8}"/>
    <cellStyle name="Comma 3 2 2 2 2 6 2 4" xfId="23388" xr:uid="{E2976773-ABE0-44AC-9657-99457354A1EC}"/>
    <cellStyle name="Comma 3 2 2 2 2 6 3" xfId="6576" xr:uid="{00000000-0005-0000-0000-00008D270000}"/>
    <cellStyle name="Comma 3 2 2 2 2 6 3 2" xfId="16183" xr:uid="{00000000-0005-0000-0000-00008E270000}"/>
    <cellStyle name="Comma 3 2 2 2 2 6 3 2 2" xfId="35397" xr:uid="{E2FE63D5-FBE8-4666-BCD4-1079141A5D88}"/>
    <cellStyle name="Comma 3 2 2 2 2 6 3 3" xfId="25790" xr:uid="{288CC90F-E8DF-4F35-BBB5-BBB8D86A48BA}"/>
    <cellStyle name="Comma 3 2 2 2 2 6 4" xfId="11379" xr:uid="{00000000-0005-0000-0000-00008F270000}"/>
    <cellStyle name="Comma 3 2 2 2 2 6 4 2" xfId="30593" xr:uid="{9FB28367-85C4-4152-A1E3-4645826E5658}"/>
    <cellStyle name="Comma 3 2 2 2 2 6 5" xfId="20986" xr:uid="{D5D9A0B0-996A-4E41-93DB-783E84F2422B}"/>
    <cellStyle name="Comma 3 2 2 2 2 7" xfId="2574" xr:uid="{00000000-0005-0000-0000-000090270000}"/>
    <cellStyle name="Comma 3 2 2 2 2 7 2" xfId="7377" xr:uid="{00000000-0005-0000-0000-000091270000}"/>
    <cellStyle name="Comma 3 2 2 2 2 7 2 2" xfId="16984" xr:uid="{00000000-0005-0000-0000-000092270000}"/>
    <cellStyle name="Comma 3 2 2 2 2 7 2 2 2" xfId="36198" xr:uid="{6D0A41AE-77EF-402C-9F1F-8ED30FE0CAEE}"/>
    <cellStyle name="Comma 3 2 2 2 2 7 2 3" xfId="26591" xr:uid="{8C0437B4-DC83-47D8-8708-C9C61E308689}"/>
    <cellStyle name="Comma 3 2 2 2 2 7 3" xfId="12181" xr:uid="{00000000-0005-0000-0000-000093270000}"/>
    <cellStyle name="Comma 3 2 2 2 2 7 3 2" xfId="31395" xr:uid="{99DBB40D-0B8C-4998-8C2E-1381E3B67D01}"/>
    <cellStyle name="Comma 3 2 2 2 2 7 4" xfId="21788" xr:uid="{55E0201B-6A1E-440E-B6DB-A4BB68D1B019}"/>
    <cellStyle name="Comma 3 2 2 2 2 8" xfId="4976" xr:uid="{00000000-0005-0000-0000-000094270000}"/>
    <cellStyle name="Comma 3 2 2 2 2 8 2" xfId="14583" xr:uid="{00000000-0005-0000-0000-000095270000}"/>
    <cellStyle name="Comma 3 2 2 2 2 8 2 2" xfId="33797" xr:uid="{B7B0F589-4932-414A-90A0-E539F7F85B5A}"/>
    <cellStyle name="Comma 3 2 2 2 2 8 3" xfId="24190" xr:uid="{DA9399C6-3B31-46E5-88B9-548156F224F4}"/>
    <cellStyle name="Comma 3 2 2 2 2 9" xfId="9779" xr:uid="{00000000-0005-0000-0000-000096270000}"/>
    <cellStyle name="Comma 3 2 2 2 2 9 2" xfId="28993" xr:uid="{280E9A87-4F26-4A6F-B164-2F8F4BB9136C}"/>
    <cellStyle name="Comma 3 2 2 2 3" xfId="268" xr:uid="{00000000-0005-0000-0000-000097270000}"/>
    <cellStyle name="Comma 3 2 2 2 3 2" xfId="1069" xr:uid="{00000000-0005-0000-0000-000098270000}"/>
    <cellStyle name="Comma 3 2 2 2 3 2 2" xfId="3474" xr:uid="{00000000-0005-0000-0000-000099270000}"/>
    <cellStyle name="Comma 3 2 2 2 3 2 2 2" xfId="8277" xr:uid="{00000000-0005-0000-0000-00009A270000}"/>
    <cellStyle name="Comma 3 2 2 2 3 2 2 2 2" xfId="17884" xr:uid="{00000000-0005-0000-0000-00009B270000}"/>
    <cellStyle name="Comma 3 2 2 2 3 2 2 2 2 2" xfId="37098" xr:uid="{E6F1CA6A-30C1-45FC-AA09-F60926CD41F1}"/>
    <cellStyle name="Comma 3 2 2 2 3 2 2 2 3" xfId="27491" xr:uid="{8D43E968-0456-4208-B184-0B32EFCFF7F6}"/>
    <cellStyle name="Comma 3 2 2 2 3 2 2 3" xfId="13081" xr:uid="{00000000-0005-0000-0000-00009C270000}"/>
    <cellStyle name="Comma 3 2 2 2 3 2 2 3 2" xfId="32295" xr:uid="{2C9F793A-93E7-4390-B4A8-7DA6D551FD55}"/>
    <cellStyle name="Comma 3 2 2 2 3 2 2 4" xfId="22688" xr:uid="{09DAC435-1B4C-450D-B49A-6913CAEE6D21}"/>
    <cellStyle name="Comma 3 2 2 2 3 2 3" xfId="5876" xr:uid="{00000000-0005-0000-0000-00009D270000}"/>
    <cellStyle name="Comma 3 2 2 2 3 2 3 2" xfId="15483" xr:uid="{00000000-0005-0000-0000-00009E270000}"/>
    <cellStyle name="Comma 3 2 2 2 3 2 3 2 2" xfId="34697" xr:uid="{881BC96C-3B1E-45F3-ADF5-F776B37EAE42}"/>
    <cellStyle name="Comma 3 2 2 2 3 2 3 3" xfId="25090" xr:uid="{29D3E9D5-AF36-489A-8F2F-229ED0D1A8DE}"/>
    <cellStyle name="Comma 3 2 2 2 3 2 4" xfId="10679" xr:uid="{00000000-0005-0000-0000-00009F270000}"/>
    <cellStyle name="Comma 3 2 2 2 3 2 4 2" xfId="29893" xr:uid="{B317494D-644B-4E93-8015-B66ECD55CAAE}"/>
    <cellStyle name="Comma 3 2 2 2 3 2 5" xfId="20286" xr:uid="{76B091FD-1F13-4BB7-8AD9-712B801E5CEF}"/>
    <cellStyle name="Comma 3 2 2 2 3 3" xfId="1869" xr:uid="{00000000-0005-0000-0000-0000A0270000}"/>
    <cellStyle name="Comma 3 2 2 2 3 3 2" xfId="4274" xr:uid="{00000000-0005-0000-0000-0000A1270000}"/>
    <cellStyle name="Comma 3 2 2 2 3 3 2 2" xfId="9077" xr:uid="{00000000-0005-0000-0000-0000A2270000}"/>
    <cellStyle name="Comma 3 2 2 2 3 3 2 2 2" xfId="18684" xr:uid="{00000000-0005-0000-0000-0000A3270000}"/>
    <cellStyle name="Comma 3 2 2 2 3 3 2 2 2 2" xfId="37898" xr:uid="{72B4795D-6B03-4526-AFBB-A86B175B2CB1}"/>
    <cellStyle name="Comma 3 2 2 2 3 3 2 2 3" xfId="28291" xr:uid="{8EA42044-11BB-4804-922B-C25D7B57A4D1}"/>
    <cellStyle name="Comma 3 2 2 2 3 3 2 3" xfId="13881" xr:uid="{00000000-0005-0000-0000-0000A4270000}"/>
    <cellStyle name="Comma 3 2 2 2 3 3 2 3 2" xfId="33095" xr:uid="{D8C54934-9B48-4185-975A-032A7FE5632C}"/>
    <cellStyle name="Comma 3 2 2 2 3 3 2 4" xfId="23488" xr:uid="{21580FCC-DFB8-49A8-9044-82A465E8DD6F}"/>
    <cellStyle name="Comma 3 2 2 2 3 3 3" xfId="6676" xr:uid="{00000000-0005-0000-0000-0000A5270000}"/>
    <cellStyle name="Comma 3 2 2 2 3 3 3 2" xfId="16283" xr:uid="{00000000-0005-0000-0000-0000A6270000}"/>
    <cellStyle name="Comma 3 2 2 2 3 3 3 2 2" xfId="35497" xr:uid="{134C9CB1-1B4D-4BC9-8759-D17EC5F70889}"/>
    <cellStyle name="Comma 3 2 2 2 3 3 3 3" xfId="25890" xr:uid="{18A18F8B-19F1-4D63-B7D1-921E10542D3A}"/>
    <cellStyle name="Comma 3 2 2 2 3 3 4" xfId="11479" xr:uid="{00000000-0005-0000-0000-0000A7270000}"/>
    <cellStyle name="Comma 3 2 2 2 3 3 4 2" xfId="30693" xr:uid="{0D2FDF15-29FD-4F87-BD76-0C8F454A7432}"/>
    <cellStyle name="Comma 3 2 2 2 3 3 5" xfId="21086" xr:uid="{4FED52BF-4F48-4A89-B51F-70F208AB809D}"/>
    <cellStyle name="Comma 3 2 2 2 3 4" xfId="2674" xr:uid="{00000000-0005-0000-0000-0000A8270000}"/>
    <cellStyle name="Comma 3 2 2 2 3 4 2" xfId="7477" xr:uid="{00000000-0005-0000-0000-0000A9270000}"/>
    <cellStyle name="Comma 3 2 2 2 3 4 2 2" xfId="17084" xr:uid="{00000000-0005-0000-0000-0000AA270000}"/>
    <cellStyle name="Comma 3 2 2 2 3 4 2 2 2" xfId="36298" xr:uid="{B015A677-D775-47A2-806C-298998B7415D}"/>
    <cellStyle name="Comma 3 2 2 2 3 4 2 3" xfId="26691" xr:uid="{94825ECB-6F9C-43F4-871C-CB31A6B6012D}"/>
    <cellStyle name="Comma 3 2 2 2 3 4 3" xfId="12281" xr:uid="{00000000-0005-0000-0000-0000AB270000}"/>
    <cellStyle name="Comma 3 2 2 2 3 4 3 2" xfId="31495" xr:uid="{928C9F37-5877-4F4F-81C4-B65C368B4E17}"/>
    <cellStyle name="Comma 3 2 2 2 3 4 4" xfId="21888" xr:uid="{1BB809D4-8D35-4422-8ECE-3B02B4177845}"/>
    <cellStyle name="Comma 3 2 2 2 3 5" xfId="5076" xr:uid="{00000000-0005-0000-0000-0000AC270000}"/>
    <cellStyle name="Comma 3 2 2 2 3 5 2" xfId="14683" xr:uid="{00000000-0005-0000-0000-0000AD270000}"/>
    <cellStyle name="Comma 3 2 2 2 3 5 2 2" xfId="33897" xr:uid="{54E81723-5C1F-4515-A984-DF0CEA372E50}"/>
    <cellStyle name="Comma 3 2 2 2 3 5 3" xfId="24290" xr:uid="{6BF48831-5EC3-4345-B4C3-FFA2650E7172}"/>
    <cellStyle name="Comma 3 2 2 2 3 6" xfId="9879" xr:uid="{00000000-0005-0000-0000-0000AE270000}"/>
    <cellStyle name="Comma 3 2 2 2 3 6 2" xfId="29093" xr:uid="{7C86FA11-8185-4B2E-8C8E-42DD6BCD8F07}"/>
    <cellStyle name="Comma 3 2 2 2 3 7" xfId="19486" xr:uid="{96E2BF9C-27A4-4631-9CEA-0B6DD1DAE882}"/>
    <cellStyle name="Comma 3 2 2 2 4" xfId="468" xr:uid="{00000000-0005-0000-0000-0000AF270000}"/>
    <cellStyle name="Comma 3 2 2 2 4 2" xfId="1269" xr:uid="{00000000-0005-0000-0000-0000B0270000}"/>
    <cellStyle name="Comma 3 2 2 2 4 2 2" xfId="3674" xr:uid="{00000000-0005-0000-0000-0000B1270000}"/>
    <cellStyle name="Comma 3 2 2 2 4 2 2 2" xfId="8477" xr:uid="{00000000-0005-0000-0000-0000B2270000}"/>
    <cellStyle name="Comma 3 2 2 2 4 2 2 2 2" xfId="18084" xr:uid="{00000000-0005-0000-0000-0000B3270000}"/>
    <cellStyle name="Comma 3 2 2 2 4 2 2 2 2 2" xfId="37298" xr:uid="{015E96FD-147D-426D-9038-9356541691AA}"/>
    <cellStyle name="Comma 3 2 2 2 4 2 2 2 3" xfId="27691" xr:uid="{B832E883-EE14-4A75-ABFA-A3CDE2909E8E}"/>
    <cellStyle name="Comma 3 2 2 2 4 2 2 3" xfId="13281" xr:uid="{00000000-0005-0000-0000-0000B4270000}"/>
    <cellStyle name="Comma 3 2 2 2 4 2 2 3 2" xfId="32495" xr:uid="{601C992C-9F9E-4B17-B45F-6F59C9E9E1D7}"/>
    <cellStyle name="Comma 3 2 2 2 4 2 2 4" xfId="22888" xr:uid="{E02DB5CE-99A3-41AB-8734-C9106D291990}"/>
    <cellStyle name="Comma 3 2 2 2 4 2 3" xfId="6076" xr:uid="{00000000-0005-0000-0000-0000B5270000}"/>
    <cellStyle name="Comma 3 2 2 2 4 2 3 2" xfId="15683" xr:uid="{00000000-0005-0000-0000-0000B6270000}"/>
    <cellStyle name="Comma 3 2 2 2 4 2 3 2 2" xfId="34897" xr:uid="{74CF9E14-53DB-4931-8A41-E8D61B15277D}"/>
    <cellStyle name="Comma 3 2 2 2 4 2 3 3" xfId="25290" xr:uid="{1177A7FF-0D74-40A5-98C0-E26B8C409185}"/>
    <cellStyle name="Comma 3 2 2 2 4 2 4" xfId="10879" xr:uid="{00000000-0005-0000-0000-0000B7270000}"/>
    <cellStyle name="Comma 3 2 2 2 4 2 4 2" xfId="30093" xr:uid="{7E8A18E2-E3DF-4B36-BDBD-8929BE209F18}"/>
    <cellStyle name="Comma 3 2 2 2 4 2 5" xfId="20486" xr:uid="{4214EF58-4F64-4324-8263-E7877FF2C8A1}"/>
    <cellStyle name="Comma 3 2 2 2 4 3" xfId="2069" xr:uid="{00000000-0005-0000-0000-0000B8270000}"/>
    <cellStyle name="Comma 3 2 2 2 4 3 2" xfId="4474" xr:uid="{00000000-0005-0000-0000-0000B9270000}"/>
    <cellStyle name="Comma 3 2 2 2 4 3 2 2" xfId="9277" xr:uid="{00000000-0005-0000-0000-0000BA270000}"/>
    <cellStyle name="Comma 3 2 2 2 4 3 2 2 2" xfId="18884" xr:uid="{00000000-0005-0000-0000-0000BB270000}"/>
    <cellStyle name="Comma 3 2 2 2 4 3 2 2 2 2" xfId="38098" xr:uid="{090FB0CF-F09F-43CC-931B-9BE277042F06}"/>
    <cellStyle name="Comma 3 2 2 2 4 3 2 2 3" xfId="28491" xr:uid="{6E74CB39-8975-427F-853F-4B59F1100D95}"/>
    <cellStyle name="Comma 3 2 2 2 4 3 2 3" xfId="14081" xr:uid="{00000000-0005-0000-0000-0000BC270000}"/>
    <cellStyle name="Comma 3 2 2 2 4 3 2 3 2" xfId="33295" xr:uid="{05D46BC0-638D-4D47-BAE6-C177109ABB2A}"/>
    <cellStyle name="Comma 3 2 2 2 4 3 2 4" xfId="23688" xr:uid="{786CDA97-AEF2-4210-A3F6-61E43849B4B6}"/>
    <cellStyle name="Comma 3 2 2 2 4 3 3" xfId="6876" xr:uid="{00000000-0005-0000-0000-0000BD270000}"/>
    <cellStyle name="Comma 3 2 2 2 4 3 3 2" xfId="16483" xr:uid="{00000000-0005-0000-0000-0000BE270000}"/>
    <cellStyle name="Comma 3 2 2 2 4 3 3 2 2" xfId="35697" xr:uid="{56072B7B-998B-488B-BB40-B49F4D3C1438}"/>
    <cellStyle name="Comma 3 2 2 2 4 3 3 3" xfId="26090" xr:uid="{6045D653-F676-4549-9B7A-3BB017858EDB}"/>
    <cellStyle name="Comma 3 2 2 2 4 3 4" xfId="11679" xr:uid="{00000000-0005-0000-0000-0000BF270000}"/>
    <cellStyle name="Comma 3 2 2 2 4 3 4 2" xfId="30893" xr:uid="{E4D94F13-0282-4B61-971F-174A77766448}"/>
    <cellStyle name="Comma 3 2 2 2 4 3 5" xfId="21286" xr:uid="{4CDD2C50-4D50-4489-AFAD-19E29241C49A}"/>
    <cellStyle name="Comma 3 2 2 2 4 4" xfId="2874" xr:uid="{00000000-0005-0000-0000-0000C0270000}"/>
    <cellStyle name="Comma 3 2 2 2 4 4 2" xfId="7677" xr:uid="{00000000-0005-0000-0000-0000C1270000}"/>
    <cellStyle name="Comma 3 2 2 2 4 4 2 2" xfId="17284" xr:uid="{00000000-0005-0000-0000-0000C2270000}"/>
    <cellStyle name="Comma 3 2 2 2 4 4 2 2 2" xfId="36498" xr:uid="{7660270F-0916-4D71-BB62-1765339327C4}"/>
    <cellStyle name="Comma 3 2 2 2 4 4 2 3" xfId="26891" xr:uid="{5B1AC2F2-CD86-49CC-8AFC-49CF5FAC6A27}"/>
    <cellStyle name="Comma 3 2 2 2 4 4 3" xfId="12481" xr:uid="{00000000-0005-0000-0000-0000C3270000}"/>
    <cellStyle name="Comma 3 2 2 2 4 4 3 2" xfId="31695" xr:uid="{7ADB7AC2-5341-4B65-87CC-26E843FFC435}"/>
    <cellStyle name="Comma 3 2 2 2 4 4 4" xfId="22088" xr:uid="{82E7E743-2472-4E6D-A933-6829CEBF6E71}"/>
    <cellStyle name="Comma 3 2 2 2 4 5" xfId="5276" xr:uid="{00000000-0005-0000-0000-0000C4270000}"/>
    <cellStyle name="Comma 3 2 2 2 4 5 2" xfId="14883" xr:uid="{00000000-0005-0000-0000-0000C5270000}"/>
    <cellStyle name="Comma 3 2 2 2 4 5 2 2" xfId="34097" xr:uid="{3C42CA1F-3985-4322-85F3-2C8B511FAEEB}"/>
    <cellStyle name="Comma 3 2 2 2 4 5 3" xfId="24490" xr:uid="{523EF629-5B12-4919-9755-7B789489775E}"/>
    <cellStyle name="Comma 3 2 2 2 4 6" xfId="10079" xr:uid="{00000000-0005-0000-0000-0000C6270000}"/>
    <cellStyle name="Comma 3 2 2 2 4 6 2" xfId="29293" xr:uid="{458B7504-C557-4ECF-89C6-2D8F7F9A0534}"/>
    <cellStyle name="Comma 3 2 2 2 4 7" xfId="19686" xr:uid="{96D9BAB8-207E-45C3-9FDC-86ACFAB0D51E}"/>
    <cellStyle name="Comma 3 2 2 2 5" xfId="668" xr:uid="{00000000-0005-0000-0000-0000C7270000}"/>
    <cellStyle name="Comma 3 2 2 2 5 2" xfId="1469" xr:uid="{00000000-0005-0000-0000-0000C8270000}"/>
    <cellStyle name="Comma 3 2 2 2 5 2 2" xfId="3874" xr:uid="{00000000-0005-0000-0000-0000C9270000}"/>
    <cellStyle name="Comma 3 2 2 2 5 2 2 2" xfId="8677" xr:uid="{00000000-0005-0000-0000-0000CA270000}"/>
    <cellStyle name="Comma 3 2 2 2 5 2 2 2 2" xfId="18284" xr:uid="{00000000-0005-0000-0000-0000CB270000}"/>
    <cellStyle name="Comma 3 2 2 2 5 2 2 2 2 2" xfId="37498" xr:uid="{CDC97AA7-7199-4B5A-A983-C53B17B8BE49}"/>
    <cellStyle name="Comma 3 2 2 2 5 2 2 2 3" xfId="27891" xr:uid="{7F1178AE-3882-46CA-8CAE-479C219874DB}"/>
    <cellStyle name="Comma 3 2 2 2 5 2 2 3" xfId="13481" xr:uid="{00000000-0005-0000-0000-0000CC270000}"/>
    <cellStyle name="Comma 3 2 2 2 5 2 2 3 2" xfId="32695" xr:uid="{576F38DA-A048-4E2F-B5CA-DA7A9AB77FEF}"/>
    <cellStyle name="Comma 3 2 2 2 5 2 2 4" xfId="23088" xr:uid="{8F69E7C1-CE4C-44E5-8870-6849F15D05BD}"/>
    <cellStyle name="Comma 3 2 2 2 5 2 3" xfId="6276" xr:uid="{00000000-0005-0000-0000-0000CD270000}"/>
    <cellStyle name="Comma 3 2 2 2 5 2 3 2" xfId="15883" xr:uid="{00000000-0005-0000-0000-0000CE270000}"/>
    <cellStyle name="Comma 3 2 2 2 5 2 3 2 2" xfId="35097" xr:uid="{BF65272D-3990-4E41-822F-A668F07B59E6}"/>
    <cellStyle name="Comma 3 2 2 2 5 2 3 3" xfId="25490" xr:uid="{FE8A8ED3-81BC-4311-A4FB-79BCCABFC7B2}"/>
    <cellStyle name="Comma 3 2 2 2 5 2 4" xfId="11079" xr:uid="{00000000-0005-0000-0000-0000CF270000}"/>
    <cellStyle name="Comma 3 2 2 2 5 2 4 2" xfId="30293" xr:uid="{65C26602-4AF8-498E-8C97-16891783333D}"/>
    <cellStyle name="Comma 3 2 2 2 5 2 5" xfId="20686" xr:uid="{22013F05-7572-4B04-803A-3BBB2A72F2AD}"/>
    <cellStyle name="Comma 3 2 2 2 5 3" xfId="2269" xr:uid="{00000000-0005-0000-0000-0000D0270000}"/>
    <cellStyle name="Comma 3 2 2 2 5 3 2" xfId="4674" xr:uid="{00000000-0005-0000-0000-0000D1270000}"/>
    <cellStyle name="Comma 3 2 2 2 5 3 2 2" xfId="9477" xr:uid="{00000000-0005-0000-0000-0000D2270000}"/>
    <cellStyle name="Comma 3 2 2 2 5 3 2 2 2" xfId="19084" xr:uid="{00000000-0005-0000-0000-0000D3270000}"/>
    <cellStyle name="Comma 3 2 2 2 5 3 2 2 2 2" xfId="38298" xr:uid="{5AA53324-3601-4B11-9796-AAA0A151283A}"/>
    <cellStyle name="Comma 3 2 2 2 5 3 2 2 3" xfId="28691" xr:uid="{204F4002-9571-4CF4-AF6B-1B39CFD8CE4D}"/>
    <cellStyle name="Comma 3 2 2 2 5 3 2 3" xfId="14281" xr:uid="{00000000-0005-0000-0000-0000D4270000}"/>
    <cellStyle name="Comma 3 2 2 2 5 3 2 3 2" xfId="33495" xr:uid="{93015E30-6CE7-414E-B261-A8DD5728A5C3}"/>
    <cellStyle name="Comma 3 2 2 2 5 3 2 4" xfId="23888" xr:uid="{4D8405AD-8047-41EF-95DE-0109185F87F3}"/>
    <cellStyle name="Comma 3 2 2 2 5 3 3" xfId="7076" xr:uid="{00000000-0005-0000-0000-0000D5270000}"/>
    <cellStyle name="Comma 3 2 2 2 5 3 3 2" xfId="16683" xr:uid="{00000000-0005-0000-0000-0000D6270000}"/>
    <cellStyle name="Comma 3 2 2 2 5 3 3 2 2" xfId="35897" xr:uid="{5CE2E407-0A0C-44AC-80AF-2276A80EE1FE}"/>
    <cellStyle name="Comma 3 2 2 2 5 3 3 3" xfId="26290" xr:uid="{B15A1218-CCB3-4301-98EC-6727EF2A4234}"/>
    <cellStyle name="Comma 3 2 2 2 5 3 4" xfId="11879" xr:uid="{00000000-0005-0000-0000-0000D7270000}"/>
    <cellStyle name="Comma 3 2 2 2 5 3 4 2" xfId="31093" xr:uid="{D814998A-3935-48D1-9741-1356B3A055E4}"/>
    <cellStyle name="Comma 3 2 2 2 5 3 5" xfId="21486" xr:uid="{B00E33E7-9F93-4ABA-96BE-98B5C7D45D9C}"/>
    <cellStyle name="Comma 3 2 2 2 5 4" xfId="3074" xr:uid="{00000000-0005-0000-0000-0000D8270000}"/>
    <cellStyle name="Comma 3 2 2 2 5 4 2" xfId="7877" xr:uid="{00000000-0005-0000-0000-0000D9270000}"/>
    <cellStyle name="Comma 3 2 2 2 5 4 2 2" xfId="17484" xr:uid="{00000000-0005-0000-0000-0000DA270000}"/>
    <cellStyle name="Comma 3 2 2 2 5 4 2 2 2" xfId="36698" xr:uid="{73749A65-9910-4EF2-AE42-434EDED31FE6}"/>
    <cellStyle name="Comma 3 2 2 2 5 4 2 3" xfId="27091" xr:uid="{CF34CBA3-2054-49C4-9D84-78C769EF2BC1}"/>
    <cellStyle name="Comma 3 2 2 2 5 4 3" xfId="12681" xr:uid="{00000000-0005-0000-0000-0000DB270000}"/>
    <cellStyle name="Comma 3 2 2 2 5 4 3 2" xfId="31895" xr:uid="{50248DBA-6CBF-4A6E-8204-B28D07565CD9}"/>
    <cellStyle name="Comma 3 2 2 2 5 4 4" xfId="22288" xr:uid="{BA00DD96-572F-44AD-9D88-424F8AA96FD0}"/>
    <cellStyle name="Comma 3 2 2 2 5 5" xfId="5476" xr:uid="{00000000-0005-0000-0000-0000DC270000}"/>
    <cellStyle name="Comma 3 2 2 2 5 5 2" xfId="15083" xr:uid="{00000000-0005-0000-0000-0000DD270000}"/>
    <cellStyle name="Comma 3 2 2 2 5 5 2 2" xfId="34297" xr:uid="{EDD5FEE9-28B2-4AE4-A2A7-3D7D53050D60}"/>
    <cellStyle name="Comma 3 2 2 2 5 5 3" xfId="24690" xr:uid="{13E09385-A880-475B-AD60-C9944EE88459}"/>
    <cellStyle name="Comma 3 2 2 2 5 6" xfId="10279" xr:uid="{00000000-0005-0000-0000-0000DE270000}"/>
    <cellStyle name="Comma 3 2 2 2 5 6 2" xfId="29493" xr:uid="{A058D297-C657-4F26-9D1E-527093259569}"/>
    <cellStyle name="Comma 3 2 2 2 5 7" xfId="19886" xr:uid="{227E8B6A-18D9-4248-B211-3AE414862D65}"/>
    <cellStyle name="Comma 3 2 2 2 6" xfId="869" xr:uid="{00000000-0005-0000-0000-0000DF270000}"/>
    <cellStyle name="Comma 3 2 2 2 6 2" xfId="3274" xr:uid="{00000000-0005-0000-0000-0000E0270000}"/>
    <cellStyle name="Comma 3 2 2 2 6 2 2" xfId="8077" xr:uid="{00000000-0005-0000-0000-0000E1270000}"/>
    <cellStyle name="Comma 3 2 2 2 6 2 2 2" xfId="17684" xr:uid="{00000000-0005-0000-0000-0000E2270000}"/>
    <cellStyle name="Comma 3 2 2 2 6 2 2 2 2" xfId="36898" xr:uid="{F11DD8C7-A7B1-460F-9530-532AF9C0B32C}"/>
    <cellStyle name="Comma 3 2 2 2 6 2 2 3" xfId="27291" xr:uid="{D066F4AE-89BC-4404-9875-D3E4934FA4AC}"/>
    <cellStyle name="Comma 3 2 2 2 6 2 3" xfId="12881" xr:uid="{00000000-0005-0000-0000-0000E3270000}"/>
    <cellStyle name="Comma 3 2 2 2 6 2 3 2" xfId="32095" xr:uid="{562E16A7-440D-4420-9821-DD1FA01B9218}"/>
    <cellStyle name="Comma 3 2 2 2 6 2 4" xfId="22488" xr:uid="{1392702E-30E4-4D15-B4B9-9EB4655E6FEA}"/>
    <cellStyle name="Comma 3 2 2 2 6 3" xfId="5676" xr:uid="{00000000-0005-0000-0000-0000E4270000}"/>
    <cellStyle name="Comma 3 2 2 2 6 3 2" xfId="15283" xr:uid="{00000000-0005-0000-0000-0000E5270000}"/>
    <cellStyle name="Comma 3 2 2 2 6 3 2 2" xfId="34497" xr:uid="{03990067-728A-4B77-BF5E-CCB6E429C843}"/>
    <cellStyle name="Comma 3 2 2 2 6 3 3" xfId="24890" xr:uid="{6505BCCF-8738-452A-826B-729D0E8C5B76}"/>
    <cellStyle name="Comma 3 2 2 2 6 4" xfId="10479" xr:uid="{00000000-0005-0000-0000-0000E6270000}"/>
    <cellStyle name="Comma 3 2 2 2 6 4 2" xfId="29693" xr:uid="{EDD155DD-231F-4C20-8660-1801822D02B6}"/>
    <cellStyle name="Comma 3 2 2 2 6 5" xfId="20086" xr:uid="{09613EA3-067A-4D3A-9470-51375BC2A054}"/>
    <cellStyle name="Comma 3 2 2 2 7" xfId="1669" xr:uid="{00000000-0005-0000-0000-0000E7270000}"/>
    <cellStyle name="Comma 3 2 2 2 7 2" xfId="4074" xr:uid="{00000000-0005-0000-0000-0000E8270000}"/>
    <cellStyle name="Comma 3 2 2 2 7 2 2" xfId="8877" xr:uid="{00000000-0005-0000-0000-0000E9270000}"/>
    <cellStyle name="Comma 3 2 2 2 7 2 2 2" xfId="18484" xr:uid="{00000000-0005-0000-0000-0000EA270000}"/>
    <cellStyle name="Comma 3 2 2 2 7 2 2 2 2" xfId="37698" xr:uid="{696C4D42-8E87-4F5E-8733-66A308371274}"/>
    <cellStyle name="Comma 3 2 2 2 7 2 2 3" xfId="28091" xr:uid="{8F523963-B908-47AB-A06A-43BA450EAA13}"/>
    <cellStyle name="Comma 3 2 2 2 7 2 3" xfId="13681" xr:uid="{00000000-0005-0000-0000-0000EB270000}"/>
    <cellStyle name="Comma 3 2 2 2 7 2 3 2" xfId="32895" xr:uid="{60C63973-3432-4DFA-9FDF-F25EF49AEBEA}"/>
    <cellStyle name="Comma 3 2 2 2 7 2 4" xfId="23288" xr:uid="{754E9173-5204-4EBB-8B08-ACF208F0BE14}"/>
    <cellStyle name="Comma 3 2 2 2 7 3" xfId="6476" xr:uid="{00000000-0005-0000-0000-0000EC270000}"/>
    <cellStyle name="Comma 3 2 2 2 7 3 2" xfId="16083" xr:uid="{00000000-0005-0000-0000-0000ED270000}"/>
    <cellStyle name="Comma 3 2 2 2 7 3 2 2" xfId="35297" xr:uid="{6D41ED4A-7849-459A-9CA4-DB8C9C87F1B4}"/>
    <cellStyle name="Comma 3 2 2 2 7 3 3" xfId="25690" xr:uid="{66C1FAAE-0214-4416-B5C1-6E2331FC5829}"/>
    <cellStyle name="Comma 3 2 2 2 7 4" xfId="11279" xr:uid="{00000000-0005-0000-0000-0000EE270000}"/>
    <cellStyle name="Comma 3 2 2 2 7 4 2" xfId="30493" xr:uid="{61CF51FC-1787-414D-B03D-B539C810EE65}"/>
    <cellStyle name="Comma 3 2 2 2 7 5" xfId="20886" xr:uid="{1998DD05-C8FF-4B26-9929-CE36EDAEE93B}"/>
    <cellStyle name="Comma 3 2 2 2 8" xfId="2474" xr:uid="{00000000-0005-0000-0000-0000EF270000}"/>
    <cellStyle name="Comma 3 2 2 2 8 2" xfId="7277" xr:uid="{00000000-0005-0000-0000-0000F0270000}"/>
    <cellStyle name="Comma 3 2 2 2 8 2 2" xfId="16884" xr:uid="{00000000-0005-0000-0000-0000F1270000}"/>
    <cellStyle name="Comma 3 2 2 2 8 2 2 2" xfId="36098" xr:uid="{6391D67E-5E8D-437F-A368-48585D2EA13C}"/>
    <cellStyle name="Comma 3 2 2 2 8 2 3" xfId="26491" xr:uid="{BAFA7FC6-996A-4640-B58E-B0C65A1BD107}"/>
    <cellStyle name="Comma 3 2 2 2 8 3" xfId="12081" xr:uid="{00000000-0005-0000-0000-0000F2270000}"/>
    <cellStyle name="Comma 3 2 2 2 8 3 2" xfId="31295" xr:uid="{75790F51-2719-4DDC-A7F1-6E4FAC865C42}"/>
    <cellStyle name="Comma 3 2 2 2 8 4" xfId="21688" xr:uid="{86442379-907B-45B5-A460-3C1CC0EE379E}"/>
    <cellStyle name="Comma 3 2 2 2 9" xfId="4876" xr:uid="{00000000-0005-0000-0000-0000F3270000}"/>
    <cellStyle name="Comma 3 2 2 2 9 2" xfId="14483" xr:uid="{00000000-0005-0000-0000-0000F4270000}"/>
    <cellStyle name="Comma 3 2 2 2 9 2 2" xfId="33697" xr:uid="{AA4A573F-7A88-40A3-9F0F-7A5FB512AF60}"/>
    <cellStyle name="Comma 3 2 2 2 9 3" xfId="24090" xr:uid="{205E098B-7BA6-4B2B-81A7-FF85CCF53B60}"/>
    <cellStyle name="Comma 3 2 2 3" xfId="118" xr:uid="{00000000-0005-0000-0000-0000F5270000}"/>
    <cellStyle name="Comma 3 2 2 3 10" xfId="19336" xr:uid="{4F4B0807-B9BC-48F3-A91A-70227B04E9B5}"/>
    <cellStyle name="Comma 3 2 2 3 2" xfId="318" xr:uid="{00000000-0005-0000-0000-0000F6270000}"/>
    <cellStyle name="Comma 3 2 2 3 2 2" xfId="1119" xr:uid="{00000000-0005-0000-0000-0000F7270000}"/>
    <cellStyle name="Comma 3 2 2 3 2 2 2" xfId="3524" xr:uid="{00000000-0005-0000-0000-0000F8270000}"/>
    <cellStyle name="Comma 3 2 2 3 2 2 2 2" xfId="8327" xr:uid="{00000000-0005-0000-0000-0000F9270000}"/>
    <cellStyle name="Comma 3 2 2 3 2 2 2 2 2" xfId="17934" xr:uid="{00000000-0005-0000-0000-0000FA270000}"/>
    <cellStyle name="Comma 3 2 2 3 2 2 2 2 2 2" xfId="37148" xr:uid="{688F706B-DE40-4707-B46E-11E8D5196C7B}"/>
    <cellStyle name="Comma 3 2 2 3 2 2 2 2 3" xfId="27541" xr:uid="{50A39229-DE06-4B96-993E-ECA7B9C711A3}"/>
    <cellStyle name="Comma 3 2 2 3 2 2 2 3" xfId="13131" xr:uid="{00000000-0005-0000-0000-0000FB270000}"/>
    <cellStyle name="Comma 3 2 2 3 2 2 2 3 2" xfId="32345" xr:uid="{2A15DB07-05CA-4381-AD3C-00DADBAEE4AF}"/>
    <cellStyle name="Comma 3 2 2 3 2 2 2 4" xfId="22738" xr:uid="{FEC0902A-7BEA-4D3F-B92C-2ED6CB5C4D0C}"/>
    <cellStyle name="Comma 3 2 2 3 2 2 3" xfId="5926" xr:uid="{00000000-0005-0000-0000-0000FC270000}"/>
    <cellStyle name="Comma 3 2 2 3 2 2 3 2" xfId="15533" xr:uid="{00000000-0005-0000-0000-0000FD270000}"/>
    <cellStyle name="Comma 3 2 2 3 2 2 3 2 2" xfId="34747" xr:uid="{1931A7EA-8CE5-4A09-8D20-0B2A23D412FF}"/>
    <cellStyle name="Comma 3 2 2 3 2 2 3 3" xfId="25140" xr:uid="{F71CEFE5-B2EC-4C15-A814-28978910C7B6}"/>
    <cellStyle name="Comma 3 2 2 3 2 2 4" xfId="10729" xr:uid="{00000000-0005-0000-0000-0000FE270000}"/>
    <cellStyle name="Comma 3 2 2 3 2 2 4 2" xfId="29943" xr:uid="{6137DA7F-71CC-4990-92A1-13D04BCBEE80}"/>
    <cellStyle name="Comma 3 2 2 3 2 2 5" xfId="20336" xr:uid="{F3F19A8C-768D-4F00-81D8-50A9FCB16665}"/>
    <cellStyle name="Comma 3 2 2 3 2 3" xfId="1919" xr:uid="{00000000-0005-0000-0000-0000FF270000}"/>
    <cellStyle name="Comma 3 2 2 3 2 3 2" xfId="4324" xr:uid="{00000000-0005-0000-0000-000000280000}"/>
    <cellStyle name="Comma 3 2 2 3 2 3 2 2" xfId="9127" xr:uid="{00000000-0005-0000-0000-000001280000}"/>
    <cellStyle name="Comma 3 2 2 3 2 3 2 2 2" xfId="18734" xr:uid="{00000000-0005-0000-0000-000002280000}"/>
    <cellStyle name="Comma 3 2 2 3 2 3 2 2 2 2" xfId="37948" xr:uid="{A3CC7969-B945-4CA2-ADCE-B312640F5BD9}"/>
    <cellStyle name="Comma 3 2 2 3 2 3 2 2 3" xfId="28341" xr:uid="{ED4ED3C6-49F3-45D0-B497-74F16D36F098}"/>
    <cellStyle name="Comma 3 2 2 3 2 3 2 3" xfId="13931" xr:uid="{00000000-0005-0000-0000-000003280000}"/>
    <cellStyle name="Comma 3 2 2 3 2 3 2 3 2" xfId="33145" xr:uid="{9C4380C2-9231-4E16-88B3-9B96F19B94CA}"/>
    <cellStyle name="Comma 3 2 2 3 2 3 2 4" xfId="23538" xr:uid="{1DE27F8C-B3B5-4CD7-9B32-37AE8375E0E4}"/>
    <cellStyle name="Comma 3 2 2 3 2 3 3" xfId="6726" xr:uid="{00000000-0005-0000-0000-000004280000}"/>
    <cellStyle name="Comma 3 2 2 3 2 3 3 2" xfId="16333" xr:uid="{00000000-0005-0000-0000-000005280000}"/>
    <cellStyle name="Comma 3 2 2 3 2 3 3 2 2" xfId="35547" xr:uid="{0578A085-D84E-4BEE-82F6-292E4BB6B46C}"/>
    <cellStyle name="Comma 3 2 2 3 2 3 3 3" xfId="25940" xr:uid="{6AFD0CFA-2204-468D-99A5-4DE1A459A792}"/>
    <cellStyle name="Comma 3 2 2 3 2 3 4" xfId="11529" xr:uid="{00000000-0005-0000-0000-000006280000}"/>
    <cellStyle name="Comma 3 2 2 3 2 3 4 2" xfId="30743" xr:uid="{355CBB5C-69CC-4F74-8834-98CCABD6BA25}"/>
    <cellStyle name="Comma 3 2 2 3 2 3 5" xfId="21136" xr:uid="{9EC6E749-4B30-4128-805A-D2D8735F537A}"/>
    <cellStyle name="Comma 3 2 2 3 2 4" xfId="2724" xr:uid="{00000000-0005-0000-0000-000007280000}"/>
    <cellStyle name="Comma 3 2 2 3 2 4 2" xfId="7527" xr:uid="{00000000-0005-0000-0000-000008280000}"/>
    <cellStyle name="Comma 3 2 2 3 2 4 2 2" xfId="17134" xr:uid="{00000000-0005-0000-0000-000009280000}"/>
    <cellStyle name="Comma 3 2 2 3 2 4 2 2 2" xfId="36348" xr:uid="{CCDD9B75-B582-426E-9A64-656168012FAF}"/>
    <cellStyle name="Comma 3 2 2 3 2 4 2 3" xfId="26741" xr:uid="{81D52D26-0992-4626-AD0C-10D5DC06BC88}"/>
    <cellStyle name="Comma 3 2 2 3 2 4 3" xfId="12331" xr:uid="{00000000-0005-0000-0000-00000A280000}"/>
    <cellStyle name="Comma 3 2 2 3 2 4 3 2" xfId="31545" xr:uid="{01049E8C-0536-49C8-808C-20EC18E649E6}"/>
    <cellStyle name="Comma 3 2 2 3 2 4 4" xfId="21938" xr:uid="{FA0DDC30-03B0-4746-801E-62B3B45C78FF}"/>
    <cellStyle name="Comma 3 2 2 3 2 5" xfId="5126" xr:uid="{00000000-0005-0000-0000-00000B280000}"/>
    <cellStyle name="Comma 3 2 2 3 2 5 2" xfId="14733" xr:uid="{00000000-0005-0000-0000-00000C280000}"/>
    <cellStyle name="Comma 3 2 2 3 2 5 2 2" xfId="33947" xr:uid="{610160D8-1BB6-4A41-815A-36FFFAEF9323}"/>
    <cellStyle name="Comma 3 2 2 3 2 5 3" xfId="24340" xr:uid="{5B4BF568-9778-49FC-9E11-A2073C5A2F85}"/>
    <cellStyle name="Comma 3 2 2 3 2 6" xfId="9929" xr:uid="{00000000-0005-0000-0000-00000D280000}"/>
    <cellStyle name="Comma 3 2 2 3 2 6 2" xfId="29143" xr:uid="{2ADDBCB1-8512-419E-A132-E2BF6C8C294E}"/>
    <cellStyle name="Comma 3 2 2 3 2 7" xfId="19536" xr:uid="{E726343E-B9CA-4976-9839-FD47190715D7}"/>
    <cellStyle name="Comma 3 2 2 3 3" xfId="518" xr:uid="{00000000-0005-0000-0000-00000E280000}"/>
    <cellStyle name="Comma 3 2 2 3 3 2" xfId="1319" xr:uid="{00000000-0005-0000-0000-00000F280000}"/>
    <cellStyle name="Comma 3 2 2 3 3 2 2" xfId="3724" xr:uid="{00000000-0005-0000-0000-000010280000}"/>
    <cellStyle name="Comma 3 2 2 3 3 2 2 2" xfId="8527" xr:uid="{00000000-0005-0000-0000-000011280000}"/>
    <cellStyle name="Comma 3 2 2 3 3 2 2 2 2" xfId="18134" xr:uid="{00000000-0005-0000-0000-000012280000}"/>
    <cellStyle name="Comma 3 2 2 3 3 2 2 2 2 2" xfId="37348" xr:uid="{08680EF5-0AD2-4959-8905-2B38269D5CD5}"/>
    <cellStyle name="Comma 3 2 2 3 3 2 2 2 3" xfId="27741" xr:uid="{ABAD4FE1-EE90-4AFB-80B5-394AE4D4CE2E}"/>
    <cellStyle name="Comma 3 2 2 3 3 2 2 3" xfId="13331" xr:uid="{00000000-0005-0000-0000-000013280000}"/>
    <cellStyle name="Comma 3 2 2 3 3 2 2 3 2" xfId="32545" xr:uid="{8085AA6F-92F4-49E2-8A20-3D976FEA620C}"/>
    <cellStyle name="Comma 3 2 2 3 3 2 2 4" xfId="22938" xr:uid="{F103A78C-3891-41A6-97E7-F08B366CE862}"/>
    <cellStyle name="Comma 3 2 2 3 3 2 3" xfId="6126" xr:uid="{00000000-0005-0000-0000-000014280000}"/>
    <cellStyle name="Comma 3 2 2 3 3 2 3 2" xfId="15733" xr:uid="{00000000-0005-0000-0000-000015280000}"/>
    <cellStyle name="Comma 3 2 2 3 3 2 3 2 2" xfId="34947" xr:uid="{11653C1B-2DFD-4C6E-85CF-1B83B3050C4E}"/>
    <cellStyle name="Comma 3 2 2 3 3 2 3 3" xfId="25340" xr:uid="{17AD65D7-9A8E-4CEF-ACD7-41C7B1285492}"/>
    <cellStyle name="Comma 3 2 2 3 3 2 4" xfId="10929" xr:uid="{00000000-0005-0000-0000-000016280000}"/>
    <cellStyle name="Comma 3 2 2 3 3 2 4 2" xfId="30143" xr:uid="{C3FC48EE-B454-417C-97A6-00FC12DC36F8}"/>
    <cellStyle name="Comma 3 2 2 3 3 2 5" xfId="20536" xr:uid="{9701F488-05A0-4CCD-A0F6-24C4FE280062}"/>
    <cellStyle name="Comma 3 2 2 3 3 3" xfId="2119" xr:uid="{00000000-0005-0000-0000-000017280000}"/>
    <cellStyle name="Comma 3 2 2 3 3 3 2" xfId="4524" xr:uid="{00000000-0005-0000-0000-000018280000}"/>
    <cellStyle name="Comma 3 2 2 3 3 3 2 2" xfId="9327" xr:uid="{00000000-0005-0000-0000-000019280000}"/>
    <cellStyle name="Comma 3 2 2 3 3 3 2 2 2" xfId="18934" xr:uid="{00000000-0005-0000-0000-00001A280000}"/>
    <cellStyle name="Comma 3 2 2 3 3 3 2 2 2 2" xfId="38148" xr:uid="{F1A0FD13-3FE5-48E3-8885-6E9246D6F464}"/>
    <cellStyle name="Comma 3 2 2 3 3 3 2 2 3" xfId="28541" xr:uid="{6D85722B-72FE-4F96-9A45-E51FB50AF4B4}"/>
    <cellStyle name="Comma 3 2 2 3 3 3 2 3" xfId="14131" xr:uid="{00000000-0005-0000-0000-00001B280000}"/>
    <cellStyle name="Comma 3 2 2 3 3 3 2 3 2" xfId="33345" xr:uid="{D13563EC-9C46-4908-9780-C71B7B0D2B35}"/>
    <cellStyle name="Comma 3 2 2 3 3 3 2 4" xfId="23738" xr:uid="{9A4C4BA4-E60E-4D41-9EE5-68B0EF117AAD}"/>
    <cellStyle name="Comma 3 2 2 3 3 3 3" xfId="6926" xr:uid="{00000000-0005-0000-0000-00001C280000}"/>
    <cellStyle name="Comma 3 2 2 3 3 3 3 2" xfId="16533" xr:uid="{00000000-0005-0000-0000-00001D280000}"/>
    <cellStyle name="Comma 3 2 2 3 3 3 3 2 2" xfId="35747" xr:uid="{109CF89D-35D6-4632-8B9F-2D96202195DA}"/>
    <cellStyle name="Comma 3 2 2 3 3 3 3 3" xfId="26140" xr:uid="{0473C78C-A44D-4BFC-BFEC-8D346DC42DBD}"/>
    <cellStyle name="Comma 3 2 2 3 3 3 4" xfId="11729" xr:uid="{00000000-0005-0000-0000-00001E280000}"/>
    <cellStyle name="Comma 3 2 2 3 3 3 4 2" xfId="30943" xr:uid="{5EED44C0-061D-488D-97AA-8A22CC7570B9}"/>
    <cellStyle name="Comma 3 2 2 3 3 3 5" xfId="21336" xr:uid="{7482DDB6-5B7F-4D32-B3A2-7E3E7085DD2D}"/>
    <cellStyle name="Comma 3 2 2 3 3 4" xfId="2924" xr:uid="{00000000-0005-0000-0000-00001F280000}"/>
    <cellStyle name="Comma 3 2 2 3 3 4 2" xfId="7727" xr:uid="{00000000-0005-0000-0000-000020280000}"/>
    <cellStyle name="Comma 3 2 2 3 3 4 2 2" xfId="17334" xr:uid="{00000000-0005-0000-0000-000021280000}"/>
    <cellStyle name="Comma 3 2 2 3 3 4 2 2 2" xfId="36548" xr:uid="{E55401B5-3693-4F66-A6E4-119D0E737AF8}"/>
    <cellStyle name="Comma 3 2 2 3 3 4 2 3" xfId="26941" xr:uid="{C250F4D1-211D-4DF9-89AF-B79BC079768A}"/>
    <cellStyle name="Comma 3 2 2 3 3 4 3" xfId="12531" xr:uid="{00000000-0005-0000-0000-000022280000}"/>
    <cellStyle name="Comma 3 2 2 3 3 4 3 2" xfId="31745" xr:uid="{7F725D4D-B60F-451D-85DA-1A66987B6721}"/>
    <cellStyle name="Comma 3 2 2 3 3 4 4" xfId="22138" xr:uid="{10A205AD-6695-480E-BF2F-80360CEAA4C3}"/>
    <cellStyle name="Comma 3 2 2 3 3 5" xfId="5326" xr:uid="{00000000-0005-0000-0000-000023280000}"/>
    <cellStyle name="Comma 3 2 2 3 3 5 2" xfId="14933" xr:uid="{00000000-0005-0000-0000-000024280000}"/>
    <cellStyle name="Comma 3 2 2 3 3 5 2 2" xfId="34147" xr:uid="{1E2550E1-AD5E-44DE-AA26-C96963E70009}"/>
    <cellStyle name="Comma 3 2 2 3 3 5 3" xfId="24540" xr:uid="{2652C2EF-4FB4-4A70-BC8F-7C60A3766FBA}"/>
    <cellStyle name="Comma 3 2 2 3 3 6" xfId="10129" xr:uid="{00000000-0005-0000-0000-000025280000}"/>
    <cellStyle name="Comma 3 2 2 3 3 6 2" xfId="29343" xr:uid="{AEDD4F59-BEE4-4CA2-B627-0F252BBF7A76}"/>
    <cellStyle name="Comma 3 2 2 3 3 7" xfId="19736" xr:uid="{75459C88-D537-4B3F-B6B2-033660890950}"/>
    <cellStyle name="Comma 3 2 2 3 4" xfId="718" xr:uid="{00000000-0005-0000-0000-000026280000}"/>
    <cellStyle name="Comma 3 2 2 3 4 2" xfId="1519" xr:uid="{00000000-0005-0000-0000-000027280000}"/>
    <cellStyle name="Comma 3 2 2 3 4 2 2" xfId="3924" xr:uid="{00000000-0005-0000-0000-000028280000}"/>
    <cellStyle name="Comma 3 2 2 3 4 2 2 2" xfId="8727" xr:uid="{00000000-0005-0000-0000-000029280000}"/>
    <cellStyle name="Comma 3 2 2 3 4 2 2 2 2" xfId="18334" xr:uid="{00000000-0005-0000-0000-00002A280000}"/>
    <cellStyle name="Comma 3 2 2 3 4 2 2 2 2 2" xfId="37548" xr:uid="{B70EAF3A-09A0-4FD5-9D93-1C7F451DAAF6}"/>
    <cellStyle name="Comma 3 2 2 3 4 2 2 2 3" xfId="27941" xr:uid="{AEE4E265-7E40-4A0D-998D-8A600758187C}"/>
    <cellStyle name="Comma 3 2 2 3 4 2 2 3" xfId="13531" xr:uid="{00000000-0005-0000-0000-00002B280000}"/>
    <cellStyle name="Comma 3 2 2 3 4 2 2 3 2" xfId="32745" xr:uid="{BEB3A225-8DC4-4562-8ACD-418D72A969BB}"/>
    <cellStyle name="Comma 3 2 2 3 4 2 2 4" xfId="23138" xr:uid="{456E9D5F-5B52-4D9E-8BDF-414018408DC6}"/>
    <cellStyle name="Comma 3 2 2 3 4 2 3" xfId="6326" xr:uid="{00000000-0005-0000-0000-00002C280000}"/>
    <cellStyle name="Comma 3 2 2 3 4 2 3 2" xfId="15933" xr:uid="{00000000-0005-0000-0000-00002D280000}"/>
    <cellStyle name="Comma 3 2 2 3 4 2 3 2 2" xfId="35147" xr:uid="{41198834-875F-409B-9F6B-9234B14F0F21}"/>
    <cellStyle name="Comma 3 2 2 3 4 2 3 3" xfId="25540" xr:uid="{F37A7159-32C1-4489-972D-E6BB786B9C57}"/>
    <cellStyle name="Comma 3 2 2 3 4 2 4" xfId="11129" xr:uid="{00000000-0005-0000-0000-00002E280000}"/>
    <cellStyle name="Comma 3 2 2 3 4 2 4 2" xfId="30343" xr:uid="{A7ADEB03-DD4E-42C4-8134-E9CF3D593F7A}"/>
    <cellStyle name="Comma 3 2 2 3 4 2 5" xfId="20736" xr:uid="{7A6C3A1E-C825-4E6F-B8AB-2B046C3441AA}"/>
    <cellStyle name="Comma 3 2 2 3 4 3" xfId="2319" xr:uid="{00000000-0005-0000-0000-00002F280000}"/>
    <cellStyle name="Comma 3 2 2 3 4 3 2" xfId="4724" xr:uid="{00000000-0005-0000-0000-000030280000}"/>
    <cellStyle name="Comma 3 2 2 3 4 3 2 2" xfId="9527" xr:uid="{00000000-0005-0000-0000-000031280000}"/>
    <cellStyle name="Comma 3 2 2 3 4 3 2 2 2" xfId="19134" xr:uid="{00000000-0005-0000-0000-000032280000}"/>
    <cellStyle name="Comma 3 2 2 3 4 3 2 2 2 2" xfId="38348" xr:uid="{08CC3FC4-2268-45C3-8966-284D3CDA700B}"/>
    <cellStyle name="Comma 3 2 2 3 4 3 2 2 3" xfId="28741" xr:uid="{9121E253-BB70-4438-9887-8016E983F660}"/>
    <cellStyle name="Comma 3 2 2 3 4 3 2 3" xfId="14331" xr:uid="{00000000-0005-0000-0000-000033280000}"/>
    <cellStyle name="Comma 3 2 2 3 4 3 2 3 2" xfId="33545" xr:uid="{40A39384-811B-4A80-B310-F7A7FDDC36C0}"/>
    <cellStyle name="Comma 3 2 2 3 4 3 2 4" xfId="23938" xr:uid="{EC4316CF-1942-46B5-8E55-C78A68F1B657}"/>
    <cellStyle name="Comma 3 2 2 3 4 3 3" xfId="7126" xr:uid="{00000000-0005-0000-0000-000034280000}"/>
    <cellStyle name="Comma 3 2 2 3 4 3 3 2" xfId="16733" xr:uid="{00000000-0005-0000-0000-000035280000}"/>
    <cellStyle name="Comma 3 2 2 3 4 3 3 2 2" xfId="35947" xr:uid="{802907B1-71E4-4F71-891B-DD7C1FEE5A9D}"/>
    <cellStyle name="Comma 3 2 2 3 4 3 3 3" xfId="26340" xr:uid="{620C516C-A18F-4486-8367-DBC939B056B4}"/>
    <cellStyle name="Comma 3 2 2 3 4 3 4" xfId="11929" xr:uid="{00000000-0005-0000-0000-000036280000}"/>
    <cellStyle name="Comma 3 2 2 3 4 3 4 2" xfId="31143" xr:uid="{40B6F8AD-3572-4C01-ACA2-6339021C745D}"/>
    <cellStyle name="Comma 3 2 2 3 4 3 5" xfId="21536" xr:uid="{E2E1DFE6-58FA-4F97-AE4C-7F318EDA9B58}"/>
    <cellStyle name="Comma 3 2 2 3 4 4" xfId="3124" xr:uid="{00000000-0005-0000-0000-000037280000}"/>
    <cellStyle name="Comma 3 2 2 3 4 4 2" xfId="7927" xr:uid="{00000000-0005-0000-0000-000038280000}"/>
    <cellStyle name="Comma 3 2 2 3 4 4 2 2" xfId="17534" xr:uid="{00000000-0005-0000-0000-000039280000}"/>
    <cellStyle name="Comma 3 2 2 3 4 4 2 2 2" xfId="36748" xr:uid="{94F9C0AE-AD44-4C22-9F84-8BD18664836A}"/>
    <cellStyle name="Comma 3 2 2 3 4 4 2 3" xfId="27141" xr:uid="{DCDE82F3-5BD5-4FF7-9396-AE8CBE40A19A}"/>
    <cellStyle name="Comma 3 2 2 3 4 4 3" xfId="12731" xr:uid="{00000000-0005-0000-0000-00003A280000}"/>
    <cellStyle name="Comma 3 2 2 3 4 4 3 2" xfId="31945" xr:uid="{B6938924-B7FF-4BE8-8AC8-19112EDE1A03}"/>
    <cellStyle name="Comma 3 2 2 3 4 4 4" xfId="22338" xr:uid="{2FE74981-C767-48EB-801E-A28B6C521F46}"/>
    <cellStyle name="Comma 3 2 2 3 4 5" xfId="5526" xr:uid="{00000000-0005-0000-0000-00003B280000}"/>
    <cellStyle name="Comma 3 2 2 3 4 5 2" xfId="15133" xr:uid="{00000000-0005-0000-0000-00003C280000}"/>
    <cellStyle name="Comma 3 2 2 3 4 5 2 2" xfId="34347" xr:uid="{FA99147F-4478-4A0A-AAB6-3D32DCC9292C}"/>
    <cellStyle name="Comma 3 2 2 3 4 5 3" xfId="24740" xr:uid="{9C601362-95BF-4DCA-96FC-FF16E2637F45}"/>
    <cellStyle name="Comma 3 2 2 3 4 6" xfId="10329" xr:uid="{00000000-0005-0000-0000-00003D280000}"/>
    <cellStyle name="Comma 3 2 2 3 4 6 2" xfId="29543" xr:uid="{DBA63F15-64CE-47F7-BBA8-2A187EFAD7CA}"/>
    <cellStyle name="Comma 3 2 2 3 4 7" xfId="19936" xr:uid="{E94FEF64-81A2-4CA2-9715-53DEF0CF8008}"/>
    <cellStyle name="Comma 3 2 2 3 5" xfId="919" xr:uid="{00000000-0005-0000-0000-00003E280000}"/>
    <cellStyle name="Comma 3 2 2 3 5 2" xfId="3324" xr:uid="{00000000-0005-0000-0000-00003F280000}"/>
    <cellStyle name="Comma 3 2 2 3 5 2 2" xfId="8127" xr:uid="{00000000-0005-0000-0000-000040280000}"/>
    <cellStyle name="Comma 3 2 2 3 5 2 2 2" xfId="17734" xr:uid="{00000000-0005-0000-0000-000041280000}"/>
    <cellStyle name="Comma 3 2 2 3 5 2 2 2 2" xfId="36948" xr:uid="{8D705F67-2F9A-4238-8A67-B10A36D2791A}"/>
    <cellStyle name="Comma 3 2 2 3 5 2 2 3" xfId="27341" xr:uid="{BB848CF5-2C2D-449D-863F-3F55BEC18F17}"/>
    <cellStyle name="Comma 3 2 2 3 5 2 3" xfId="12931" xr:uid="{00000000-0005-0000-0000-000042280000}"/>
    <cellStyle name="Comma 3 2 2 3 5 2 3 2" xfId="32145" xr:uid="{FA964233-3D71-4C29-87E6-EB2BDE3E9227}"/>
    <cellStyle name="Comma 3 2 2 3 5 2 4" xfId="22538" xr:uid="{2F6ED66F-45A0-47F9-913F-77FA36930C63}"/>
    <cellStyle name="Comma 3 2 2 3 5 3" xfId="5726" xr:uid="{00000000-0005-0000-0000-000043280000}"/>
    <cellStyle name="Comma 3 2 2 3 5 3 2" xfId="15333" xr:uid="{00000000-0005-0000-0000-000044280000}"/>
    <cellStyle name="Comma 3 2 2 3 5 3 2 2" xfId="34547" xr:uid="{B11C7C8C-30CF-4F49-B20F-D5CCF5A04849}"/>
    <cellStyle name="Comma 3 2 2 3 5 3 3" xfId="24940" xr:uid="{FD832EBF-8C47-4E08-83E4-C2D191C545D9}"/>
    <cellStyle name="Comma 3 2 2 3 5 4" xfId="10529" xr:uid="{00000000-0005-0000-0000-000045280000}"/>
    <cellStyle name="Comma 3 2 2 3 5 4 2" xfId="29743" xr:uid="{BFC93CC3-883A-4CCF-819D-7E8F92591686}"/>
    <cellStyle name="Comma 3 2 2 3 5 5" xfId="20136" xr:uid="{BEAC5314-D1FB-449C-9E63-17E6B4449D99}"/>
    <cellStyle name="Comma 3 2 2 3 6" xfId="1719" xr:uid="{00000000-0005-0000-0000-000046280000}"/>
    <cellStyle name="Comma 3 2 2 3 6 2" xfId="4124" xr:uid="{00000000-0005-0000-0000-000047280000}"/>
    <cellStyle name="Comma 3 2 2 3 6 2 2" xfId="8927" xr:uid="{00000000-0005-0000-0000-000048280000}"/>
    <cellStyle name="Comma 3 2 2 3 6 2 2 2" xfId="18534" xr:uid="{00000000-0005-0000-0000-000049280000}"/>
    <cellStyle name="Comma 3 2 2 3 6 2 2 2 2" xfId="37748" xr:uid="{FD18E81C-2375-48A6-8A6F-0635421A8152}"/>
    <cellStyle name="Comma 3 2 2 3 6 2 2 3" xfId="28141" xr:uid="{439DE7C4-8FEC-43C3-B6F8-1F41DCE87A66}"/>
    <cellStyle name="Comma 3 2 2 3 6 2 3" xfId="13731" xr:uid="{00000000-0005-0000-0000-00004A280000}"/>
    <cellStyle name="Comma 3 2 2 3 6 2 3 2" xfId="32945" xr:uid="{A6A72423-7E92-4A18-AF9A-608395685CB2}"/>
    <cellStyle name="Comma 3 2 2 3 6 2 4" xfId="23338" xr:uid="{E8D4DC7A-5F93-4F43-81AA-5BD23C7274AB}"/>
    <cellStyle name="Comma 3 2 2 3 6 3" xfId="6526" xr:uid="{00000000-0005-0000-0000-00004B280000}"/>
    <cellStyle name="Comma 3 2 2 3 6 3 2" xfId="16133" xr:uid="{00000000-0005-0000-0000-00004C280000}"/>
    <cellStyle name="Comma 3 2 2 3 6 3 2 2" xfId="35347" xr:uid="{91A6E850-B95E-4BA7-AE4C-77931CB82A4D}"/>
    <cellStyle name="Comma 3 2 2 3 6 3 3" xfId="25740" xr:uid="{1B94F176-311F-42C9-BF1D-0937CBE82881}"/>
    <cellStyle name="Comma 3 2 2 3 6 4" xfId="11329" xr:uid="{00000000-0005-0000-0000-00004D280000}"/>
    <cellStyle name="Comma 3 2 2 3 6 4 2" xfId="30543" xr:uid="{1921AEE3-9CDA-4FCF-87EF-A127EA573C1E}"/>
    <cellStyle name="Comma 3 2 2 3 6 5" xfId="20936" xr:uid="{93AFBE57-6DE0-4F8C-B1E0-AF10A9E6F256}"/>
    <cellStyle name="Comma 3 2 2 3 7" xfId="2524" xr:uid="{00000000-0005-0000-0000-00004E280000}"/>
    <cellStyle name="Comma 3 2 2 3 7 2" xfId="7327" xr:uid="{00000000-0005-0000-0000-00004F280000}"/>
    <cellStyle name="Comma 3 2 2 3 7 2 2" xfId="16934" xr:uid="{00000000-0005-0000-0000-000050280000}"/>
    <cellStyle name="Comma 3 2 2 3 7 2 2 2" xfId="36148" xr:uid="{4EB2D162-1D47-4AF8-87CF-31B80A9F646B}"/>
    <cellStyle name="Comma 3 2 2 3 7 2 3" xfId="26541" xr:uid="{5CF77C60-50D0-4FC2-A27A-9764FCA370DE}"/>
    <cellStyle name="Comma 3 2 2 3 7 3" xfId="12131" xr:uid="{00000000-0005-0000-0000-000051280000}"/>
    <cellStyle name="Comma 3 2 2 3 7 3 2" xfId="31345" xr:uid="{4ABE60A4-7140-4F31-8D7C-4F856E2D881B}"/>
    <cellStyle name="Comma 3 2 2 3 7 4" xfId="21738" xr:uid="{61174D9D-0131-4101-A29A-989E6A7A3FB0}"/>
    <cellStyle name="Comma 3 2 2 3 8" xfId="4926" xr:uid="{00000000-0005-0000-0000-000052280000}"/>
    <cellStyle name="Comma 3 2 2 3 8 2" xfId="14533" xr:uid="{00000000-0005-0000-0000-000053280000}"/>
    <cellStyle name="Comma 3 2 2 3 8 2 2" xfId="33747" xr:uid="{DBBCB53A-C387-467F-8213-AA036AD981AE}"/>
    <cellStyle name="Comma 3 2 2 3 8 3" xfId="24140" xr:uid="{8A65844E-F8B5-4382-8AD5-7665DA64BA9F}"/>
    <cellStyle name="Comma 3 2 2 3 9" xfId="9729" xr:uid="{00000000-0005-0000-0000-000054280000}"/>
    <cellStyle name="Comma 3 2 2 3 9 2" xfId="28943" xr:uid="{B839ACF8-8064-4B0E-9D29-97B58FDDD83C}"/>
    <cellStyle name="Comma 3 2 2 4" xfId="218" xr:uid="{00000000-0005-0000-0000-000055280000}"/>
    <cellStyle name="Comma 3 2 2 4 2" xfId="1019" xr:uid="{00000000-0005-0000-0000-000056280000}"/>
    <cellStyle name="Comma 3 2 2 4 2 2" xfId="3424" xr:uid="{00000000-0005-0000-0000-000057280000}"/>
    <cellStyle name="Comma 3 2 2 4 2 2 2" xfId="8227" xr:uid="{00000000-0005-0000-0000-000058280000}"/>
    <cellStyle name="Comma 3 2 2 4 2 2 2 2" xfId="17834" xr:uid="{00000000-0005-0000-0000-000059280000}"/>
    <cellStyle name="Comma 3 2 2 4 2 2 2 2 2" xfId="37048" xr:uid="{9C862878-2434-4F2A-9ECC-2EB19C6C7114}"/>
    <cellStyle name="Comma 3 2 2 4 2 2 2 3" xfId="27441" xr:uid="{02F30E97-13D3-473C-A7CB-F3C68971516E}"/>
    <cellStyle name="Comma 3 2 2 4 2 2 3" xfId="13031" xr:uid="{00000000-0005-0000-0000-00005A280000}"/>
    <cellStyle name="Comma 3 2 2 4 2 2 3 2" xfId="32245" xr:uid="{FE933791-EB68-47D0-BA47-AD597FAF62DD}"/>
    <cellStyle name="Comma 3 2 2 4 2 2 4" xfId="22638" xr:uid="{7F51E8B1-8DE6-4568-9A5C-FC459D7C5350}"/>
    <cellStyle name="Comma 3 2 2 4 2 3" xfId="5826" xr:uid="{00000000-0005-0000-0000-00005B280000}"/>
    <cellStyle name="Comma 3 2 2 4 2 3 2" xfId="15433" xr:uid="{00000000-0005-0000-0000-00005C280000}"/>
    <cellStyle name="Comma 3 2 2 4 2 3 2 2" xfId="34647" xr:uid="{BD059C7E-952B-4F5F-AAD1-934C4B5EBB9B}"/>
    <cellStyle name="Comma 3 2 2 4 2 3 3" xfId="25040" xr:uid="{D18CAC28-61F2-42A6-896A-0D656D2BBCF0}"/>
    <cellStyle name="Comma 3 2 2 4 2 4" xfId="10629" xr:uid="{00000000-0005-0000-0000-00005D280000}"/>
    <cellStyle name="Comma 3 2 2 4 2 4 2" xfId="29843" xr:uid="{DECDCCFC-64D7-4F03-B5C8-7236C130F0A4}"/>
    <cellStyle name="Comma 3 2 2 4 2 5" xfId="20236" xr:uid="{5D2683CA-CE60-455C-A764-E503E3F24F1E}"/>
    <cellStyle name="Comma 3 2 2 4 3" xfId="1819" xr:uid="{00000000-0005-0000-0000-00005E280000}"/>
    <cellStyle name="Comma 3 2 2 4 3 2" xfId="4224" xr:uid="{00000000-0005-0000-0000-00005F280000}"/>
    <cellStyle name="Comma 3 2 2 4 3 2 2" xfId="9027" xr:uid="{00000000-0005-0000-0000-000060280000}"/>
    <cellStyle name="Comma 3 2 2 4 3 2 2 2" xfId="18634" xr:uid="{00000000-0005-0000-0000-000061280000}"/>
    <cellStyle name="Comma 3 2 2 4 3 2 2 2 2" xfId="37848" xr:uid="{1B023AC9-D9D3-4840-BC5D-C458145A932A}"/>
    <cellStyle name="Comma 3 2 2 4 3 2 2 3" xfId="28241" xr:uid="{158B7F22-4CD7-429F-93EB-407043C043FF}"/>
    <cellStyle name="Comma 3 2 2 4 3 2 3" xfId="13831" xr:uid="{00000000-0005-0000-0000-000062280000}"/>
    <cellStyle name="Comma 3 2 2 4 3 2 3 2" xfId="33045" xr:uid="{C0EF5729-5785-4053-9499-1B790A746E5A}"/>
    <cellStyle name="Comma 3 2 2 4 3 2 4" xfId="23438" xr:uid="{2E009629-86AA-4E7F-8B77-FA794D9EFDB4}"/>
    <cellStyle name="Comma 3 2 2 4 3 3" xfId="6626" xr:uid="{00000000-0005-0000-0000-000063280000}"/>
    <cellStyle name="Comma 3 2 2 4 3 3 2" xfId="16233" xr:uid="{00000000-0005-0000-0000-000064280000}"/>
    <cellStyle name="Comma 3 2 2 4 3 3 2 2" xfId="35447" xr:uid="{A1043584-876C-45B8-A0AD-3C007EB61982}"/>
    <cellStyle name="Comma 3 2 2 4 3 3 3" xfId="25840" xr:uid="{80F00A92-431B-46CA-84F2-4F438EF7E8B4}"/>
    <cellStyle name="Comma 3 2 2 4 3 4" xfId="11429" xr:uid="{00000000-0005-0000-0000-000065280000}"/>
    <cellStyle name="Comma 3 2 2 4 3 4 2" xfId="30643" xr:uid="{E7C69BE1-F857-4039-9C2E-24E00616A112}"/>
    <cellStyle name="Comma 3 2 2 4 3 5" xfId="21036" xr:uid="{6751B8FA-3120-4FBD-A7DD-0BE626B6A9B8}"/>
    <cellStyle name="Comma 3 2 2 4 4" xfId="2624" xr:uid="{00000000-0005-0000-0000-000066280000}"/>
    <cellStyle name="Comma 3 2 2 4 4 2" xfId="7427" xr:uid="{00000000-0005-0000-0000-000067280000}"/>
    <cellStyle name="Comma 3 2 2 4 4 2 2" xfId="17034" xr:uid="{00000000-0005-0000-0000-000068280000}"/>
    <cellStyle name="Comma 3 2 2 4 4 2 2 2" xfId="36248" xr:uid="{08C87118-0519-41A9-B368-D888BC65701E}"/>
    <cellStyle name="Comma 3 2 2 4 4 2 3" xfId="26641" xr:uid="{53BAF48B-9F51-4029-80A8-AA18769B9A8D}"/>
    <cellStyle name="Comma 3 2 2 4 4 3" xfId="12231" xr:uid="{00000000-0005-0000-0000-000069280000}"/>
    <cellStyle name="Comma 3 2 2 4 4 3 2" xfId="31445" xr:uid="{E5FE40E1-49EB-43E9-912C-787127C66DE1}"/>
    <cellStyle name="Comma 3 2 2 4 4 4" xfId="21838" xr:uid="{F2AE5B4B-0AAD-44AC-A34C-3AE60AE38CEA}"/>
    <cellStyle name="Comma 3 2 2 4 5" xfId="5026" xr:uid="{00000000-0005-0000-0000-00006A280000}"/>
    <cellStyle name="Comma 3 2 2 4 5 2" xfId="14633" xr:uid="{00000000-0005-0000-0000-00006B280000}"/>
    <cellStyle name="Comma 3 2 2 4 5 2 2" xfId="33847" xr:uid="{4EF26495-2FD3-4CB9-ABED-13DDE8D9BDD7}"/>
    <cellStyle name="Comma 3 2 2 4 5 3" xfId="24240" xr:uid="{3C4DA07B-0FAE-4774-A47F-0C50C3F35BC1}"/>
    <cellStyle name="Comma 3 2 2 4 6" xfId="9829" xr:uid="{00000000-0005-0000-0000-00006C280000}"/>
    <cellStyle name="Comma 3 2 2 4 6 2" xfId="29043" xr:uid="{DEE18D1F-76F7-48BD-B0D8-1DEBDC783917}"/>
    <cellStyle name="Comma 3 2 2 4 7" xfId="19436" xr:uid="{8CB2803F-0324-4130-8AB3-20EA9CFA231E}"/>
    <cellStyle name="Comma 3 2 2 5" xfId="418" xr:uid="{00000000-0005-0000-0000-00006D280000}"/>
    <cellStyle name="Comma 3 2 2 5 2" xfId="1219" xr:uid="{00000000-0005-0000-0000-00006E280000}"/>
    <cellStyle name="Comma 3 2 2 5 2 2" xfId="3624" xr:uid="{00000000-0005-0000-0000-00006F280000}"/>
    <cellStyle name="Comma 3 2 2 5 2 2 2" xfId="8427" xr:uid="{00000000-0005-0000-0000-000070280000}"/>
    <cellStyle name="Comma 3 2 2 5 2 2 2 2" xfId="18034" xr:uid="{00000000-0005-0000-0000-000071280000}"/>
    <cellStyle name="Comma 3 2 2 5 2 2 2 2 2" xfId="37248" xr:uid="{39B3C559-8C5D-4FE4-BF10-1C814BC57DAB}"/>
    <cellStyle name="Comma 3 2 2 5 2 2 2 3" xfId="27641" xr:uid="{70791783-F19C-450C-B70F-440FA5234C7A}"/>
    <cellStyle name="Comma 3 2 2 5 2 2 3" xfId="13231" xr:uid="{00000000-0005-0000-0000-000072280000}"/>
    <cellStyle name="Comma 3 2 2 5 2 2 3 2" xfId="32445" xr:uid="{818D3657-F6F3-436D-8B6C-CBF966D423A4}"/>
    <cellStyle name="Comma 3 2 2 5 2 2 4" xfId="22838" xr:uid="{758E7962-9FD0-406B-859A-56E2BE4011B5}"/>
    <cellStyle name="Comma 3 2 2 5 2 3" xfId="6026" xr:uid="{00000000-0005-0000-0000-000073280000}"/>
    <cellStyle name="Comma 3 2 2 5 2 3 2" xfId="15633" xr:uid="{00000000-0005-0000-0000-000074280000}"/>
    <cellStyle name="Comma 3 2 2 5 2 3 2 2" xfId="34847" xr:uid="{9E3DAEF7-0FBF-4D6A-B8B6-97B3197863E2}"/>
    <cellStyle name="Comma 3 2 2 5 2 3 3" xfId="25240" xr:uid="{4BD0119A-6F01-4D78-AEA7-7575E812B4B1}"/>
    <cellStyle name="Comma 3 2 2 5 2 4" xfId="10829" xr:uid="{00000000-0005-0000-0000-000075280000}"/>
    <cellStyle name="Comma 3 2 2 5 2 4 2" xfId="30043" xr:uid="{36D02709-BB6E-4306-B8AE-E5894831C23F}"/>
    <cellStyle name="Comma 3 2 2 5 2 5" xfId="20436" xr:uid="{94341F66-D740-46CB-AB6C-6E5A9B444F2B}"/>
    <cellStyle name="Comma 3 2 2 5 3" xfId="2019" xr:uid="{00000000-0005-0000-0000-000076280000}"/>
    <cellStyle name="Comma 3 2 2 5 3 2" xfId="4424" xr:uid="{00000000-0005-0000-0000-000077280000}"/>
    <cellStyle name="Comma 3 2 2 5 3 2 2" xfId="9227" xr:uid="{00000000-0005-0000-0000-000078280000}"/>
    <cellStyle name="Comma 3 2 2 5 3 2 2 2" xfId="18834" xr:uid="{00000000-0005-0000-0000-000079280000}"/>
    <cellStyle name="Comma 3 2 2 5 3 2 2 2 2" xfId="38048" xr:uid="{6F1B9006-9D34-4978-AB61-79CE8CC9D86E}"/>
    <cellStyle name="Comma 3 2 2 5 3 2 2 3" xfId="28441" xr:uid="{0C4F51AD-B49E-4975-9C5B-3E23BC3B5CC7}"/>
    <cellStyle name="Comma 3 2 2 5 3 2 3" xfId="14031" xr:uid="{00000000-0005-0000-0000-00007A280000}"/>
    <cellStyle name="Comma 3 2 2 5 3 2 3 2" xfId="33245" xr:uid="{C0417E48-3ABB-4981-8CA7-04188F7B8F68}"/>
    <cellStyle name="Comma 3 2 2 5 3 2 4" xfId="23638" xr:uid="{6FDD6387-5777-493D-A8D7-3438EB6E8F3B}"/>
    <cellStyle name="Comma 3 2 2 5 3 3" xfId="6826" xr:uid="{00000000-0005-0000-0000-00007B280000}"/>
    <cellStyle name="Comma 3 2 2 5 3 3 2" xfId="16433" xr:uid="{00000000-0005-0000-0000-00007C280000}"/>
    <cellStyle name="Comma 3 2 2 5 3 3 2 2" xfId="35647" xr:uid="{C9CE81B2-6A76-4711-821F-C84BED9F0E70}"/>
    <cellStyle name="Comma 3 2 2 5 3 3 3" xfId="26040" xr:uid="{8C5EB682-C2CF-4E88-A7F1-9075DBC65B84}"/>
    <cellStyle name="Comma 3 2 2 5 3 4" xfId="11629" xr:uid="{00000000-0005-0000-0000-00007D280000}"/>
    <cellStyle name="Comma 3 2 2 5 3 4 2" xfId="30843" xr:uid="{B45ECAD5-68E8-48FF-A05C-42FF1CE54797}"/>
    <cellStyle name="Comma 3 2 2 5 3 5" xfId="21236" xr:uid="{7C680EC5-14E5-4D47-8E92-914C8397CE8B}"/>
    <cellStyle name="Comma 3 2 2 5 4" xfId="2824" xr:uid="{00000000-0005-0000-0000-00007E280000}"/>
    <cellStyle name="Comma 3 2 2 5 4 2" xfId="7627" xr:uid="{00000000-0005-0000-0000-00007F280000}"/>
    <cellStyle name="Comma 3 2 2 5 4 2 2" xfId="17234" xr:uid="{00000000-0005-0000-0000-000080280000}"/>
    <cellStyle name="Comma 3 2 2 5 4 2 2 2" xfId="36448" xr:uid="{6EB2284E-F2FF-4FA0-9927-AD5912080484}"/>
    <cellStyle name="Comma 3 2 2 5 4 2 3" xfId="26841" xr:uid="{042B674C-98DB-4AE8-9025-27AC77D153D8}"/>
    <cellStyle name="Comma 3 2 2 5 4 3" xfId="12431" xr:uid="{00000000-0005-0000-0000-000081280000}"/>
    <cellStyle name="Comma 3 2 2 5 4 3 2" xfId="31645" xr:uid="{3686C75B-DBA0-42C6-B95E-DC7FFFC2F5A2}"/>
    <cellStyle name="Comma 3 2 2 5 4 4" xfId="22038" xr:uid="{F935ED91-6307-44BD-8760-99DF539D1037}"/>
    <cellStyle name="Comma 3 2 2 5 5" xfId="5226" xr:uid="{00000000-0005-0000-0000-000082280000}"/>
    <cellStyle name="Comma 3 2 2 5 5 2" xfId="14833" xr:uid="{00000000-0005-0000-0000-000083280000}"/>
    <cellStyle name="Comma 3 2 2 5 5 2 2" xfId="34047" xr:uid="{350BE0C4-7074-46FF-91E6-4FA50D104E88}"/>
    <cellStyle name="Comma 3 2 2 5 5 3" xfId="24440" xr:uid="{38A75F3B-372B-4326-8B21-DBD5115CA23D}"/>
    <cellStyle name="Comma 3 2 2 5 6" xfId="10029" xr:uid="{00000000-0005-0000-0000-000084280000}"/>
    <cellStyle name="Comma 3 2 2 5 6 2" xfId="29243" xr:uid="{87ADF352-C367-49AA-A2AD-F59C130514BF}"/>
    <cellStyle name="Comma 3 2 2 5 7" xfId="19636" xr:uid="{A2FE789E-0914-4990-943F-B271F46A609C}"/>
    <cellStyle name="Comma 3 2 2 6" xfId="618" xr:uid="{00000000-0005-0000-0000-000085280000}"/>
    <cellStyle name="Comma 3 2 2 6 2" xfId="1419" xr:uid="{00000000-0005-0000-0000-000086280000}"/>
    <cellStyle name="Comma 3 2 2 6 2 2" xfId="3824" xr:uid="{00000000-0005-0000-0000-000087280000}"/>
    <cellStyle name="Comma 3 2 2 6 2 2 2" xfId="8627" xr:uid="{00000000-0005-0000-0000-000088280000}"/>
    <cellStyle name="Comma 3 2 2 6 2 2 2 2" xfId="18234" xr:uid="{00000000-0005-0000-0000-000089280000}"/>
    <cellStyle name="Comma 3 2 2 6 2 2 2 2 2" xfId="37448" xr:uid="{33DC8F0B-331B-4905-8C6F-4568214740CB}"/>
    <cellStyle name="Comma 3 2 2 6 2 2 2 3" xfId="27841" xr:uid="{9D84EBFB-1762-484F-B403-6E04086857A2}"/>
    <cellStyle name="Comma 3 2 2 6 2 2 3" xfId="13431" xr:uid="{00000000-0005-0000-0000-00008A280000}"/>
    <cellStyle name="Comma 3 2 2 6 2 2 3 2" xfId="32645" xr:uid="{038AD507-96DB-4671-AD8B-EFC5D8B04A48}"/>
    <cellStyle name="Comma 3 2 2 6 2 2 4" xfId="23038" xr:uid="{FCCEE0BF-B6B6-472D-BCBB-E1E551D40B9A}"/>
    <cellStyle name="Comma 3 2 2 6 2 3" xfId="6226" xr:uid="{00000000-0005-0000-0000-00008B280000}"/>
    <cellStyle name="Comma 3 2 2 6 2 3 2" xfId="15833" xr:uid="{00000000-0005-0000-0000-00008C280000}"/>
    <cellStyle name="Comma 3 2 2 6 2 3 2 2" xfId="35047" xr:uid="{8CA7557D-252B-4D32-BC55-D3A5F9460759}"/>
    <cellStyle name="Comma 3 2 2 6 2 3 3" xfId="25440" xr:uid="{D526C234-1422-4E31-B236-DF69A7137D24}"/>
    <cellStyle name="Comma 3 2 2 6 2 4" xfId="11029" xr:uid="{00000000-0005-0000-0000-00008D280000}"/>
    <cellStyle name="Comma 3 2 2 6 2 4 2" xfId="30243" xr:uid="{77D42474-CA3F-41E1-82CE-198E25B7C065}"/>
    <cellStyle name="Comma 3 2 2 6 2 5" xfId="20636" xr:uid="{2A951030-59FC-41E9-9F82-729A210DC597}"/>
    <cellStyle name="Comma 3 2 2 6 3" xfId="2219" xr:uid="{00000000-0005-0000-0000-00008E280000}"/>
    <cellStyle name="Comma 3 2 2 6 3 2" xfId="4624" xr:uid="{00000000-0005-0000-0000-00008F280000}"/>
    <cellStyle name="Comma 3 2 2 6 3 2 2" xfId="9427" xr:uid="{00000000-0005-0000-0000-000090280000}"/>
    <cellStyle name="Comma 3 2 2 6 3 2 2 2" xfId="19034" xr:uid="{00000000-0005-0000-0000-000091280000}"/>
    <cellStyle name="Comma 3 2 2 6 3 2 2 2 2" xfId="38248" xr:uid="{C1083CDE-C135-4C21-BC1B-388CEA3AEC60}"/>
    <cellStyle name="Comma 3 2 2 6 3 2 2 3" xfId="28641" xr:uid="{EB960116-D1B2-494E-8D58-0789C80DE81D}"/>
    <cellStyle name="Comma 3 2 2 6 3 2 3" xfId="14231" xr:uid="{00000000-0005-0000-0000-000092280000}"/>
    <cellStyle name="Comma 3 2 2 6 3 2 3 2" xfId="33445" xr:uid="{30A0072D-781C-43E1-B216-B57540C8499D}"/>
    <cellStyle name="Comma 3 2 2 6 3 2 4" xfId="23838" xr:uid="{9F02981D-117E-4FCD-BC32-917961217141}"/>
    <cellStyle name="Comma 3 2 2 6 3 3" xfId="7026" xr:uid="{00000000-0005-0000-0000-000093280000}"/>
    <cellStyle name="Comma 3 2 2 6 3 3 2" xfId="16633" xr:uid="{00000000-0005-0000-0000-000094280000}"/>
    <cellStyle name="Comma 3 2 2 6 3 3 2 2" xfId="35847" xr:uid="{AFC6488B-88F6-44F4-9E69-C06755F82F80}"/>
    <cellStyle name="Comma 3 2 2 6 3 3 3" xfId="26240" xr:uid="{A8949BCE-2DDC-4EDC-95B9-AD8C65D2C438}"/>
    <cellStyle name="Comma 3 2 2 6 3 4" xfId="11829" xr:uid="{00000000-0005-0000-0000-000095280000}"/>
    <cellStyle name="Comma 3 2 2 6 3 4 2" xfId="31043" xr:uid="{CBE6D934-7BFF-4750-A4B4-E7D2F2E96B91}"/>
    <cellStyle name="Comma 3 2 2 6 3 5" xfId="21436" xr:uid="{D9C1243E-47F3-430E-BDD0-A3979766FE2A}"/>
    <cellStyle name="Comma 3 2 2 6 4" xfId="3024" xr:uid="{00000000-0005-0000-0000-000096280000}"/>
    <cellStyle name="Comma 3 2 2 6 4 2" xfId="7827" xr:uid="{00000000-0005-0000-0000-000097280000}"/>
    <cellStyle name="Comma 3 2 2 6 4 2 2" xfId="17434" xr:uid="{00000000-0005-0000-0000-000098280000}"/>
    <cellStyle name="Comma 3 2 2 6 4 2 2 2" xfId="36648" xr:uid="{A0A990B9-001F-421A-A6A3-A0092E8A4EDE}"/>
    <cellStyle name="Comma 3 2 2 6 4 2 3" xfId="27041" xr:uid="{83FF32A7-08A8-4C22-8AE1-AA7B490A3E06}"/>
    <cellStyle name="Comma 3 2 2 6 4 3" xfId="12631" xr:uid="{00000000-0005-0000-0000-000099280000}"/>
    <cellStyle name="Comma 3 2 2 6 4 3 2" xfId="31845" xr:uid="{83C9C82C-D5D3-4148-82C4-18E4CF93CA56}"/>
    <cellStyle name="Comma 3 2 2 6 4 4" xfId="22238" xr:uid="{AF3970DD-7038-46FA-A5AF-CC23D56CD2AA}"/>
    <cellStyle name="Comma 3 2 2 6 5" xfId="5426" xr:uid="{00000000-0005-0000-0000-00009A280000}"/>
    <cellStyle name="Comma 3 2 2 6 5 2" xfId="15033" xr:uid="{00000000-0005-0000-0000-00009B280000}"/>
    <cellStyle name="Comma 3 2 2 6 5 2 2" xfId="34247" xr:uid="{E798B2BE-8F99-4F09-8EAB-4B69AEB603D7}"/>
    <cellStyle name="Comma 3 2 2 6 5 3" xfId="24640" xr:uid="{A05B422D-ABF5-42E2-A32E-7885CF439E67}"/>
    <cellStyle name="Comma 3 2 2 6 6" xfId="10229" xr:uid="{00000000-0005-0000-0000-00009C280000}"/>
    <cellStyle name="Comma 3 2 2 6 6 2" xfId="29443" xr:uid="{D18C9EDB-708C-425F-A9F4-632A3733015A}"/>
    <cellStyle name="Comma 3 2 2 6 7" xfId="19836" xr:uid="{184ACAE3-0403-48D7-AFC3-DDCADAF05E2F}"/>
    <cellStyle name="Comma 3 2 2 7" xfId="819" xr:uid="{00000000-0005-0000-0000-00009D280000}"/>
    <cellStyle name="Comma 3 2 2 7 2" xfId="3224" xr:uid="{00000000-0005-0000-0000-00009E280000}"/>
    <cellStyle name="Comma 3 2 2 7 2 2" xfId="8027" xr:uid="{00000000-0005-0000-0000-00009F280000}"/>
    <cellStyle name="Comma 3 2 2 7 2 2 2" xfId="17634" xr:uid="{00000000-0005-0000-0000-0000A0280000}"/>
    <cellStyle name="Comma 3 2 2 7 2 2 2 2" xfId="36848" xr:uid="{42FB021A-760A-49D0-9995-0EFF0D3F3F11}"/>
    <cellStyle name="Comma 3 2 2 7 2 2 3" xfId="27241" xr:uid="{11FFFC63-0303-4E43-A429-018A3A49052E}"/>
    <cellStyle name="Comma 3 2 2 7 2 3" xfId="12831" xr:uid="{00000000-0005-0000-0000-0000A1280000}"/>
    <cellStyle name="Comma 3 2 2 7 2 3 2" xfId="32045" xr:uid="{9F00D338-E5EE-4DDB-990A-CEADEDE7E7B0}"/>
    <cellStyle name="Comma 3 2 2 7 2 4" xfId="22438" xr:uid="{36FA013F-C716-45C9-B43A-FBFAF2F5F136}"/>
    <cellStyle name="Comma 3 2 2 7 3" xfId="5626" xr:uid="{00000000-0005-0000-0000-0000A2280000}"/>
    <cellStyle name="Comma 3 2 2 7 3 2" xfId="15233" xr:uid="{00000000-0005-0000-0000-0000A3280000}"/>
    <cellStyle name="Comma 3 2 2 7 3 2 2" xfId="34447" xr:uid="{D9BF2365-A543-47B9-A41A-EFBD39A82438}"/>
    <cellStyle name="Comma 3 2 2 7 3 3" xfId="24840" xr:uid="{3978DFA0-FA63-4070-A0B4-3EC23FC26DF9}"/>
    <cellStyle name="Comma 3 2 2 7 4" xfId="10429" xr:uid="{00000000-0005-0000-0000-0000A4280000}"/>
    <cellStyle name="Comma 3 2 2 7 4 2" xfId="29643" xr:uid="{2D9E50BC-DC3C-4AE3-A7F3-2C4DD01DA2B4}"/>
    <cellStyle name="Comma 3 2 2 7 5" xfId="20036" xr:uid="{1CE4FD9B-793E-404B-9BCF-8CAD02338180}"/>
    <cellStyle name="Comma 3 2 2 8" xfId="1619" xr:uid="{00000000-0005-0000-0000-0000A5280000}"/>
    <cellStyle name="Comma 3 2 2 8 2" xfId="4024" xr:uid="{00000000-0005-0000-0000-0000A6280000}"/>
    <cellStyle name="Comma 3 2 2 8 2 2" xfId="8827" xr:uid="{00000000-0005-0000-0000-0000A7280000}"/>
    <cellStyle name="Comma 3 2 2 8 2 2 2" xfId="18434" xr:uid="{00000000-0005-0000-0000-0000A8280000}"/>
    <cellStyle name="Comma 3 2 2 8 2 2 2 2" xfId="37648" xr:uid="{7EDFAC2C-6A5D-4F61-84D2-B216F754F188}"/>
    <cellStyle name="Comma 3 2 2 8 2 2 3" xfId="28041" xr:uid="{6B3B1CC9-202D-4E71-A417-E16548864796}"/>
    <cellStyle name="Comma 3 2 2 8 2 3" xfId="13631" xr:uid="{00000000-0005-0000-0000-0000A9280000}"/>
    <cellStyle name="Comma 3 2 2 8 2 3 2" xfId="32845" xr:uid="{F7A140EB-9D13-4A61-93C9-79728098C192}"/>
    <cellStyle name="Comma 3 2 2 8 2 4" xfId="23238" xr:uid="{CB178216-0E8C-4F33-869E-33736FC30F3C}"/>
    <cellStyle name="Comma 3 2 2 8 3" xfId="6426" xr:uid="{00000000-0005-0000-0000-0000AA280000}"/>
    <cellStyle name="Comma 3 2 2 8 3 2" xfId="16033" xr:uid="{00000000-0005-0000-0000-0000AB280000}"/>
    <cellStyle name="Comma 3 2 2 8 3 2 2" xfId="35247" xr:uid="{EF7D2596-9EC2-47F3-9473-365523FCB9D1}"/>
    <cellStyle name="Comma 3 2 2 8 3 3" xfId="25640" xr:uid="{6ED7975C-1BE1-4746-9252-D49F0D2F5A47}"/>
    <cellStyle name="Comma 3 2 2 8 4" xfId="11229" xr:uid="{00000000-0005-0000-0000-0000AC280000}"/>
    <cellStyle name="Comma 3 2 2 8 4 2" xfId="30443" xr:uid="{12709FB3-E1C0-45E7-A570-A4373630A968}"/>
    <cellStyle name="Comma 3 2 2 8 5" xfId="20836" xr:uid="{227C7D46-0A90-4D11-8903-B5782818BCAB}"/>
    <cellStyle name="Comma 3 2 2 9" xfId="2424" xr:uid="{00000000-0005-0000-0000-0000AD280000}"/>
    <cellStyle name="Comma 3 2 2 9 2" xfId="7227" xr:uid="{00000000-0005-0000-0000-0000AE280000}"/>
    <cellStyle name="Comma 3 2 2 9 2 2" xfId="16834" xr:uid="{00000000-0005-0000-0000-0000AF280000}"/>
    <cellStyle name="Comma 3 2 2 9 2 2 2" xfId="36048" xr:uid="{13CBA732-CECE-4DCD-860D-AFEB7C3F92EB}"/>
    <cellStyle name="Comma 3 2 2 9 2 3" xfId="26441" xr:uid="{06C593A1-6E6A-42B3-9FB4-F5CE639D1947}"/>
    <cellStyle name="Comma 3 2 2 9 3" xfId="12031" xr:uid="{00000000-0005-0000-0000-0000B0280000}"/>
    <cellStyle name="Comma 3 2 2 9 3 2" xfId="31245" xr:uid="{08BE05B8-C4A7-42A5-9137-49980013A887}"/>
    <cellStyle name="Comma 3 2 2 9 4" xfId="21638" xr:uid="{10033192-2950-408F-AF82-7420CFEEE760}"/>
    <cellStyle name="Comma 3 2 3" xfId="28" xr:uid="{00000000-0005-0000-0000-0000B1280000}"/>
    <cellStyle name="Comma 3 2 3 10" xfId="4836" xr:uid="{00000000-0005-0000-0000-0000B2280000}"/>
    <cellStyle name="Comma 3 2 3 10 2" xfId="14443" xr:uid="{00000000-0005-0000-0000-0000B3280000}"/>
    <cellStyle name="Comma 3 2 3 10 2 2" xfId="33657" xr:uid="{A040012A-0C2E-4249-96FC-94ECE4A009EE}"/>
    <cellStyle name="Comma 3 2 3 10 3" xfId="24050" xr:uid="{4AC30690-3713-4656-B81F-9CBBD720CD8A}"/>
    <cellStyle name="Comma 3 2 3 11" xfId="9639" xr:uid="{00000000-0005-0000-0000-0000B4280000}"/>
    <cellStyle name="Comma 3 2 3 11 2" xfId="28853" xr:uid="{FA1A5B0A-B870-4306-B70B-28A414251384}"/>
    <cellStyle name="Comma 3 2 3 12" xfId="19246" xr:uid="{0B65D7C2-3F57-42E6-B13F-28FC40CDE558}"/>
    <cellStyle name="Comma 3 2 3 2" xfId="78" xr:uid="{00000000-0005-0000-0000-0000B5280000}"/>
    <cellStyle name="Comma 3 2 3 2 10" xfId="9689" xr:uid="{00000000-0005-0000-0000-0000B6280000}"/>
    <cellStyle name="Comma 3 2 3 2 10 2" xfId="28903" xr:uid="{BCFAA758-F268-4BC3-86E6-176EB6295A44}"/>
    <cellStyle name="Comma 3 2 3 2 11" xfId="19296" xr:uid="{D1B00B79-D0EE-4A0A-917F-032EED760D23}"/>
    <cellStyle name="Comma 3 2 3 2 2" xfId="178" xr:uid="{00000000-0005-0000-0000-0000B7280000}"/>
    <cellStyle name="Comma 3 2 3 2 2 10" xfId="19396" xr:uid="{111E0CE6-E28C-4699-B17C-1C4254ED5F51}"/>
    <cellStyle name="Comma 3 2 3 2 2 2" xfId="378" xr:uid="{00000000-0005-0000-0000-0000B8280000}"/>
    <cellStyle name="Comma 3 2 3 2 2 2 2" xfId="1179" xr:uid="{00000000-0005-0000-0000-0000B9280000}"/>
    <cellStyle name="Comma 3 2 3 2 2 2 2 2" xfId="3584" xr:uid="{00000000-0005-0000-0000-0000BA280000}"/>
    <cellStyle name="Comma 3 2 3 2 2 2 2 2 2" xfId="8387" xr:uid="{00000000-0005-0000-0000-0000BB280000}"/>
    <cellStyle name="Comma 3 2 3 2 2 2 2 2 2 2" xfId="17994" xr:uid="{00000000-0005-0000-0000-0000BC280000}"/>
    <cellStyle name="Comma 3 2 3 2 2 2 2 2 2 2 2" xfId="37208" xr:uid="{42E83049-889C-4109-B1F0-76B231675925}"/>
    <cellStyle name="Comma 3 2 3 2 2 2 2 2 2 3" xfId="27601" xr:uid="{E5AFA22E-2629-4824-B0B2-7D0A92830D58}"/>
    <cellStyle name="Comma 3 2 3 2 2 2 2 2 3" xfId="13191" xr:uid="{00000000-0005-0000-0000-0000BD280000}"/>
    <cellStyle name="Comma 3 2 3 2 2 2 2 2 3 2" xfId="32405" xr:uid="{21241F7E-B106-4102-A03B-2184628BC019}"/>
    <cellStyle name="Comma 3 2 3 2 2 2 2 2 4" xfId="22798" xr:uid="{DDC062BA-1A8B-49FC-8150-6ED7C7AA0B8A}"/>
    <cellStyle name="Comma 3 2 3 2 2 2 2 3" xfId="5986" xr:uid="{00000000-0005-0000-0000-0000BE280000}"/>
    <cellStyle name="Comma 3 2 3 2 2 2 2 3 2" xfId="15593" xr:uid="{00000000-0005-0000-0000-0000BF280000}"/>
    <cellStyle name="Comma 3 2 3 2 2 2 2 3 2 2" xfId="34807" xr:uid="{85B24668-6B40-4064-8C6D-13693EE0EF40}"/>
    <cellStyle name="Comma 3 2 3 2 2 2 2 3 3" xfId="25200" xr:uid="{3C5EE43D-5716-4547-8823-D8C4ED2AFA7E}"/>
    <cellStyle name="Comma 3 2 3 2 2 2 2 4" xfId="10789" xr:uid="{00000000-0005-0000-0000-0000C0280000}"/>
    <cellStyle name="Comma 3 2 3 2 2 2 2 4 2" xfId="30003" xr:uid="{3A016B3A-328E-4EDD-890E-91B64066C5CE}"/>
    <cellStyle name="Comma 3 2 3 2 2 2 2 5" xfId="20396" xr:uid="{CD277C25-92C1-4DAC-9E02-E9A3FF99641C}"/>
    <cellStyle name="Comma 3 2 3 2 2 2 3" xfId="1979" xr:uid="{00000000-0005-0000-0000-0000C1280000}"/>
    <cellStyle name="Comma 3 2 3 2 2 2 3 2" xfId="4384" xr:uid="{00000000-0005-0000-0000-0000C2280000}"/>
    <cellStyle name="Comma 3 2 3 2 2 2 3 2 2" xfId="9187" xr:uid="{00000000-0005-0000-0000-0000C3280000}"/>
    <cellStyle name="Comma 3 2 3 2 2 2 3 2 2 2" xfId="18794" xr:uid="{00000000-0005-0000-0000-0000C4280000}"/>
    <cellStyle name="Comma 3 2 3 2 2 2 3 2 2 2 2" xfId="38008" xr:uid="{7EFE117D-E77D-4501-AC81-DEB31EB8BCD7}"/>
    <cellStyle name="Comma 3 2 3 2 2 2 3 2 2 3" xfId="28401" xr:uid="{EC80CCF0-D437-4A14-9007-72E7EE599932}"/>
    <cellStyle name="Comma 3 2 3 2 2 2 3 2 3" xfId="13991" xr:uid="{00000000-0005-0000-0000-0000C5280000}"/>
    <cellStyle name="Comma 3 2 3 2 2 2 3 2 3 2" xfId="33205" xr:uid="{3AAEEAD0-2A6F-45C5-9463-C4205425982D}"/>
    <cellStyle name="Comma 3 2 3 2 2 2 3 2 4" xfId="23598" xr:uid="{78B7F98F-CF08-43BE-995B-66324DC3DF3D}"/>
    <cellStyle name="Comma 3 2 3 2 2 2 3 3" xfId="6786" xr:uid="{00000000-0005-0000-0000-0000C6280000}"/>
    <cellStyle name="Comma 3 2 3 2 2 2 3 3 2" xfId="16393" xr:uid="{00000000-0005-0000-0000-0000C7280000}"/>
    <cellStyle name="Comma 3 2 3 2 2 2 3 3 2 2" xfId="35607" xr:uid="{E62184A7-EDE2-4EBB-B952-A4B3D76CA18D}"/>
    <cellStyle name="Comma 3 2 3 2 2 2 3 3 3" xfId="26000" xr:uid="{83E0A8D6-026E-4918-A52D-2C0933850381}"/>
    <cellStyle name="Comma 3 2 3 2 2 2 3 4" xfId="11589" xr:uid="{00000000-0005-0000-0000-0000C8280000}"/>
    <cellStyle name="Comma 3 2 3 2 2 2 3 4 2" xfId="30803" xr:uid="{E7B78FE8-D70B-4F79-BA27-E55582225586}"/>
    <cellStyle name="Comma 3 2 3 2 2 2 3 5" xfId="21196" xr:uid="{CF395F28-4265-46B7-89E6-4A3DD10B33B8}"/>
    <cellStyle name="Comma 3 2 3 2 2 2 4" xfId="2784" xr:uid="{00000000-0005-0000-0000-0000C9280000}"/>
    <cellStyle name="Comma 3 2 3 2 2 2 4 2" xfId="7587" xr:uid="{00000000-0005-0000-0000-0000CA280000}"/>
    <cellStyle name="Comma 3 2 3 2 2 2 4 2 2" xfId="17194" xr:uid="{00000000-0005-0000-0000-0000CB280000}"/>
    <cellStyle name="Comma 3 2 3 2 2 2 4 2 2 2" xfId="36408" xr:uid="{0794BDF1-AC54-4933-9CBA-049AE685022C}"/>
    <cellStyle name="Comma 3 2 3 2 2 2 4 2 3" xfId="26801" xr:uid="{BEE16850-13AB-421A-9AC5-8FB91D514D13}"/>
    <cellStyle name="Comma 3 2 3 2 2 2 4 3" xfId="12391" xr:uid="{00000000-0005-0000-0000-0000CC280000}"/>
    <cellStyle name="Comma 3 2 3 2 2 2 4 3 2" xfId="31605" xr:uid="{A8A251C3-9DBF-46CA-A282-3940F1196B0D}"/>
    <cellStyle name="Comma 3 2 3 2 2 2 4 4" xfId="21998" xr:uid="{FE54F8A8-C79B-45DC-8B07-A393F9F7DBF8}"/>
    <cellStyle name="Comma 3 2 3 2 2 2 5" xfId="5186" xr:uid="{00000000-0005-0000-0000-0000CD280000}"/>
    <cellStyle name="Comma 3 2 3 2 2 2 5 2" xfId="14793" xr:uid="{00000000-0005-0000-0000-0000CE280000}"/>
    <cellStyle name="Comma 3 2 3 2 2 2 5 2 2" xfId="34007" xr:uid="{6170737E-290F-4E5C-B30E-7EB85C69EB6C}"/>
    <cellStyle name="Comma 3 2 3 2 2 2 5 3" xfId="24400" xr:uid="{E88F4B91-7931-4D9D-A04B-18E99EF497DA}"/>
    <cellStyle name="Comma 3 2 3 2 2 2 6" xfId="9989" xr:uid="{00000000-0005-0000-0000-0000CF280000}"/>
    <cellStyle name="Comma 3 2 3 2 2 2 6 2" xfId="29203" xr:uid="{7B94F6D2-8C02-40FB-8B8E-4AD516BA769B}"/>
    <cellStyle name="Comma 3 2 3 2 2 2 7" xfId="19596" xr:uid="{C72E02AF-54B1-4AFB-B672-7E5038435138}"/>
    <cellStyle name="Comma 3 2 3 2 2 3" xfId="578" xr:uid="{00000000-0005-0000-0000-0000D0280000}"/>
    <cellStyle name="Comma 3 2 3 2 2 3 2" xfId="1379" xr:uid="{00000000-0005-0000-0000-0000D1280000}"/>
    <cellStyle name="Comma 3 2 3 2 2 3 2 2" xfId="3784" xr:uid="{00000000-0005-0000-0000-0000D2280000}"/>
    <cellStyle name="Comma 3 2 3 2 2 3 2 2 2" xfId="8587" xr:uid="{00000000-0005-0000-0000-0000D3280000}"/>
    <cellStyle name="Comma 3 2 3 2 2 3 2 2 2 2" xfId="18194" xr:uid="{00000000-0005-0000-0000-0000D4280000}"/>
    <cellStyle name="Comma 3 2 3 2 2 3 2 2 2 2 2" xfId="37408" xr:uid="{BC9BAC4A-D0C1-4ECC-88EE-23D32060F26E}"/>
    <cellStyle name="Comma 3 2 3 2 2 3 2 2 2 3" xfId="27801" xr:uid="{81FAD429-9EFE-410E-B50E-31C72E380BC4}"/>
    <cellStyle name="Comma 3 2 3 2 2 3 2 2 3" xfId="13391" xr:uid="{00000000-0005-0000-0000-0000D5280000}"/>
    <cellStyle name="Comma 3 2 3 2 2 3 2 2 3 2" xfId="32605" xr:uid="{9321E8CC-9504-4E7C-8901-BB6B57651E9E}"/>
    <cellStyle name="Comma 3 2 3 2 2 3 2 2 4" xfId="22998" xr:uid="{EEDB0F69-9F60-465F-B2BD-126E4AE28BC7}"/>
    <cellStyle name="Comma 3 2 3 2 2 3 2 3" xfId="6186" xr:uid="{00000000-0005-0000-0000-0000D6280000}"/>
    <cellStyle name="Comma 3 2 3 2 2 3 2 3 2" xfId="15793" xr:uid="{00000000-0005-0000-0000-0000D7280000}"/>
    <cellStyle name="Comma 3 2 3 2 2 3 2 3 2 2" xfId="35007" xr:uid="{3E889034-6198-48A0-85DB-AC4041749B51}"/>
    <cellStyle name="Comma 3 2 3 2 2 3 2 3 3" xfId="25400" xr:uid="{E6CA86CF-185A-42E0-8847-9C45454C6AF6}"/>
    <cellStyle name="Comma 3 2 3 2 2 3 2 4" xfId="10989" xr:uid="{00000000-0005-0000-0000-0000D8280000}"/>
    <cellStyle name="Comma 3 2 3 2 2 3 2 4 2" xfId="30203" xr:uid="{80978E33-5C1F-480B-8BFE-F8E2ED7F61F0}"/>
    <cellStyle name="Comma 3 2 3 2 2 3 2 5" xfId="20596" xr:uid="{B4B8F81E-DA95-44BD-82BA-E23983828999}"/>
    <cellStyle name="Comma 3 2 3 2 2 3 3" xfId="2179" xr:uid="{00000000-0005-0000-0000-0000D9280000}"/>
    <cellStyle name="Comma 3 2 3 2 2 3 3 2" xfId="4584" xr:uid="{00000000-0005-0000-0000-0000DA280000}"/>
    <cellStyle name="Comma 3 2 3 2 2 3 3 2 2" xfId="9387" xr:uid="{00000000-0005-0000-0000-0000DB280000}"/>
    <cellStyle name="Comma 3 2 3 2 2 3 3 2 2 2" xfId="18994" xr:uid="{00000000-0005-0000-0000-0000DC280000}"/>
    <cellStyle name="Comma 3 2 3 2 2 3 3 2 2 2 2" xfId="38208" xr:uid="{F32C77A4-02D5-4D81-BAA6-365E9DFE03F6}"/>
    <cellStyle name="Comma 3 2 3 2 2 3 3 2 2 3" xfId="28601" xr:uid="{95AE3C72-4972-4AD4-B42E-34073669E8CE}"/>
    <cellStyle name="Comma 3 2 3 2 2 3 3 2 3" xfId="14191" xr:uid="{00000000-0005-0000-0000-0000DD280000}"/>
    <cellStyle name="Comma 3 2 3 2 2 3 3 2 3 2" xfId="33405" xr:uid="{1599E997-BA1C-4714-B16A-2B6CD83A1CEA}"/>
    <cellStyle name="Comma 3 2 3 2 2 3 3 2 4" xfId="23798" xr:uid="{198DB31E-8C5A-4FBF-AAC0-98CD9FF78EC9}"/>
    <cellStyle name="Comma 3 2 3 2 2 3 3 3" xfId="6986" xr:uid="{00000000-0005-0000-0000-0000DE280000}"/>
    <cellStyle name="Comma 3 2 3 2 2 3 3 3 2" xfId="16593" xr:uid="{00000000-0005-0000-0000-0000DF280000}"/>
    <cellStyle name="Comma 3 2 3 2 2 3 3 3 2 2" xfId="35807" xr:uid="{C45455C7-E11B-4B7C-B4D6-AA152E3F5DAF}"/>
    <cellStyle name="Comma 3 2 3 2 2 3 3 3 3" xfId="26200" xr:uid="{9A2BBD4E-AEA1-4D57-8054-1BF03E554866}"/>
    <cellStyle name="Comma 3 2 3 2 2 3 3 4" xfId="11789" xr:uid="{00000000-0005-0000-0000-0000E0280000}"/>
    <cellStyle name="Comma 3 2 3 2 2 3 3 4 2" xfId="31003" xr:uid="{71B5395C-55F1-45A8-A4B3-E31E59E5CCE7}"/>
    <cellStyle name="Comma 3 2 3 2 2 3 3 5" xfId="21396" xr:uid="{D195A944-5848-4E2D-B44D-FBA46787BFA8}"/>
    <cellStyle name="Comma 3 2 3 2 2 3 4" xfId="2984" xr:uid="{00000000-0005-0000-0000-0000E1280000}"/>
    <cellStyle name="Comma 3 2 3 2 2 3 4 2" xfId="7787" xr:uid="{00000000-0005-0000-0000-0000E2280000}"/>
    <cellStyle name="Comma 3 2 3 2 2 3 4 2 2" xfId="17394" xr:uid="{00000000-0005-0000-0000-0000E3280000}"/>
    <cellStyle name="Comma 3 2 3 2 2 3 4 2 2 2" xfId="36608" xr:uid="{72A41710-5906-4DB5-82B6-7F9FD92A69CE}"/>
    <cellStyle name="Comma 3 2 3 2 2 3 4 2 3" xfId="27001" xr:uid="{FAC631CA-8A2F-41F1-B578-81CE897C0605}"/>
    <cellStyle name="Comma 3 2 3 2 2 3 4 3" xfId="12591" xr:uid="{00000000-0005-0000-0000-0000E4280000}"/>
    <cellStyle name="Comma 3 2 3 2 2 3 4 3 2" xfId="31805" xr:uid="{D0501AEF-E676-46E6-BDFD-D3D7271969A9}"/>
    <cellStyle name="Comma 3 2 3 2 2 3 4 4" xfId="22198" xr:uid="{1E561566-E6E1-43E6-8EB3-5F0C70C43935}"/>
    <cellStyle name="Comma 3 2 3 2 2 3 5" xfId="5386" xr:uid="{00000000-0005-0000-0000-0000E5280000}"/>
    <cellStyle name="Comma 3 2 3 2 2 3 5 2" xfId="14993" xr:uid="{00000000-0005-0000-0000-0000E6280000}"/>
    <cellStyle name="Comma 3 2 3 2 2 3 5 2 2" xfId="34207" xr:uid="{73A355AA-A131-4BB0-BB2C-5CF5343FE817}"/>
    <cellStyle name="Comma 3 2 3 2 2 3 5 3" xfId="24600" xr:uid="{3C5E2F80-04B5-41C9-8A80-7E4D28518D89}"/>
    <cellStyle name="Comma 3 2 3 2 2 3 6" xfId="10189" xr:uid="{00000000-0005-0000-0000-0000E7280000}"/>
    <cellStyle name="Comma 3 2 3 2 2 3 6 2" xfId="29403" xr:uid="{47BB3E33-B7C4-4826-BE4F-E22E4760D6F7}"/>
    <cellStyle name="Comma 3 2 3 2 2 3 7" xfId="19796" xr:uid="{94DDDED9-FB9B-4C06-9731-F9CDD4C0405F}"/>
    <cellStyle name="Comma 3 2 3 2 2 4" xfId="778" xr:uid="{00000000-0005-0000-0000-0000E8280000}"/>
    <cellStyle name="Comma 3 2 3 2 2 4 2" xfId="1579" xr:uid="{00000000-0005-0000-0000-0000E9280000}"/>
    <cellStyle name="Comma 3 2 3 2 2 4 2 2" xfId="3984" xr:uid="{00000000-0005-0000-0000-0000EA280000}"/>
    <cellStyle name="Comma 3 2 3 2 2 4 2 2 2" xfId="8787" xr:uid="{00000000-0005-0000-0000-0000EB280000}"/>
    <cellStyle name="Comma 3 2 3 2 2 4 2 2 2 2" xfId="18394" xr:uid="{00000000-0005-0000-0000-0000EC280000}"/>
    <cellStyle name="Comma 3 2 3 2 2 4 2 2 2 2 2" xfId="37608" xr:uid="{9F80C1FC-0503-405D-ACA1-D13EF2C24081}"/>
    <cellStyle name="Comma 3 2 3 2 2 4 2 2 2 3" xfId="28001" xr:uid="{765D126C-4047-4E31-8834-DD930221544E}"/>
    <cellStyle name="Comma 3 2 3 2 2 4 2 2 3" xfId="13591" xr:uid="{00000000-0005-0000-0000-0000ED280000}"/>
    <cellStyle name="Comma 3 2 3 2 2 4 2 2 3 2" xfId="32805" xr:uid="{5394FF34-D895-4C75-A83F-CAC6DE64ECC2}"/>
    <cellStyle name="Comma 3 2 3 2 2 4 2 2 4" xfId="23198" xr:uid="{A11E9A91-8F06-4C23-ADE2-29A65536F9CD}"/>
    <cellStyle name="Comma 3 2 3 2 2 4 2 3" xfId="6386" xr:uid="{00000000-0005-0000-0000-0000EE280000}"/>
    <cellStyle name="Comma 3 2 3 2 2 4 2 3 2" xfId="15993" xr:uid="{00000000-0005-0000-0000-0000EF280000}"/>
    <cellStyle name="Comma 3 2 3 2 2 4 2 3 2 2" xfId="35207" xr:uid="{E8862156-2B62-4402-9DEE-2BC4AD7338E4}"/>
    <cellStyle name="Comma 3 2 3 2 2 4 2 3 3" xfId="25600" xr:uid="{3657DEB4-93C6-4B59-B898-E13282B09DFB}"/>
    <cellStyle name="Comma 3 2 3 2 2 4 2 4" xfId="11189" xr:uid="{00000000-0005-0000-0000-0000F0280000}"/>
    <cellStyle name="Comma 3 2 3 2 2 4 2 4 2" xfId="30403" xr:uid="{AA41048C-6555-46CD-A130-61376EC0EB59}"/>
    <cellStyle name="Comma 3 2 3 2 2 4 2 5" xfId="20796" xr:uid="{7DD65345-E8C9-47F1-A152-22E4A0E20165}"/>
    <cellStyle name="Comma 3 2 3 2 2 4 3" xfId="2379" xr:uid="{00000000-0005-0000-0000-0000F1280000}"/>
    <cellStyle name="Comma 3 2 3 2 2 4 3 2" xfId="4784" xr:uid="{00000000-0005-0000-0000-0000F2280000}"/>
    <cellStyle name="Comma 3 2 3 2 2 4 3 2 2" xfId="9587" xr:uid="{00000000-0005-0000-0000-0000F3280000}"/>
    <cellStyle name="Comma 3 2 3 2 2 4 3 2 2 2" xfId="19194" xr:uid="{00000000-0005-0000-0000-0000F4280000}"/>
    <cellStyle name="Comma 3 2 3 2 2 4 3 2 2 2 2" xfId="38408" xr:uid="{693B02B2-CB39-4F37-AF08-A2063112B470}"/>
    <cellStyle name="Comma 3 2 3 2 2 4 3 2 2 3" xfId="28801" xr:uid="{EEFB3285-BA0B-4069-84DA-8C3152193D1A}"/>
    <cellStyle name="Comma 3 2 3 2 2 4 3 2 3" xfId="14391" xr:uid="{00000000-0005-0000-0000-0000F5280000}"/>
    <cellStyle name="Comma 3 2 3 2 2 4 3 2 3 2" xfId="33605" xr:uid="{02EBC19E-2AAC-4609-A86F-306A7C16BA6F}"/>
    <cellStyle name="Comma 3 2 3 2 2 4 3 2 4" xfId="23998" xr:uid="{8C6B6FB4-0406-44B7-88EF-A129D4EA81C6}"/>
    <cellStyle name="Comma 3 2 3 2 2 4 3 3" xfId="7186" xr:uid="{00000000-0005-0000-0000-0000F6280000}"/>
    <cellStyle name="Comma 3 2 3 2 2 4 3 3 2" xfId="16793" xr:uid="{00000000-0005-0000-0000-0000F7280000}"/>
    <cellStyle name="Comma 3 2 3 2 2 4 3 3 2 2" xfId="36007" xr:uid="{46187E6B-2CDE-4F2D-864E-6FC47774757B}"/>
    <cellStyle name="Comma 3 2 3 2 2 4 3 3 3" xfId="26400" xr:uid="{2B4FD608-0BC1-4598-8FB2-8BBD03EBB6A0}"/>
    <cellStyle name="Comma 3 2 3 2 2 4 3 4" xfId="11989" xr:uid="{00000000-0005-0000-0000-0000F8280000}"/>
    <cellStyle name="Comma 3 2 3 2 2 4 3 4 2" xfId="31203" xr:uid="{406C2D56-65CB-45C9-B711-9AF9C22ECB70}"/>
    <cellStyle name="Comma 3 2 3 2 2 4 3 5" xfId="21596" xr:uid="{46C41318-7FDE-4270-B39C-625FB8E9E270}"/>
    <cellStyle name="Comma 3 2 3 2 2 4 4" xfId="3184" xr:uid="{00000000-0005-0000-0000-0000F9280000}"/>
    <cellStyle name="Comma 3 2 3 2 2 4 4 2" xfId="7987" xr:uid="{00000000-0005-0000-0000-0000FA280000}"/>
    <cellStyle name="Comma 3 2 3 2 2 4 4 2 2" xfId="17594" xr:uid="{00000000-0005-0000-0000-0000FB280000}"/>
    <cellStyle name="Comma 3 2 3 2 2 4 4 2 2 2" xfId="36808" xr:uid="{8B892C8C-2A30-4F0A-895E-1ADB9836CBCC}"/>
    <cellStyle name="Comma 3 2 3 2 2 4 4 2 3" xfId="27201" xr:uid="{2EDDEB37-2041-4C9B-AAA0-3937A16C0931}"/>
    <cellStyle name="Comma 3 2 3 2 2 4 4 3" xfId="12791" xr:uid="{00000000-0005-0000-0000-0000FC280000}"/>
    <cellStyle name="Comma 3 2 3 2 2 4 4 3 2" xfId="32005" xr:uid="{70EFBA4F-486E-456C-97BA-5343CC5A19A7}"/>
    <cellStyle name="Comma 3 2 3 2 2 4 4 4" xfId="22398" xr:uid="{4596B5B8-3762-4324-A89A-DFDFFC757E4C}"/>
    <cellStyle name="Comma 3 2 3 2 2 4 5" xfId="5586" xr:uid="{00000000-0005-0000-0000-0000FD280000}"/>
    <cellStyle name="Comma 3 2 3 2 2 4 5 2" xfId="15193" xr:uid="{00000000-0005-0000-0000-0000FE280000}"/>
    <cellStyle name="Comma 3 2 3 2 2 4 5 2 2" xfId="34407" xr:uid="{CF9A9CCF-1D06-4985-9FD0-B185301408EB}"/>
    <cellStyle name="Comma 3 2 3 2 2 4 5 3" xfId="24800" xr:uid="{7B06FBAD-4DFB-4119-A733-66D8364792FF}"/>
    <cellStyle name="Comma 3 2 3 2 2 4 6" xfId="10389" xr:uid="{00000000-0005-0000-0000-0000FF280000}"/>
    <cellStyle name="Comma 3 2 3 2 2 4 6 2" xfId="29603" xr:uid="{512334A3-74C8-4E73-B6FC-C3A05B03F8E0}"/>
    <cellStyle name="Comma 3 2 3 2 2 4 7" xfId="19996" xr:uid="{8FA42D7B-EE56-41B2-AC61-59A5574E59DC}"/>
    <cellStyle name="Comma 3 2 3 2 2 5" xfId="979" xr:uid="{00000000-0005-0000-0000-000000290000}"/>
    <cellStyle name="Comma 3 2 3 2 2 5 2" xfId="3384" xr:uid="{00000000-0005-0000-0000-000001290000}"/>
    <cellStyle name="Comma 3 2 3 2 2 5 2 2" xfId="8187" xr:uid="{00000000-0005-0000-0000-000002290000}"/>
    <cellStyle name="Comma 3 2 3 2 2 5 2 2 2" xfId="17794" xr:uid="{00000000-0005-0000-0000-000003290000}"/>
    <cellStyle name="Comma 3 2 3 2 2 5 2 2 2 2" xfId="37008" xr:uid="{7AF1F2E3-85C3-462A-B7DD-A819BCC76439}"/>
    <cellStyle name="Comma 3 2 3 2 2 5 2 2 3" xfId="27401" xr:uid="{C4E40E2D-0A68-4053-9E70-F2B205642655}"/>
    <cellStyle name="Comma 3 2 3 2 2 5 2 3" xfId="12991" xr:uid="{00000000-0005-0000-0000-000004290000}"/>
    <cellStyle name="Comma 3 2 3 2 2 5 2 3 2" xfId="32205" xr:uid="{0BEC110A-41FD-4F35-838B-11DE73C0FEC6}"/>
    <cellStyle name="Comma 3 2 3 2 2 5 2 4" xfId="22598" xr:uid="{7B7DD272-4809-49A1-85A8-422EC24F7DC5}"/>
    <cellStyle name="Comma 3 2 3 2 2 5 3" xfId="5786" xr:uid="{00000000-0005-0000-0000-000005290000}"/>
    <cellStyle name="Comma 3 2 3 2 2 5 3 2" xfId="15393" xr:uid="{00000000-0005-0000-0000-000006290000}"/>
    <cellStyle name="Comma 3 2 3 2 2 5 3 2 2" xfId="34607" xr:uid="{FF009CE1-DD99-433D-99B6-33070BC8F42D}"/>
    <cellStyle name="Comma 3 2 3 2 2 5 3 3" xfId="25000" xr:uid="{0F30EA04-C7E6-4F74-9622-ED6CD21D7742}"/>
    <cellStyle name="Comma 3 2 3 2 2 5 4" xfId="10589" xr:uid="{00000000-0005-0000-0000-000007290000}"/>
    <cellStyle name="Comma 3 2 3 2 2 5 4 2" xfId="29803" xr:uid="{B740D354-217B-42BC-889D-9A75456C63EB}"/>
    <cellStyle name="Comma 3 2 3 2 2 5 5" xfId="20196" xr:uid="{377DB411-97E2-4031-ABE6-1C59FC4C7963}"/>
    <cellStyle name="Comma 3 2 3 2 2 6" xfId="1779" xr:uid="{00000000-0005-0000-0000-000008290000}"/>
    <cellStyle name="Comma 3 2 3 2 2 6 2" xfId="4184" xr:uid="{00000000-0005-0000-0000-000009290000}"/>
    <cellStyle name="Comma 3 2 3 2 2 6 2 2" xfId="8987" xr:uid="{00000000-0005-0000-0000-00000A290000}"/>
    <cellStyle name="Comma 3 2 3 2 2 6 2 2 2" xfId="18594" xr:uid="{00000000-0005-0000-0000-00000B290000}"/>
    <cellStyle name="Comma 3 2 3 2 2 6 2 2 2 2" xfId="37808" xr:uid="{49700247-02C2-4FA0-84EF-27F7DF563DB1}"/>
    <cellStyle name="Comma 3 2 3 2 2 6 2 2 3" xfId="28201" xr:uid="{4FB21540-5E24-4D24-A215-2C86EF416524}"/>
    <cellStyle name="Comma 3 2 3 2 2 6 2 3" xfId="13791" xr:uid="{00000000-0005-0000-0000-00000C290000}"/>
    <cellStyle name="Comma 3 2 3 2 2 6 2 3 2" xfId="33005" xr:uid="{FEE30AAC-9E79-4543-87A2-4D0B279DDA60}"/>
    <cellStyle name="Comma 3 2 3 2 2 6 2 4" xfId="23398" xr:uid="{7FE6BD35-5223-4EDF-9F42-2B1C76B7A2D2}"/>
    <cellStyle name="Comma 3 2 3 2 2 6 3" xfId="6586" xr:uid="{00000000-0005-0000-0000-00000D290000}"/>
    <cellStyle name="Comma 3 2 3 2 2 6 3 2" xfId="16193" xr:uid="{00000000-0005-0000-0000-00000E290000}"/>
    <cellStyle name="Comma 3 2 3 2 2 6 3 2 2" xfId="35407" xr:uid="{B90D38C7-8ADC-4879-A0EF-167B2C56FCF5}"/>
    <cellStyle name="Comma 3 2 3 2 2 6 3 3" xfId="25800" xr:uid="{D52DADAE-39B9-4371-953D-5F6242DA9E27}"/>
    <cellStyle name="Comma 3 2 3 2 2 6 4" xfId="11389" xr:uid="{00000000-0005-0000-0000-00000F290000}"/>
    <cellStyle name="Comma 3 2 3 2 2 6 4 2" xfId="30603" xr:uid="{7027A7F3-A1AD-4BF2-90C7-0CFD409266E8}"/>
    <cellStyle name="Comma 3 2 3 2 2 6 5" xfId="20996" xr:uid="{226AD397-1B66-4B22-AC19-FB4AB5B490E7}"/>
    <cellStyle name="Comma 3 2 3 2 2 7" xfId="2584" xr:uid="{00000000-0005-0000-0000-000010290000}"/>
    <cellStyle name="Comma 3 2 3 2 2 7 2" xfId="7387" xr:uid="{00000000-0005-0000-0000-000011290000}"/>
    <cellStyle name="Comma 3 2 3 2 2 7 2 2" xfId="16994" xr:uid="{00000000-0005-0000-0000-000012290000}"/>
    <cellStyle name="Comma 3 2 3 2 2 7 2 2 2" xfId="36208" xr:uid="{17EF4867-3AB3-4043-8C93-94C6E5D6F01F}"/>
    <cellStyle name="Comma 3 2 3 2 2 7 2 3" xfId="26601" xr:uid="{713130FC-BC07-4012-94EF-4EE84BE606F5}"/>
    <cellStyle name="Comma 3 2 3 2 2 7 3" xfId="12191" xr:uid="{00000000-0005-0000-0000-000013290000}"/>
    <cellStyle name="Comma 3 2 3 2 2 7 3 2" xfId="31405" xr:uid="{A282D3DF-ABFF-462B-A987-9092005DBDCF}"/>
    <cellStyle name="Comma 3 2 3 2 2 7 4" xfId="21798" xr:uid="{3EDD6C58-5834-4E1A-8E4E-E457AF81FE7B}"/>
    <cellStyle name="Comma 3 2 3 2 2 8" xfId="4986" xr:uid="{00000000-0005-0000-0000-000014290000}"/>
    <cellStyle name="Comma 3 2 3 2 2 8 2" xfId="14593" xr:uid="{00000000-0005-0000-0000-000015290000}"/>
    <cellStyle name="Comma 3 2 3 2 2 8 2 2" xfId="33807" xr:uid="{AA549E43-EF9B-4A2C-AEDE-DBD283F04464}"/>
    <cellStyle name="Comma 3 2 3 2 2 8 3" xfId="24200" xr:uid="{3938A8E8-2C90-46AA-AA5E-C12F452C01D4}"/>
    <cellStyle name="Comma 3 2 3 2 2 9" xfId="9789" xr:uid="{00000000-0005-0000-0000-000016290000}"/>
    <cellStyle name="Comma 3 2 3 2 2 9 2" xfId="29003" xr:uid="{515B84D7-37E2-44D1-95ED-A68A1A895884}"/>
    <cellStyle name="Comma 3 2 3 2 3" xfId="278" xr:uid="{00000000-0005-0000-0000-000017290000}"/>
    <cellStyle name="Comma 3 2 3 2 3 2" xfId="1079" xr:uid="{00000000-0005-0000-0000-000018290000}"/>
    <cellStyle name="Comma 3 2 3 2 3 2 2" xfId="3484" xr:uid="{00000000-0005-0000-0000-000019290000}"/>
    <cellStyle name="Comma 3 2 3 2 3 2 2 2" xfId="8287" xr:uid="{00000000-0005-0000-0000-00001A290000}"/>
    <cellStyle name="Comma 3 2 3 2 3 2 2 2 2" xfId="17894" xr:uid="{00000000-0005-0000-0000-00001B290000}"/>
    <cellStyle name="Comma 3 2 3 2 3 2 2 2 2 2" xfId="37108" xr:uid="{C3FC780A-F191-4957-8A9C-B4B17BDACD7B}"/>
    <cellStyle name="Comma 3 2 3 2 3 2 2 2 3" xfId="27501" xr:uid="{0B9B572D-8BB2-4DBB-A9C5-D2DA6B774A85}"/>
    <cellStyle name="Comma 3 2 3 2 3 2 2 3" xfId="13091" xr:uid="{00000000-0005-0000-0000-00001C290000}"/>
    <cellStyle name="Comma 3 2 3 2 3 2 2 3 2" xfId="32305" xr:uid="{90156316-AF93-48E9-A61C-CC3194E89982}"/>
    <cellStyle name="Comma 3 2 3 2 3 2 2 4" xfId="22698" xr:uid="{A9921A29-9D87-416D-A65C-7A4DF8ECB73B}"/>
    <cellStyle name="Comma 3 2 3 2 3 2 3" xfId="5886" xr:uid="{00000000-0005-0000-0000-00001D290000}"/>
    <cellStyle name="Comma 3 2 3 2 3 2 3 2" xfId="15493" xr:uid="{00000000-0005-0000-0000-00001E290000}"/>
    <cellStyle name="Comma 3 2 3 2 3 2 3 2 2" xfId="34707" xr:uid="{993E9110-AE39-4868-8843-A34224E87A43}"/>
    <cellStyle name="Comma 3 2 3 2 3 2 3 3" xfId="25100" xr:uid="{3BC41A9B-6F76-40F6-9041-42C5EB37376B}"/>
    <cellStyle name="Comma 3 2 3 2 3 2 4" xfId="10689" xr:uid="{00000000-0005-0000-0000-00001F290000}"/>
    <cellStyle name="Comma 3 2 3 2 3 2 4 2" xfId="29903" xr:uid="{6F157FAD-25ED-4576-8266-FCBE57DE3234}"/>
    <cellStyle name="Comma 3 2 3 2 3 2 5" xfId="20296" xr:uid="{6CA429A4-A453-4C29-BE3E-76D1C8FDACB9}"/>
    <cellStyle name="Comma 3 2 3 2 3 3" xfId="1879" xr:uid="{00000000-0005-0000-0000-000020290000}"/>
    <cellStyle name="Comma 3 2 3 2 3 3 2" xfId="4284" xr:uid="{00000000-0005-0000-0000-000021290000}"/>
    <cellStyle name="Comma 3 2 3 2 3 3 2 2" xfId="9087" xr:uid="{00000000-0005-0000-0000-000022290000}"/>
    <cellStyle name="Comma 3 2 3 2 3 3 2 2 2" xfId="18694" xr:uid="{00000000-0005-0000-0000-000023290000}"/>
    <cellStyle name="Comma 3 2 3 2 3 3 2 2 2 2" xfId="37908" xr:uid="{6212281B-FCE2-4D95-93AA-45830FA5BC68}"/>
    <cellStyle name="Comma 3 2 3 2 3 3 2 2 3" xfId="28301" xr:uid="{89048924-FF25-4E5B-9DCC-7A83F4814213}"/>
    <cellStyle name="Comma 3 2 3 2 3 3 2 3" xfId="13891" xr:uid="{00000000-0005-0000-0000-000024290000}"/>
    <cellStyle name="Comma 3 2 3 2 3 3 2 3 2" xfId="33105" xr:uid="{D6BEF52A-70DD-468B-A98C-997B0B20D037}"/>
    <cellStyle name="Comma 3 2 3 2 3 3 2 4" xfId="23498" xr:uid="{E3C905F4-88D5-4E37-BE57-5B9F579E732F}"/>
    <cellStyle name="Comma 3 2 3 2 3 3 3" xfId="6686" xr:uid="{00000000-0005-0000-0000-000025290000}"/>
    <cellStyle name="Comma 3 2 3 2 3 3 3 2" xfId="16293" xr:uid="{00000000-0005-0000-0000-000026290000}"/>
    <cellStyle name="Comma 3 2 3 2 3 3 3 2 2" xfId="35507" xr:uid="{8EFB7889-C742-41B3-A08E-AF66F4AB332E}"/>
    <cellStyle name="Comma 3 2 3 2 3 3 3 3" xfId="25900" xr:uid="{228ED7D1-85B8-4862-B99A-00A52BC5F671}"/>
    <cellStyle name="Comma 3 2 3 2 3 3 4" xfId="11489" xr:uid="{00000000-0005-0000-0000-000027290000}"/>
    <cellStyle name="Comma 3 2 3 2 3 3 4 2" xfId="30703" xr:uid="{9303D382-C588-4F00-AA83-9A090C939FCA}"/>
    <cellStyle name="Comma 3 2 3 2 3 3 5" xfId="21096" xr:uid="{0C021CB2-3083-4616-BCD3-C6E28AE4553B}"/>
    <cellStyle name="Comma 3 2 3 2 3 4" xfId="2684" xr:uid="{00000000-0005-0000-0000-000028290000}"/>
    <cellStyle name="Comma 3 2 3 2 3 4 2" xfId="7487" xr:uid="{00000000-0005-0000-0000-000029290000}"/>
    <cellStyle name="Comma 3 2 3 2 3 4 2 2" xfId="17094" xr:uid="{00000000-0005-0000-0000-00002A290000}"/>
    <cellStyle name="Comma 3 2 3 2 3 4 2 2 2" xfId="36308" xr:uid="{2697A97C-54CD-4E00-9D15-969ACC17D80D}"/>
    <cellStyle name="Comma 3 2 3 2 3 4 2 3" xfId="26701" xr:uid="{2825E47E-C7FC-47B6-AB4F-EE84E3DCCF46}"/>
    <cellStyle name="Comma 3 2 3 2 3 4 3" xfId="12291" xr:uid="{00000000-0005-0000-0000-00002B290000}"/>
    <cellStyle name="Comma 3 2 3 2 3 4 3 2" xfId="31505" xr:uid="{DCE26A56-C45E-47C6-A953-72F981F5A78C}"/>
    <cellStyle name="Comma 3 2 3 2 3 4 4" xfId="21898" xr:uid="{9E101F6B-4A04-4C75-BBD2-1B57BB5F80CB}"/>
    <cellStyle name="Comma 3 2 3 2 3 5" xfId="5086" xr:uid="{00000000-0005-0000-0000-00002C290000}"/>
    <cellStyle name="Comma 3 2 3 2 3 5 2" xfId="14693" xr:uid="{00000000-0005-0000-0000-00002D290000}"/>
    <cellStyle name="Comma 3 2 3 2 3 5 2 2" xfId="33907" xr:uid="{0F0EBD25-E25F-44D1-8695-5E7F8A35CB47}"/>
    <cellStyle name="Comma 3 2 3 2 3 5 3" xfId="24300" xr:uid="{E83E8997-F0D8-4E7F-8B21-C78A773DBCA3}"/>
    <cellStyle name="Comma 3 2 3 2 3 6" xfId="9889" xr:uid="{00000000-0005-0000-0000-00002E290000}"/>
    <cellStyle name="Comma 3 2 3 2 3 6 2" xfId="29103" xr:uid="{B1AF9A22-4581-4CBD-8C2E-CADB1C616F07}"/>
    <cellStyle name="Comma 3 2 3 2 3 7" xfId="19496" xr:uid="{0D0BFCA8-99D7-4F82-8B31-28EA2A449448}"/>
    <cellStyle name="Comma 3 2 3 2 4" xfId="478" xr:uid="{00000000-0005-0000-0000-00002F290000}"/>
    <cellStyle name="Comma 3 2 3 2 4 2" xfId="1279" xr:uid="{00000000-0005-0000-0000-000030290000}"/>
    <cellStyle name="Comma 3 2 3 2 4 2 2" xfId="3684" xr:uid="{00000000-0005-0000-0000-000031290000}"/>
    <cellStyle name="Comma 3 2 3 2 4 2 2 2" xfId="8487" xr:uid="{00000000-0005-0000-0000-000032290000}"/>
    <cellStyle name="Comma 3 2 3 2 4 2 2 2 2" xfId="18094" xr:uid="{00000000-0005-0000-0000-000033290000}"/>
    <cellStyle name="Comma 3 2 3 2 4 2 2 2 2 2" xfId="37308" xr:uid="{C7BCEE77-2C1C-450E-9B3C-E249FC039453}"/>
    <cellStyle name="Comma 3 2 3 2 4 2 2 2 3" xfId="27701" xr:uid="{0945036C-629A-4719-9697-F45CC80109FB}"/>
    <cellStyle name="Comma 3 2 3 2 4 2 2 3" xfId="13291" xr:uid="{00000000-0005-0000-0000-000034290000}"/>
    <cellStyle name="Comma 3 2 3 2 4 2 2 3 2" xfId="32505" xr:uid="{19E09553-E03F-475F-A4BB-B961FAE0FE79}"/>
    <cellStyle name="Comma 3 2 3 2 4 2 2 4" xfId="22898" xr:uid="{DE5D00DE-B27C-4A47-B816-F170C0C50D2A}"/>
    <cellStyle name="Comma 3 2 3 2 4 2 3" xfId="6086" xr:uid="{00000000-0005-0000-0000-000035290000}"/>
    <cellStyle name="Comma 3 2 3 2 4 2 3 2" xfId="15693" xr:uid="{00000000-0005-0000-0000-000036290000}"/>
    <cellStyle name="Comma 3 2 3 2 4 2 3 2 2" xfId="34907" xr:uid="{3CB12F69-CD16-46B1-ACC5-036A070B04A3}"/>
    <cellStyle name="Comma 3 2 3 2 4 2 3 3" xfId="25300" xr:uid="{03195C71-1914-4CB7-A19D-95039EE7E1A5}"/>
    <cellStyle name="Comma 3 2 3 2 4 2 4" xfId="10889" xr:uid="{00000000-0005-0000-0000-000037290000}"/>
    <cellStyle name="Comma 3 2 3 2 4 2 4 2" xfId="30103" xr:uid="{A860C6AE-A5A1-4761-BE0F-7734B37A51F5}"/>
    <cellStyle name="Comma 3 2 3 2 4 2 5" xfId="20496" xr:uid="{368574CE-89B7-45FE-9B1F-87866F5D5859}"/>
    <cellStyle name="Comma 3 2 3 2 4 3" xfId="2079" xr:uid="{00000000-0005-0000-0000-000038290000}"/>
    <cellStyle name="Comma 3 2 3 2 4 3 2" xfId="4484" xr:uid="{00000000-0005-0000-0000-000039290000}"/>
    <cellStyle name="Comma 3 2 3 2 4 3 2 2" xfId="9287" xr:uid="{00000000-0005-0000-0000-00003A290000}"/>
    <cellStyle name="Comma 3 2 3 2 4 3 2 2 2" xfId="18894" xr:uid="{00000000-0005-0000-0000-00003B290000}"/>
    <cellStyle name="Comma 3 2 3 2 4 3 2 2 2 2" xfId="38108" xr:uid="{CBAA662D-585A-4491-B844-B5566679A3D8}"/>
    <cellStyle name="Comma 3 2 3 2 4 3 2 2 3" xfId="28501" xr:uid="{7A66E447-2AD1-432B-AFFB-3EC2F3352879}"/>
    <cellStyle name="Comma 3 2 3 2 4 3 2 3" xfId="14091" xr:uid="{00000000-0005-0000-0000-00003C290000}"/>
    <cellStyle name="Comma 3 2 3 2 4 3 2 3 2" xfId="33305" xr:uid="{DB4CECF1-A47F-4FD4-984E-03E101BF8538}"/>
    <cellStyle name="Comma 3 2 3 2 4 3 2 4" xfId="23698" xr:uid="{C9F3277E-D12C-4E87-96C8-6758AD338D0A}"/>
    <cellStyle name="Comma 3 2 3 2 4 3 3" xfId="6886" xr:uid="{00000000-0005-0000-0000-00003D290000}"/>
    <cellStyle name="Comma 3 2 3 2 4 3 3 2" xfId="16493" xr:uid="{00000000-0005-0000-0000-00003E290000}"/>
    <cellStyle name="Comma 3 2 3 2 4 3 3 2 2" xfId="35707" xr:uid="{C3E9170C-5647-4A65-9A98-7F8F7D7D3F45}"/>
    <cellStyle name="Comma 3 2 3 2 4 3 3 3" xfId="26100" xr:uid="{6A559100-E4BB-4565-BEF9-73ECD1C319B7}"/>
    <cellStyle name="Comma 3 2 3 2 4 3 4" xfId="11689" xr:uid="{00000000-0005-0000-0000-00003F290000}"/>
    <cellStyle name="Comma 3 2 3 2 4 3 4 2" xfId="30903" xr:uid="{5D70D388-2F70-4F36-B7E5-361D504E6E26}"/>
    <cellStyle name="Comma 3 2 3 2 4 3 5" xfId="21296" xr:uid="{8C20E843-C817-42AC-A1D2-29908E809D24}"/>
    <cellStyle name="Comma 3 2 3 2 4 4" xfId="2884" xr:uid="{00000000-0005-0000-0000-000040290000}"/>
    <cellStyle name="Comma 3 2 3 2 4 4 2" xfId="7687" xr:uid="{00000000-0005-0000-0000-000041290000}"/>
    <cellStyle name="Comma 3 2 3 2 4 4 2 2" xfId="17294" xr:uid="{00000000-0005-0000-0000-000042290000}"/>
    <cellStyle name="Comma 3 2 3 2 4 4 2 2 2" xfId="36508" xr:uid="{12D7B25C-4BEA-44E1-B740-D4319E8C2F45}"/>
    <cellStyle name="Comma 3 2 3 2 4 4 2 3" xfId="26901" xr:uid="{E14EF0FD-AD92-4679-8C97-7D880E7B9145}"/>
    <cellStyle name="Comma 3 2 3 2 4 4 3" xfId="12491" xr:uid="{00000000-0005-0000-0000-000043290000}"/>
    <cellStyle name="Comma 3 2 3 2 4 4 3 2" xfId="31705" xr:uid="{70B030E6-EDCB-40D2-AA43-9463B22962E2}"/>
    <cellStyle name="Comma 3 2 3 2 4 4 4" xfId="22098" xr:uid="{0F6BFA5D-AC4E-4608-B565-6804C3930CDD}"/>
    <cellStyle name="Comma 3 2 3 2 4 5" xfId="5286" xr:uid="{00000000-0005-0000-0000-000044290000}"/>
    <cellStyle name="Comma 3 2 3 2 4 5 2" xfId="14893" xr:uid="{00000000-0005-0000-0000-000045290000}"/>
    <cellStyle name="Comma 3 2 3 2 4 5 2 2" xfId="34107" xr:uid="{B74DBCE6-F52B-4C00-A421-F386F1BA53D3}"/>
    <cellStyle name="Comma 3 2 3 2 4 5 3" xfId="24500" xr:uid="{44586201-445E-4387-81D6-2246D22F0CBA}"/>
    <cellStyle name="Comma 3 2 3 2 4 6" xfId="10089" xr:uid="{00000000-0005-0000-0000-000046290000}"/>
    <cellStyle name="Comma 3 2 3 2 4 6 2" xfId="29303" xr:uid="{1B05152C-B4CD-4E8B-970D-ED35AC0A49D9}"/>
    <cellStyle name="Comma 3 2 3 2 4 7" xfId="19696" xr:uid="{CE56F8D9-9720-48AF-AB3A-C77844B14502}"/>
    <cellStyle name="Comma 3 2 3 2 5" xfId="678" xr:uid="{00000000-0005-0000-0000-000047290000}"/>
    <cellStyle name="Comma 3 2 3 2 5 2" xfId="1479" xr:uid="{00000000-0005-0000-0000-000048290000}"/>
    <cellStyle name="Comma 3 2 3 2 5 2 2" xfId="3884" xr:uid="{00000000-0005-0000-0000-000049290000}"/>
    <cellStyle name="Comma 3 2 3 2 5 2 2 2" xfId="8687" xr:uid="{00000000-0005-0000-0000-00004A290000}"/>
    <cellStyle name="Comma 3 2 3 2 5 2 2 2 2" xfId="18294" xr:uid="{00000000-0005-0000-0000-00004B290000}"/>
    <cellStyle name="Comma 3 2 3 2 5 2 2 2 2 2" xfId="37508" xr:uid="{2F6E697E-8A31-4CA5-9F2B-CCC67C279FC5}"/>
    <cellStyle name="Comma 3 2 3 2 5 2 2 2 3" xfId="27901" xr:uid="{315FA1D1-205C-496D-84F1-2B09AA6A197F}"/>
    <cellStyle name="Comma 3 2 3 2 5 2 2 3" xfId="13491" xr:uid="{00000000-0005-0000-0000-00004C290000}"/>
    <cellStyle name="Comma 3 2 3 2 5 2 2 3 2" xfId="32705" xr:uid="{568CE89B-B63F-4714-B9A5-C2757119940C}"/>
    <cellStyle name="Comma 3 2 3 2 5 2 2 4" xfId="23098" xr:uid="{2BE9C2B5-4E64-4A09-B485-DEBF09F23557}"/>
    <cellStyle name="Comma 3 2 3 2 5 2 3" xfId="6286" xr:uid="{00000000-0005-0000-0000-00004D290000}"/>
    <cellStyle name="Comma 3 2 3 2 5 2 3 2" xfId="15893" xr:uid="{00000000-0005-0000-0000-00004E290000}"/>
    <cellStyle name="Comma 3 2 3 2 5 2 3 2 2" xfId="35107" xr:uid="{AF0361F0-AC86-4EBA-8A40-721E508263DE}"/>
    <cellStyle name="Comma 3 2 3 2 5 2 3 3" xfId="25500" xr:uid="{A9E882DD-2B06-4EC7-989D-3C68D8C14628}"/>
    <cellStyle name="Comma 3 2 3 2 5 2 4" xfId="11089" xr:uid="{00000000-0005-0000-0000-00004F290000}"/>
    <cellStyle name="Comma 3 2 3 2 5 2 4 2" xfId="30303" xr:uid="{88A4A604-8191-4888-BB8A-895BC16C01A9}"/>
    <cellStyle name="Comma 3 2 3 2 5 2 5" xfId="20696" xr:uid="{13B55285-2702-4113-BBB3-477A50FDDC1F}"/>
    <cellStyle name="Comma 3 2 3 2 5 3" xfId="2279" xr:uid="{00000000-0005-0000-0000-000050290000}"/>
    <cellStyle name="Comma 3 2 3 2 5 3 2" xfId="4684" xr:uid="{00000000-0005-0000-0000-000051290000}"/>
    <cellStyle name="Comma 3 2 3 2 5 3 2 2" xfId="9487" xr:uid="{00000000-0005-0000-0000-000052290000}"/>
    <cellStyle name="Comma 3 2 3 2 5 3 2 2 2" xfId="19094" xr:uid="{00000000-0005-0000-0000-000053290000}"/>
    <cellStyle name="Comma 3 2 3 2 5 3 2 2 2 2" xfId="38308" xr:uid="{DF3743A6-8189-42FE-9EC4-2144C56AF63B}"/>
    <cellStyle name="Comma 3 2 3 2 5 3 2 2 3" xfId="28701" xr:uid="{1B711060-DDF0-400B-B6DE-110E8D8D9B24}"/>
    <cellStyle name="Comma 3 2 3 2 5 3 2 3" xfId="14291" xr:uid="{00000000-0005-0000-0000-000054290000}"/>
    <cellStyle name="Comma 3 2 3 2 5 3 2 3 2" xfId="33505" xr:uid="{AF42DF1D-3A73-452D-9E6E-EE3D05077F2F}"/>
    <cellStyle name="Comma 3 2 3 2 5 3 2 4" xfId="23898" xr:uid="{55F9F14C-5D36-4A56-AB1E-EFE19C49F2DA}"/>
    <cellStyle name="Comma 3 2 3 2 5 3 3" xfId="7086" xr:uid="{00000000-0005-0000-0000-000055290000}"/>
    <cellStyle name="Comma 3 2 3 2 5 3 3 2" xfId="16693" xr:uid="{00000000-0005-0000-0000-000056290000}"/>
    <cellStyle name="Comma 3 2 3 2 5 3 3 2 2" xfId="35907" xr:uid="{A57670BD-F93C-4253-A7BC-9BC2E1CF3C4B}"/>
    <cellStyle name="Comma 3 2 3 2 5 3 3 3" xfId="26300" xr:uid="{6F9A477A-DF51-48EF-B0F0-7C52606428D5}"/>
    <cellStyle name="Comma 3 2 3 2 5 3 4" xfId="11889" xr:uid="{00000000-0005-0000-0000-000057290000}"/>
    <cellStyle name="Comma 3 2 3 2 5 3 4 2" xfId="31103" xr:uid="{592E6852-AEBC-4D2D-A538-E4D65F089E30}"/>
    <cellStyle name="Comma 3 2 3 2 5 3 5" xfId="21496" xr:uid="{77E045BB-158C-47AA-A5DA-50EEA01D11E7}"/>
    <cellStyle name="Comma 3 2 3 2 5 4" xfId="3084" xr:uid="{00000000-0005-0000-0000-000058290000}"/>
    <cellStyle name="Comma 3 2 3 2 5 4 2" xfId="7887" xr:uid="{00000000-0005-0000-0000-000059290000}"/>
    <cellStyle name="Comma 3 2 3 2 5 4 2 2" xfId="17494" xr:uid="{00000000-0005-0000-0000-00005A290000}"/>
    <cellStyle name="Comma 3 2 3 2 5 4 2 2 2" xfId="36708" xr:uid="{7F5339AE-7574-45C0-A341-E883CF2FB69D}"/>
    <cellStyle name="Comma 3 2 3 2 5 4 2 3" xfId="27101" xr:uid="{7C3343CB-2585-46FA-99DC-5041ED76CDD4}"/>
    <cellStyle name="Comma 3 2 3 2 5 4 3" xfId="12691" xr:uid="{00000000-0005-0000-0000-00005B290000}"/>
    <cellStyle name="Comma 3 2 3 2 5 4 3 2" xfId="31905" xr:uid="{DDB2D82E-C88C-400F-A44A-2329BDBB3D26}"/>
    <cellStyle name="Comma 3 2 3 2 5 4 4" xfId="22298" xr:uid="{9CD7BEA4-DD5C-4A32-AD6A-A313EDFBA04D}"/>
    <cellStyle name="Comma 3 2 3 2 5 5" xfId="5486" xr:uid="{00000000-0005-0000-0000-00005C290000}"/>
    <cellStyle name="Comma 3 2 3 2 5 5 2" xfId="15093" xr:uid="{00000000-0005-0000-0000-00005D290000}"/>
    <cellStyle name="Comma 3 2 3 2 5 5 2 2" xfId="34307" xr:uid="{C2DAD624-5433-40DF-AC43-ED56B553BCE1}"/>
    <cellStyle name="Comma 3 2 3 2 5 5 3" xfId="24700" xr:uid="{31F2503A-5D2B-4085-BBF9-A02E3B5D4E8D}"/>
    <cellStyle name="Comma 3 2 3 2 5 6" xfId="10289" xr:uid="{00000000-0005-0000-0000-00005E290000}"/>
    <cellStyle name="Comma 3 2 3 2 5 6 2" xfId="29503" xr:uid="{9753494B-B022-4991-BDA1-C1497029058F}"/>
    <cellStyle name="Comma 3 2 3 2 5 7" xfId="19896" xr:uid="{79BC09F8-0F6C-4212-86F8-2FDCF9FD0E1E}"/>
    <cellStyle name="Comma 3 2 3 2 6" xfId="879" xr:uid="{00000000-0005-0000-0000-00005F290000}"/>
    <cellStyle name="Comma 3 2 3 2 6 2" xfId="3284" xr:uid="{00000000-0005-0000-0000-000060290000}"/>
    <cellStyle name="Comma 3 2 3 2 6 2 2" xfId="8087" xr:uid="{00000000-0005-0000-0000-000061290000}"/>
    <cellStyle name="Comma 3 2 3 2 6 2 2 2" xfId="17694" xr:uid="{00000000-0005-0000-0000-000062290000}"/>
    <cellStyle name="Comma 3 2 3 2 6 2 2 2 2" xfId="36908" xr:uid="{A9A46E05-4DBE-49EC-8D9F-F05264F44EAA}"/>
    <cellStyle name="Comma 3 2 3 2 6 2 2 3" xfId="27301" xr:uid="{3EB69384-BF9E-48FC-9218-93371DEEF2B5}"/>
    <cellStyle name="Comma 3 2 3 2 6 2 3" xfId="12891" xr:uid="{00000000-0005-0000-0000-000063290000}"/>
    <cellStyle name="Comma 3 2 3 2 6 2 3 2" xfId="32105" xr:uid="{A23499B2-08AE-4F0C-85E6-EB1D842EB174}"/>
    <cellStyle name="Comma 3 2 3 2 6 2 4" xfId="22498" xr:uid="{BA6B3E55-3693-42BF-97CF-E12A14C8388F}"/>
    <cellStyle name="Comma 3 2 3 2 6 3" xfId="5686" xr:uid="{00000000-0005-0000-0000-000064290000}"/>
    <cellStyle name="Comma 3 2 3 2 6 3 2" xfId="15293" xr:uid="{00000000-0005-0000-0000-000065290000}"/>
    <cellStyle name="Comma 3 2 3 2 6 3 2 2" xfId="34507" xr:uid="{A3EA49BB-FAA2-49EE-B8F5-0B81A8D55926}"/>
    <cellStyle name="Comma 3 2 3 2 6 3 3" xfId="24900" xr:uid="{C0C2354F-5755-4CE6-AB13-3A1491B7F5BA}"/>
    <cellStyle name="Comma 3 2 3 2 6 4" xfId="10489" xr:uid="{00000000-0005-0000-0000-000066290000}"/>
    <cellStyle name="Comma 3 2 3 2 6 4 2" xfId="29703" xr:uid="{BBC73B84-35E2-4642-ACAD-BD634D3DA534}"/>
    <cellStyle name="Comma 3 2 3 2 6 5" xfId="20096" xr:uid="{60D7E7DB-B781-4A1F-B03A-BFD49DA5636C}"/>
    <cellStyle name="Comma 3 2 3 2 7" xfId="1679" xr:uid="{00000000-0005-0000-0000-000067290000}"/>
    <cellStyle name="Comma 3 2 3 2 7 2" xfId="4084" xr:uid="{00000000-0005-0000-0000-000068290000}"/>
    <cellStyle name="Comma 3 2 3 2 7 2 2" xfId="8887" xr:uid="{00000000-0005-0000-0000-000069290000}"/>
    <cellStyle name="Comma 3 2 3 2 7 2 2 2" xfId="18494" xr:uid="{00000000-0005-0000-0000-00006A290000}"/>
    <cellStyle name="Comma 3 2 3 2 7 2 2 2 2" xfId="37708" xr:uid="{CAC29BC4-51BA-41CD-818B-F5A96B034A7C}"/>
    <cellStyle name="Comma 3 2 3 2 7 2 2 3" xfId="28101" xr:uid="{0FE1D1A4-A98E-4275-B13F-7C5621C611B8}"/>
    <cellStyle name="Comma 3 2 3 2 7 2 3" xfId="13691" xr:uid="{00000000-0005-0000-0000-00006B290000}"/>
    <cellStyle name="Comma 3 2 3 2 7 2 3 2" xfId="32905" xr:uid="{4DA57144-F573-49E7-81D1-B2D7E76BFAC1}"/>
    <cellStyle name="Comma 3 2 3 2 7 2 4" xfId="23298" xr:uid="{2D3C2169-8810-4979-BC4C-F3177CF6B38E}"/>
    <cellStyle name="Comma 3 2 3 2 7 3" xfId="6486" xr:uid="{00000000-0005-0000-0000-00006C290000}"/>
    <cellStyle name="Comma 3 2 3 2 7 3 2" xfId="16093" xr:uid="{00000000-0005-0000-0000-00006D290000}"/>
    <cellStyle name="Comma 3 2 3 2 7 3 2 2" xfId="35307" xr:uid="{C1407DFA-DF91-4A7C-9EB1-6AD09EAA3AE2}"/>
    <cellStyle name="Comma 3 2 3 2 7 3 3" xfId="25700" xr:uid="{75C3F1F4-A5B9-480A-ABB6-B412B25D60AA}"/>
    <cellStyle name="Comma 3 2 3 2 7 4" xfId="11289" xr:uid="{00000000-0005-0000-0000-00006E290000}"/>
    <cellStyle name="Comma 3 2 3 2 7 4 2" xfId="30503" xr:uid="{FC80A8CE-F77A-4A07-801D-9B104325A43F}"/>
    <cellStyle name="Comma 3 2 3 2 7 5" xfId="20896" xr:uid="{50529FC2-2591-4899-BCAD-0BF872016739}"/>
    <cellStyle name="Comma 3 2 3 2 8" xfId="2484" xr:uid="{00000000-0005-0000-0000-00006F290000}"/>
    <cellStyle name="Comma 3 2 3 2 8 2" xfId="7287" xr:uid="{00000000-0005-0000-0000-000070290000}"/>
    <cellStyle name="Comma 3 2 3 2 8 2 2" xfId="16894" xr:uid="{00000000-0005-0000-0000-000071290000}"/>
    <cellStyle name="Comma 3 2 3 2 8 2 2 2" xfId="36108" xr:uid="{85683C7C-5707-4794-A9BF-5826FC789CC6}"/>
    <cellStyle name="Comma 3 2 3 2 8 2 3" xfId="26501" xr:uid="{84BA1190-95A1-4F3F-A156-89078480593A}"/>
    <cellStyle name="Comma 3 2 3 2 8 3" xfId="12091" xr:uid="{00000000-0005-0000-0000-000072290000}"/>
    <cellStyle name="Comma 3 2 3 2 8 3 2" xfId="31305" xr:uid="{074ECD43-747E-4AB6-A600-3C9A81D6A0A4}"/>
    <cellStyle name="Comma 3 2 3 2 8 4" xfId="21698" xr:uid="{700FE03A-1BA6-4540-B5C3-1C375359E699}"/>
    <cellStyle name="Comma 3 2 3 2 9" xfId="4886" xr:uid="{00000000-0005-0000-0000-000073290000}"/>
    <cellStyle name="Comma 3 2 3 2 9 2" xfId="14493" xr:uid="{00000000-0005-0000-0000-000074290000}"/>
    <cellStyle name="Comma 3 2 3 2 9 2 2" xfId="33707" xr:uid="{136022B0-BDAB-44BA-B993-8599EABDE9BD}"/>
    <cellStyle name="Comma 3 2 3 2 9 3" xfId="24100" xr:uid="{1C025123-9063-4063-A53E-53B529813B81}"/>
    <cellStyle name="Comma 3 2 3 3" xfId="128" xr:uid="{00000000-0005-0000-0000-000075290000}"/>
    <cellStyle name="Comma 3 2 3 3 10" xfId="19346" xr:uid="{9778EF38-98A8-4542-9B83-FC71384D1217}"/>
    <cellStyle name="Comma 3 2 3 3 2" xfId="328" xr:uid="{00000000-0005-0000-0000-000076290000}"/>
    <cellStyle name="Comma 3 2 3 3 2 2" xfId="1129" xr:uid="{00000000-0005-0000-0000-000077290000}"/>
    <cellStyle name="Comma 3 2 3 3 2 2 2" xfId="3534" xr:uid="{00000000-0005-0000-0000-000078290000}"/>
    <cellStyle name="Comma 3 2 3 3 2 2 2 2" xfId="8337" xr:uid="{00000000-0005-0000-0000-000079290000}"/>
    <cellStyle name="Comma 3 2 3 3 2 2 2 2 2" xfId="17944" xr:uid="{00000000-0005-0000-0000-00007A290000}"/>
    <cellStyle name="Comma 3 2 3 3 2 2 2 2 2 2" xfId="37158" xr:uid="{83CDD09D-F727-41DB-9F65-0CCB791CD089}"/>
    <cellStyle name="Comma 3 2 3 3 2 2 2 2 3" xfId="27551" xr:uid="{907580C7-24F4-4971-AAFE-0100B162F63C}"/>
    <cellStyle name="Comma 3 2 3 3 2 2 2 3" xfId="13141" xr:uid="{00000000-0005-0000-0000-00007B290000}"/>
    <cellStyle name="Comma 3 2 3 3 2 2 2 3 2" xfId="32355" xr:uid="{CBAC9854-5B9F-48AA-870E-0021CF64B444}"/>
    <cellStyle name="Comma 3 2 3 3 2 2 2 4" xfId="22748" xr:uid="{E66EE9DB-96DB-4B73-8C04-C87323C518F4}"/>
    <cellStyle name="Comma 3 2 3 3 2 2 3" xfId="5936" xr:uid="{00000000-0005-0000-0000-00007C290000}"/>
    <cellStyle name="Comma 3 2 3 3 2 2 3 2" xfId="15543" xr:uid="{00000000-0005-0000-0000-00007D290000}"/>
    <cellStyle name="Comma 3 2 3 3 2 2 3 2 2" xfId="34757" xr:uid="{63F331A6-0657-4D9F-8DEB-804B54735B74}"/>
    <cellStyle name="Comma 3 2 3 3 2 2 3 3" xfId="25150" xr:uid="{151DCB17-F3D0-4F85-8862-2685F6BD6081}"/>
    <cellStyle name="Comma 3 2 3 3 2 2 4" xfId="10739" xr:uid="{00000000-0005-0000-0000-00007E290000}"/>
    <cellStyle name="Comma 3 2 3 3 2 2 4 2" xfId="29953" xr:uid="{2677063C-3B09-419F-A91F-65C2C6E4EE38}"/>
    <cellStyle name="Comma 3 2 3 3 2 2 5" xfId="20346" xr:uid="{02DA3D9F-A578-46DB-AAC1-F7AEFF855042}"/>
    <cellStyle name="Comma 3 2 3 3 2 3" xfId="1929" xr:uid="{00000000-0005-0000-0000-00007F290000}"/>
    <cellStyle name="Comma 3 2 3 3 2 3 2" xfId="4334" xr:uid="{00000000-0005-0000-0000-000080290000}"/>
    <cellStyle name="Comma 3 2 3 3 2 3 2 2" xfId="9137" xr:uid="{00000000-0005-0000-0000-000081290000}"/>
    <cellStyle name="Comma 3 2 3 3 2 3 2 2 2" xfId="18744" xr:uid="{00000000-0005-0000-0000-000082290000}"/>
    <cellStyle name="Comma 3 2 3 3 2 3 2 2 2 2" xfId="37958" xr:uid="{318F1C3A-B3C9-4922-BF3A-9C9109F13E70}"/>
    <cellStyle name="Comma 3 2 3 3 2 3 2 2 3" xfId="28351" xr:uid="{88DD848B-F34D-4620-967E-7381F7CF2171}"/>
    <cellStyle name="Comma 3 2 3 3 2 3 2 3" xfId="13941" xr:uid="{00000000-0005-0000-0000-000083290000}"/>
    <cellStyle name="Comma 3 2 3 3 2 3 2 3 2" xfId="33155" xr:uid="{60BDB31F-7B93-4F66-9BE7-F42D59D91A73}"/>
    <cellStyle name="Comma 3 2 3 3 2 3 2 4" xfId="23548" xr:uid="{5764E26A-2AFF-4740-B025-6320C12E4C22}"/>
    <cellStyle name="Comma 3 2 3 3 2 3 3" xfId="6736" xr:uid="{00000000-0005-0000-0000-000084290000}"/>
    <cellStyle name="Comma 3 2 3 3 2 3 3 2" xfId="16343" xr:uid="{00000000-0005-0000-0000-000085290000}"/>
    <cellStyle name="Comma 3 2 3 3 2 3 3 2 2" xfId="35557" xr:uid="{7CDDBDDB-9C70-4F94-89BD-2224450E6FEC}"/>
    <cellStyle name="Comma 3 2 3 3 2 3 3 3" xfId="25950" xr:uid="{CA8A600C-2848-4D75-AF81-8DAABB624126}"/>
    <cellStyle name="Comma 3 2 3 3 2 3 4" xfId="11539" xr:uid="{00000000-0005-0000-0000-000086290000}"/>
    <cellStyle name="Comma 3 2 3 3 2 3 4 2" xfId="30753" xr:uid="{1C9A6F27-D597-496D-90E2-68BC866826AC}"/>
    <cellStyle name="Comma 3 2 3 3 2 3 5" xfId="21146" xr:uid="{7B9982C3-A6DA-4A09-B655-6176452609E2}"/>
    <cellStyle name="Comma 3 2 3 3 2 4" xfId="2734" xr:uid="{00000000-0005-0000-0000-000087290000}"/>
    <cellStyle name="Comma 3 2 3 3 2 4 2" xfId="7537" xr:uid="{00000000-0005-0000-0000-000088290000}"/>
    <cellStyle name="Comma 3 2 3 3 2 4 2 2" xfId="17144" xr:uid="{00000000-0005-0000-0000-000089290000}"/>
    <cellStyle name="Comma 3 2 3 3 2 4 2 2 2" xfId="36358" xr:uid="{7E56B39F-63CB-4F91-81AF-21F5DA4368C7}"/>
    <cellStyle name="Comma 3 2 3 3 2 4 2 3" xfId="26751" xr:uid="{0256306A-C889-4C25-A2A0-E1FB3A3330BE}"/>
    <cellStyle name="Comma 3 2 3 3 2 4 3" xfId="12341" xr:uid="{00000000-0005-0000-0000-00008A290000}"/>
    <cellStyle name="Comma 3 2 3 3 2 4 3 2" xfId="31555" xr:uid="{74AB6B41-DB22-4DFA-B1CF-BFD29C4ED4CF}"/>
    <cellStyle name="Comma 3 2 3 3 2 4 4" xfId="21948" xr:uid="{DF15284B-C47A-430D-9682-C1323B138895}"/>
    <cellStyle name="Comma 3 2 3 3 2 5" xfId="5136" xr:uid="{00000000-0005-0000-0000-00008B290000}"/>
    <cellStyle name="Comma 3 2 3 3 2 5 2" xfId="14743" xr:uid="{00000000-0005-0000-0000-00008C290000}"/>
    <cellStyle name="Comma 3 2 3 3 2 5 2 2" xfId="33957" xr:uid="{6E162D77-41EA-43D4-B0D8-17822C8619FA}"/>
    <cellStyle name="Comma 3 2 3 3 2 5 3" xfId="24350" xr:uid="{4C466530-477D-4F57-812C-54C5D280EE43}"/>
    <cellStyle name="Comma 3 2 3 3 2 6" xfId="9939" xr:uid="{00000000-0005-0000-0000-00008D290000}"/>
    <cellStyle name="Comma 3 2 3 3 2 6 2" xfId="29153" xr:uid="{29731A5A-7934-43AE-91AF-64E0CEEC1FFA}"/>
    <cellStyle name="Comma 3 2 3 3 2 7" xfId="19546" xr:uid="{1505995F-4B4D-43FF-B346-D2A2FE389BE8}"/>
    <cellStyle name="Comma 3 2 3 3 3" xfId="528" xr:uid="{00000000-0005-0000-0000-00008E290000}"/>
    <cellStyle name="Comma 3 2 3 3 3 2" xfId="1329" xr:uid="{00000000-0005-0000-0000-00008F290000}"/>
    <cellStyle name="Comma 3 2 3 3 3 2 2" xfId="3734" xr:uid="{00000000-0005-0000-0000-000090290000}"/>
    <cellStyle name="Comma 3 2 3 3 3 2 2 2" xfId="8537" xr:uid="{00000000-0005-0000-0000-000091290000}"/>
    <cellStyle name="Comma 3 2 3 3 3 2 2 2 2" xfId="18144" xr:uid="{00000000-0005-0000-0000-000092290000}"/>
    <cellStyle name="Comma 3 2 3 3 3 2 2 2 2 2" xfId="37358" xr:uid="{4D417793-EB84-4EB7-88A0-959F6612D86C}"/>
    <cellStyle name="Comma 3 2 3 3 3 2 2 2 3" xfId="27751" xr:uid="{85BD0E78-71FA-4B9B-8502-C3546B7AC221}"/>
    <cellStyle name="Comma 3 2 3 3 3 2 2 3" xfId="13341" xr:uid="{00000000-0005-0000-0000-000093290000}"/>
    <cellStyle name="Comma 3 2 3 3 3 2 2 3 2" xfId="32555" xr:uid="{3F90D664-A4D3-422F-82CB-978A9B899778}"/>
    <cellStyle name="Comma 3 2 3 3 3 2 2 4" xfId="22948" xr:uid="{0B639CD6-2BEA-44F6-9BA9-C3F925E3D7AE}"/>
    <cellStyle name="Comma 3 2 3 3 3 2 3" xfId="6136" xr:uid="{00000000-0005-0000-0000-000094290000}"/>
    <cellStyle name="Comma 3 2 3 3 3 2 3 2" xfId="15743" xr:uid="{00000000-0005-0000-0000-000095290000}"/>
    <cellStyle name="Comma 3 2 3 3 3 2 3 2 2" xfId="34957" xr:uid="{02201BC7-1E49-4DED-8C6C-F3AAAD8D75EA}"/>
    <cellStyle name="Comma 3 2 3 3 3 2 3 3" xfId="25350" xr:uid="{8E87E7BE-8960-46FB-BC4C-79ACEE3D0D1A}"/>
    <cellStyle name="Comma 3 2 3 3 3 2 4" xfId="10939" xr:uid="{00000000-0005-0000-0000-000096290000}"/>
    <cellStyle name="Comma 3 2 3 3 3 2 4 2" xfId="30153" xr:uid="{0B17C89D-E2EF-4802-B206-8CCB64D3C394}"/>
    <cellStyle name="Comma 3 2 3 3 3 2 5" xfId="20546" xr:uid="{4606651B-3E35-4656-B07D-46A444A3C0CE}"/>
    <cellStyle name="Comma 3 2 3 3 3 3" xfId="2129" xr:uid="{00000000-0005-0000-0000-000097290000}"/>
    <cellStyle name="Comma 3 2 3 3 3 3 2" xfId="4534" xr:uid="{00000000-0005-0000-0000-000098290000}"/>
    <cellStyle name="Comma 3 2 3 3 3 3 2 2" xfId="9337" xr:uid="{00000000-0005-0000-0000-000099290000}"/>
    <cellStyle name="Comma 3 2 3 3 3 3 2 2 2" xfId="18944" xr:uid="{00000000-0005-0000-0000-00009A290000}"/>
    <cellStyle name="Comma 3 2 3 3 3 3 2 2 2 2" xfId="38158" xr:uid="{CFAD4F71-3D90-45AC-94BC-C71200ECED0C}"/>
    <cellStyle name="Comma 3 2 3 3 3 3 2 2 3" xfId="28551" xr:uid="{79FE2C8C-55BF-4490-9B4F-5CDE72E078B7}"/>
    <cellStyle name="Comma 3 2 3 3 3 3 2 3" xfId="14141" xr:uid="{00000000-0005-0000-0000-00009B290000}"/>
    <cellStyle name="Comma 3 2 3 3 3 3 2 3 2" xfId="33355" xr:uid="{B3637FFA-436D-4328-B997-9122DA5F0136}"/>
    <cellStyle name="Comma 3 2 3 3 3 3 2 4" xfId="23748" xr:uid="{195C96CE-57EA-471A-B279-476FB4660817}"/>
    <cellStyle name="Comma 3 2 3 3 3 3 3" xfId="6936" xr:uid="{00000000-0005-0000-0000-00009C290000}"/>
    <cellStyle name="Comma 3 2 3 3 3 3 3 2" xfId="16543" xr:uid="{00000000-0005-0000-0000-00009D290000}"/>
    <cellStyle name="Comma 3 2 3 3 3 3 3 2 2" xfId="35757" xr:uid="{2E8EED96-843D-4E33-957A-BF517FBF6145}"/>
    <cellStyle name="Comma 3 2 3 3 3 3 3 3" xfId="26150" xr:uid="{D42B80A5-8A27-4B72-807F-BA824EABF340}"/>
    <cellStyle name="Comma 3 2 3 3 3 3 4" xfId="11739" xr:uid="{00000000-0005-0000-0000-00009E290000}"/>
    <cellStyle name="Comma 3 2 3 3 3 3 4 2" xfId="30953" xr:uid="{5FC5DA9F-061E-4BDE-A041-8C20D5EEEC7C}"/>
    <cellStyle name="Comma 3 2 3 3 3 3 5" xfId="21346" xr:uid="{04DED500-81EA-4D27-8724-A2264DC01275}"/>
    <cellStyle name="Comma 3 2 3 3 3 4" xfId="2934" xr:uid="{00000000-0005-0000-0000-00009F290000}"/>
    <cellStyle name="Comma 3 2 3 3 3 4 2" xfId="7737" xr:uid="{00000000-0005-0000-0000-0000A0290000}"/>
    <cellStyle name="Comma 3 2 3 3 3 4 2 2" xfId="17344" xr:uid="{00000000-0005-0000-0000-0000A1290000}"/>
    <cellStyle name="Comma 3 2 3 3 3 4 2 2 2" xfId="36558" xr:uid="{7FCEFE0F-B0A4-486B-8437-F62ABC0A581B}"/>
    <cellStyle name="Comma 3 2 3 3 3 4 2 3" xfId="26951" xr:uid="{DE8A6966-382D-4977-92BB-6C728CB40FC4}"/>
    <cellStyle name="Comma 3 2 3 3 3 4 3" xfId="12541" xr:uid="{00000000-0005-0000-0000-0000A2290000}"/>
    <cellStyle name="Comma 3 2 3 3 3 4 3 2" xfId="31755" xr:uid="{4FF38912-83A9-4103-BD31-01484AE9B099}"/>
    <cellStyle name="Comma 3 2 3 3 3 4 4" xfId="22148" xr:uid="{8E0060BF-AE0B-4571-AA14-EA737F9E5CE2}"/>
    <cellStyle name="Comma 3 2 3 3 3 5" xfId="5336" xr:uid="{00000000-0005-0000-0000-0000A3290000}"/>
    <cellStyle name="Comma 3 2 3 3 3 5 2" xfId="14943" xr:uid="{00000000-0005-0000-0000-0000A4290000}"/>
    <cellStyle name="Comma 3 2 3 3 3 5 2 2" xfId="34157" xr:uid="{E4AB288C-2F0C-492D-80EE-55DE8A38255F}"/>
    <cellStyle name="Comma 3 2 3 3 3 5 3" xfId="24550" xr:uid="{DEF19BAD-54DE-4B19-BA50-295655403FF2}"/>
    <cellStyle name="Comma 3 2 3 3 3 6" xfId="10139" xr:uid="{00000000-0005-0000-0000-0000A5290000}"/>
    <cellStyle name="Comma 3 2 3 3 3 6 2" xfId="29353" xr:uid="{1F4BF21E-4976-4AAF-8C7D-99536F79C5F7}"/>
    <cellStyle name="Comma 3 2 3 3 3 7" xfId="19746" xr:uid="{54294A38-E078-480F-BCBC-190254986A03}"/>
    <cellStyle name="Comma 3 2 3 3 4" xfId="728" xr:uid="{00000000-0005-0000-0000-0000A6290000}"/>
    <cellStyle name="Comma 3 2 3 3 4 2" xfId="1529" xr:uid="{00000000-0005-0000-0000-0000A7290000}"/>
    <cellStyle name="Comma 3 2 3 3 4 2 2" xfId="3934" xr:uid="{00000000-0005-0000-0000-0000A8290000}"/>
    <cellStyle name="Comma 3 2 3 3 4 2 2 2" xfId="8737" xr:uid="{00000000-0005-0000-0000-0000A9290000}"/>
    <cellStyle name="Comma 3 2 3 3 4 2 2 2 2" xfId="18344" xr:uid="{00000000-0005-0000-0000-0000AA290000}"/>
    <cellStyle name="Comma 3 2 3 3 4 2 2 2 2 2" xfId="37558" xr:uid="{267D581D-435D-4AC3-92F4-CFAD1AED2D2E}"/>
    <cellStyle name="Comma 3 2 3 3 4 2 2 2 3" xfId="27951" xr:uid="{0EF1710B-BD33-4346-9EF3-7AADBF9EA615}"/>
    <cellStyle name="Comma 3 2 3 3 4 2 2 3" xfId="13541" xr:uid="{00000000-0005-0000-0000-0000AB290000}"/>
    <cellStyle name="Comma 3 2 3 3 4 2 2 3 2" xfId="32755" xr:uid="{B59C56CE-48A9-488E-8431-31D10A28F03F}"/>
    <cellStyle name="Comma 3 2 3 3 4 2 2 4" xfId="23148" xr:uid="{A9930BE4-36FD-4C30-A296-FC71056A13FD}"/>
    <cellStyle name="Comma 3 2 3 3 4 2 3" xfId="6336" xr:uid="{00000000-0005-0000-0000-0000AC290000}"/>
    <cellStyle name="Comma 3 2 3 3 4 2 3 2" xfId="15943" xr:uid="{00000000-0005-0000-0000-0000AD290000}"/>
    <cellStyle name="Comma 3 2 3 3 4 2 3 2 2" xfId="35157" xr:uid="{4A1ED877-583E-4961-9973-31805D610B09}"/>
    <cellStyle name="Comma 3 2 3 3 4 2 3 3" xfId="25550" xr:uid="{B46777A8-2649-4D5B-900A-3D7C3E79282C}"/>
    <cellStyle name="Comma 3 2 3 3 4 2 4" xfId="11139" xr:uid="{00000000-0005-0000-0000-0000AE290000}"/>
    <cellStyle name="Comma 3 2 3 3 4 2 4 2" xfId="30353" xr:uid="{E718F692-A543-46C0-A4A4-021D53EB9B03}"/>
    <cellStyle name="Comma 3 2 3 3 4 2 5" xfId="20746" xr:uid="{ED94F1CC-FB25-4504-945D-B24A6232ED4B}"/>
    <cellStyle name="Comma 3 2 3 3 4 3" xfId="2329" xr:uid="{00000000-0005-0000-0000-0000AF290000}"/>
    <cellStyle name="Comma 3 2 3 3 4 3 2" xfId="4734" xr:uid="{00000000-0005-0000-0000-0000B0290000}"/>
    <cellStyle name="Comma 3 2 3 3 4 3 2 2" xfId="9537" xr:uid="{00000000-0005-0000-0000-0000B1290000}"/>
    <cellStyle name="Comma 3 2 3 3 4 3 2 2 2" xfId="19144" xr:uid="{00000000-0005-0000-0000-0000B2290000}"/>
    <cellStyle name="Comma 3 2 3 3 4 3 2 2 2 2" xfId="38358" xr:uid="{AEF9EF0E-8907-4246-B2BD-8007BE00C77E}"/>
    <cellStyle name="Comma 3 2 3 3 4 3 2 2 3" xfId="28751" xr:uid="{CF2169A6-6692-4D91-872B-D35B96F7B418}"/>
    <cellStyle name="Comma 3 2 3 3 4 3 2 3" xfId="14341" xr:uid="{00000000-0005-0000-0000-0000B3290000}"/>
    <cellStyle name="Comma 3 2 3 3 4 3 2 3 2" xfId="33555" xr:uid="{23BFD0B1-DC6C-4057-BAAF-34B3653932E3}"/>
    <cellStyle name="Comma 3 2 3 3 4 3 2 4" xfId="23948" xr:uid="{882F2EC0-CBE4-4249-814D-D1E5C0D3E712}"/>
    <cellStyle name="Comma 3 2 3 3 4 3 3" xfId="7136" xr:uid="{00000000-0005-0000-0000-0000B4290000}"/>
    <cellStyle name="Comma 3 2 3 3 4 3 3 2" xfId="16743" xr:uid="{00000000-0005-0000-0000-0000B5290000}"/>
    <cellStyle name="Comma 3 2 3 3 4 3 3 2 2" xfId="35957" xr:uid="{1F2FFF70-F2A9-4C66-8A78-861D1F0C2A99}"/>
    <cellStyle name="Comma 3 2 3 3 4 3 3 3" xfId="26350" xr:uid="{1EE8D5C5-C6F8-4445-B0A3-AFF2935B9051}"/>
    <cellStyle name="Comma 3 2 3 3 4 3 4" xfId="11939" xr:uid="{00000000-0005-0000-0000-0000B6290000}"/>
    <cellStyle name="Comma 3 2 3 3 4 3 4 2" xfId="31153" xr:uid="{12074A28-5E2E-4AA0-BB61-988799317177}"/>
    <cellStyle name="Comma 3 2 3 3 4 3 5" xfId="21546" xr:uid="{509FA449-02EC-4B1E-A43A-9F38F7111CD2}"/>
    <cellStyle name="Comma 3 2 3 3 4 4" xfId="3134" xr:uid="{00000000-0005-0000-0000-0000B7290000}"/>
    <cellStyle name="Comma 3 2 3 3 4 4 2" xfId="7937" xr:uid="{00000000-0005-0000-0000-0000B8290000}"/>
    <cellStyle name="Comma 3 2 3 3 4 4 2 2" xfId="17544" xr:uid="{00000000-0005-0000-0000-0000B9290000}"/>
    <cellStyle name="Comma 3 2 3 3 4 4 2 2 2" xfId="36758" xr:uid="{6AC9CCEF-C906-457A-A8C1-E47D5DD97B47}"/>
    <cellStyle name="Comma 3 2 3 3 4 4 2 3" xfId="27151" xr:uid="{F31973C5-9FA3-4120-9043-509DA14B0D12}"/>
    <cellStyle name="Comma 3 2 3 3 4 4 3" xfId="12741" xr:uid="{00000000-0005-0000-0000-0000BA290000}"/>
    <cellStyle name="Comma 3 2 3 3 4 4 3 2" xfId="31955" xr:uid="{B0A11820-341B-4FD5-9769-337463B15DA9}"/>
    <cellStyle name="Comma 3 2 3 3 4 4 4" xfId="22348" xr:uid="{3E17CA45-BF33-4FC5-8DA3-6778F1D005AA}"/>
    <cellStyle name="Comma 3 2 3 3 4 5" xfId="5536" xr:uid="{00000000-0005-0000-0000-0000BB290000}"/>
    <cellStyle name="Comma 3 2 3 3 4 5 2" xfId="15143" xr:uid="{00000000-0005-0000-0000-0000BC290000}"/>
    <cellStyle name="Comma 3 2 3 3 4 5 2 2" xfId="34357" xr:uid="{B576ACA4-DE77-4B27-BE15-9510B1C7A50B}"/>
    <cellStyle name="Comma 3 2 3 3 4 5 3" xfId="24750" xr:uid="{B0209518-8269-403D-9AD4-A22D59892B97}"/>
    <cellStyle name="Comma 3 2 3 3 4 6" xfId="10339" xr:uid="{00000000-0005-0000-0000-0000BD290000}"/>
    <cellStyle name="Comma 3 2 3 3 4 6 2" xfId="29553" xr:uid="{9A803598-5EE1-4150-90B4-C19A35A9C019}"/>
    <cellStyle name="Comma 3 2 3 3 4 7" xfId="19946" xr:uid="{64E7C151-E148-4CAC-82D2-6606C9437239}"/>
    <cellStyle name="Comma 3 2 3 3 5" xfId="929" xr:uid="{00000000-0005-0000-0000-0000BE290000}"/>
    <cellStyle name="Comma 3 2 3 3 5 2" xfId="3334" xr:uid="{00000000-0005-0000-0000-0000BF290000}"/>
    <cellStyle name="Comma 3 2 3 3 5 2 2" xfId="8137" xr:uid="{00000000-0005-0000-0000-0000C0290000}"/>
    <cellStyle name="Comma 3 2 3 3 5 2 2 2" xfId="17744" xr:uid="{00000000-0005-0000-0000-0000C1290000}"/>
    <cellStyle name="Comma 3 2 3 3 5 2 2 2 2" xfId="36958" xr:uid="{8B429491-2C4B-467E-BCFB-35576A99F554}"/>
    <cellStyle name="Comma 3 2 3 3 5 2 2 3" xfId="27351" xr:uid="{713A2CE2-F852-47AC-982A-995247FFEE5F}"/>
    <cellStyle name="Comma 3 2 3 3 5 2 3" xfId="12941" xr:uid="{00000000-0005-0000-0000-0000C2290000}"/>
    <cellStyle name="Comma 3 2 3 3 5 2 3 2" xfId="32155" xr:uid="{C712D8A5-5897-4CD7-9FDF-C727729993FC}"/>
    <cellStyle name="Comma 3 2 3 3 5 2 4" xfId="22548" xr:uid="{B684EBDC-D698-41ED-B08E-90B8736F85D2}"/>
    <cellStyle name="Comma 3 2 3 3 5 3" xfId="5736" xr:uid="{00000000-0005-0000-0000-0000C3290000}"/>
    <cellStyle name="Comma 3 2 3 3 5 3 2" xfId="15343" xr:uid="{00000000-0005-0000-0000-0000C4290000}"/>
    <cellStyle name="Comma 3 2 3 3 5 3 2 2" xfId="34557" xr:uid="{BEF19886-1359-4C8E-AEE8-A782A4F2A90C}"/>
    <cellStyle name="Comma 3 2 3 3 5 3 3" xfId="24950" xr:uid="{CFA4EF69-F7FA-4CED-A6E2-21F26DA15BE7}"/>
    <cellStyle name="Comma 3 2 3 3 5 4" xfId="10539" xr:uid="{00000000-0005-0000-0000-0000C5290000}"/>
    <cellStyle name="Comma 3 2 3 3 5 4 2" xfId="29753" xr:uid="{48B27B34-ADCB-4675-8EBA-ED01D46C00F5}"/>
    <cellStyle name="Comma 3 2 3 3 5 5" xfId="20146" xr:uid="{61C6C889-64A9-427F-B962-6658509E8E28}"/>
    <cellStyle name="Comma 3 2 3 3 6" xfId="1729" xr:uid="{00000000-0005-0000-0000-0000C6290000}"/>
    <cellStyle name="Comma 3 2 3 3 6 2" xfId="4134" xr:uid="{00000000-0005-0000-0000-0000C7290000}"/>
    <cellStyle name="Comma 3 2 3 3 6 2 2" xfId="8937" xr:uid="{00000000-0005-0000-0000-0000C8290000}"/>
    <cellStyle name="Comma 3 2 3 3 6 2 2 2" xfId="18544" xr:uid="{00000000-0005-0000-0000-0000C9290000}"/>
    <cellStyle name="Comma 3 2 3 3 6 2 2 2 2" xfId="37758" xr:uid="{47E5A6E8-4FA8-45FB-8E86-4EC76CA39B48}"/>
    <cellStyle name="Comma 3 2 3 3 6 2 2 3" xfId="28151" xr:uid="{90CF80E6-F143-4804-890E-A058E1037019}"/>
    <cellStyle name="Comma 3 2 3 3 6 2 3" xfId="13741" xr:uid="{00000000-0005-0000-0000-0000CA290000}"/>
    <cellStyle name="Comma 3 2 3 3 6 2 3 2" xfId="32955" xr:uid="{793F0DBA-F0BC-48A1-9170-0767CFC2C9CF}"/>
    <cellStyle name="Comma 3 2 3 3 6 2 4" xfId="23348" xr:uid="{90FAB3AC-B87D-4EE9-9F4C-106E27812C14}"/>
    <cellStyle name="Comma 3 2 3 3 6 3" xfId="6536" xr:uid="{00000000-0005-0000-0000-0000CB290000}"/>
    <cellStyle name="Comma 3 2 3 3 6 3 2" xfId="16143" xr:uid="{00000000-0005-0000-0000-0000CC290000}"/>
    <cellStyle name="Comma 3 2 3 3 6 3 2 2" xfId="35357" xr:uid="{453B64B1-76B3-43F6-908D-177CF2032B06}"/>
    <cellStyle name="Comma 3 2 3 3 6 3 3" xfId="25750" xr:uid="{05201BBA-57DC-464A-9F44-1A9E275C1D4F}"/>
    <cellStyle name="Comma 3 2 3 3 6 4" xfId="11339" xr:uid="{00000000-0005-0000-0000-0000CD290000}"/>
    <cellStyle name="Comma 3 2 3 3 6 4 2" xfId="30553" xr:uid="{B0D9BAA4-AD02-43D2-8F8C-B3FD135C442C}"/>
    <cellStyle name="Comma 3 2 3 3 6 5" xfId="20946" xr:uid="{2CDDA6D8-4E37-42AC-9313-34D7E37A88C9}"/>
    <cellStyle name="Comma 3 2 3 3 7" xfId="2534" xr:uid="{00000000-0005-0000-0000-0000CE290000}"/>
    <cellStyle name="Comma 3 2 3 3 7 2" xfId="7337" xr:uid="{00000000-0005-0000-0000-0000CF290000}"/>
    <cellStyle name="Comma 3 2 3 3 7 2 2" xfId="16944" xr:uid="{00000000-0005-0000-0000-0000D0290000}"/>
    <cellStyle name="Comma 3 2 3 3 7 2 2 2" xfId="36158" xr:uid="{5DBCE3CF-05EB-40FB-8701-389B238240B1}"/>
    <cellStyle name="Comma 3 2 3 3 7 2 3" xfId="26551" xr:uid="{6B54CC13-D2C9-4BFD-BE92-34E56CEDC3A9}"/>
    <cellStyle name="Comma 3 2 3 3 7 3" xfId="12141" xr:uid="{00000000-0005-0000-0000-0000D1290000}"/>
    <cellStyle name="Comma 3 2 3 3 7 3 2" xfId="31355" xr:uid="{9CD2E681-F428-4BEB-A64A-749397183A06}"/>
    <cellStyle name="Comma 3 2 3 3 7 4" xfId="21748" xr:uid="{E473B1FC-AFD0-415A-91E4-DF4168F7EF80}"/>
    <cellStyle name="Comma 3 2 3 3 8" xfId="4936" xr:uid="{00000000-0005-0000-0000-0000D2290000}"/>
    <cellStyle name="Comma 3 2 3 3 8 2" xfId="14543" xr:uid="{00000000-0005-0000-0000-0000D3290000}"/>
    <cellStyle name="Comma 3 2 3 3 8 2 2" xfId="33757" xr:uid="{37016EEA-B0CE-4EFB-B0DE-553CCB329806}"/>
    <cellStyle name="Comma 3 2 3 3 8 3" xfId="24150" xr:uid="{AE3CA5AC-6C5A-416F-8EA6-87A8909FB188}"/>
    <cellStyle name="Comma 3 2 3 3 9" xfId="9739" xr:uid="{00000000-0005-0000-0000-0000D4290000}"/>
    <cellStyle name="Comma 3 2 3 3 9 2" xfId="28953" xr:uid="{11FCC2DF-A7D0-499A-BFE4-737297BADFA5}"/>
    <cellStyle name="Comma 3 2 3 4" xfId="228" xr:uid="{00000000-0005-0000-0000-0000D5290000}"/>
    <cellStyle name="Comma 3 2 3 4 2" xfId="1029" xr:uid="{00000000-0005-0000-0000-0000D6290000}"/>
    <cellStyle name="Comma 3 2 3 4 2 2" xfId="3434" xr:uid="{00000000-0005-0000-0000-0000D7290000}"/>
    <cellStyle name="Comma 3 2 3 4 2 2 2" xfId="8237" xr:uid="{00000000-0005-0000-0000-0000D8290000}"/>
    <cellStyle name="Comma 3 2 3 4 2 2 2 2" xfId="17844" xr:uid="{00000000-0005-0000-0000-0000D9290000}"/>
    <cellStyle name="Comma 3 2 3 4 2 2 2 2 2" xfId="37058" xr:uid="{488FCE56-CEBF-4949-BE39-1E9E2E62A807}"/>
    <cellStyle name="Comma 3 2 3 4 2 2 2 3" xfId="27451" xr:uid="{E6635894-8761-49C4-933C-2CAEECBE76FC}"/>
    <cellStyle name="Comma 3 2 3 4 2 2 3" xfId="13041" xr:uid="{00000000-0005-0000-0000-0000DA290000}"/>
    <cellStyle name="Comma 3 2 3 4 2 2 3 2" xfId="32255" xr:uid="{8E9D9BCC-DB60-4B8A-B933-D5CD13702F94}"/>
    <cellStyle name="Comma 3 2 3 4 2 2 4" xfId="22648" xr:uid="{AAA06967-5EFF-4A72-AA7B-35DD32EF3BE3}"/>
    <cellStyle name="Comma 3 2 3 4 2 3" xfId="5836" xr:uid="{00000000-0005-0000-0000-0000DB290000}"/>
    <cellStyle name="Comma 3 2 3 4 2 3 2" xfId="15443" xr:uid="{00000000-0005-0000-0000-0000DC290000}"/>
    <cellStyle name="Comma 3 2 3 4 2 3 2 2" xfId="34657" xr:uid="{67887EAF-7DA1-4D81-BD77-645E92488E83}"/>
    <cellStyle name="Comma 3 2 3 4 2 3 3" xfId="25050" xr:uid="{FC226373-4676-4507-9F4D-0EB711782271}"/>
    <cellStyle name="Comma 3 2 3 4 2 4" xfId="10639" xr:uid="{00000000-0005-0000-0000-0000DD290000}"/>
    <cellStyle name="Comma 3 2 3 4 2 4 2" xfId="29853" xr:uid="{FE07C097-0FC9-4F57-9C2C-086B50B9BE51}"/>
    <cellStyle name="Comma 3 2 3 4 2 5" xfId="20246" xr:uid="{45C6F0F7-F4AD-4831-9518-5B1A4E80EE9C}"/>
    <cellStyle name="Comma 3 2 3 4 3" xfId="1829" xr:uid="{00000000-0005-0000-0000-0000DE290000}"/>
    <cellStyle name="Comma 3 2 3 4 3 2" xfId="4234" xr:uid="{00000000-0005-0000-0000-0000DF290000}"/>
    <cellStyle name="Comma 3 2 3 4 3 2 2" xfId="9037" xr:uid="{00000000-0005-0000-0000-0000E0290000}"/>
    <cellStyle name="Comma 3 2 3 4 3 2 2 2" xfId="18644" xr:uid="{00000000-0005-0000-0000-0000E1290000}"/>
    <cellStyle name="Comma 3 2 3 4 3 2 2 2 2" xfId="37858" xr:uid="{CB0E01EE-79C2-4CC2-BA3C-3BBF8AE7EE31}"/>
    <cellStyle name="Comma 3 2 3 4 3 2 2 3" xfId="28251" xr:uid="{3CA0D2AB-DBA2-4D75-9F36-F53815FBD4C9}"/>
    <cellStyle name="Comma 3 2 3 4 3 2 3" xfId="13841" xr:uid="{00000000-0005-0000-0000-0000E2290000}"/>
    <cellStyle name="Comma 3 2 3 4 3 2 3 2" xfId="33055" xr:uid="{E290C487-1057-4D34-88AD-23CF8CE4699D}"/>
    <cellStyle name="Comma 3 2 3 4 3 2 4" xfId="23448" xr:uid="{C7515B6E-B0CE-46D7-B48D-5E9936B7E498}"/>
    <cellStyle name="Comma 3 2 3 4 3 3" xfId="6636" xr:uid="{00000000-0005-0000-0000-0000E3290000}"/>
    <cellStyle name="Comma 3 2 3 4 3 3 2" xfId="16243" xr:uid="{00000000-0005-0000-0000-0000E4290000}"/>
    <cellStyle name="Comma 3 2 3 4 3 3 2 2" xfId="35457" xr:uid="{AB21AD7A-4D5E-4460-9226-215C3ABA764F}"/>
    <cellStyle name="Comma 3 2 3 4 3 3 3" xfId="25850" xr:uid="{A4A868CB-1235-4D02-8659-453E6C0FCFF9}"/>
    <cellStyle name="Comma 3 2 3 4 3 4" xfId="11439" xr:uid="{00000000-0005-0000-0000-0000E5290000}"/>
    <cellStyle name="Comma 3 2 3 4 3 4 2" xfId="30653" xr:uid="{CB46FB4B-18D8-40CC-8199-259B71B9DACD}"/>
    <cellStyle name="Comma 3 2 3 4 3 5" xfId="21046" xr:uid="{A677E91D-6DF7-40FF-8F42-F8AB4E1A8D4B}"/>
    <cellStyle name="Comma 3 2 3 4 4" xfId="2634" xr:uid="{00000000-0005-0000-0000-0000E6290000}"/>
    <cellStyle name="Comma 3 2 3 4 4 2" xfId="7437" xr:uid="{00000000-0005-0000-0000-0000E7290000}"/>
    <cellStyle name="Comma 3 2 3 4 4 2 2" xfId="17044" xr:uid="{00000000-0005-0000-0000-0000E8290000}"/>
    <cellStyle name="Comma 3 2 3 4 4 2 2 2" xfId="36258" xr:uid="{CA47CBBE-D7DE-4CDF-819C-237BD61025E5}"/>
    <cellStyle name="Comma 3 2 3 4 4 2 3" xfId="26651" xr:uid="{AEC9F155-22D5-487C-9D6E-851D2F75FCAE}"/>
    <cellStyle name="Comma 3 2 3 4 4 3" xfId="12241" xr:uid="{00000000-0005-0000-0000-0000E9290000}"/>
    <cellStyle name="Comma 3 2 3 4 4 3 2" xfId="31455" xr:uid="{E4804055-956D-4F53-A22E-CF2E7F454F12}"/>
    <cellStyle name="Comma 3 2 3 4 4 4" xfId="21848" xr:uid="{0CC95248-BDC6-4BFD-980B-AA1C7C0A0081}"/>
    <cellStyle name="Comma 3 2 3 4 5" xfId="5036" xr:uid="{00000000-0005-0000-0000-0000EA290000}"/>
    <cellStyle name="Comma 3 2 3 4 5 2" xfId="14643" xr:uid="{00000000-0005-0000-0000-0000EB290000}"/>
    <cellStyle name="Comma 3 2 3 4 5 2 2" xfId="33857" xr:uid="{9D284173-F33B-487A-99EF-DD8221254CE4}"/>
    <cellStyle name="Comma 3 2 3 4 5 3" xfId="24250" xr:uid="{00454ED0-EBAD-4EDE-B45A-3B81788FDDB4}"/>
    <cellStyle name="Comma 3 2 3 4 6" xfId="9839" xr:uid="{00000000-0005-0000-0000-0000EC290000}"/>
    <cellStyle name="Comma 3 2 3 4 6 2" xfId="29053" xr:uid="{00927AE1-410F-4028-99F4-F41E465C9155}"/>
    <cellStyle name="Comma 3 2 3 4 7" xfId="19446" xr:uid="{BBE35622-D81F-4085-A931-5114F10A850F}"/>
    <cellStyle name="Comma 3 2 3 5" xfId="428" xr:uid="{00000000-0005-0000-0000-0000ED290000}"/>
    <cellStyle name="Comma 3 2 3 5 2" xfId="1229" xr:uid="{00000000-0005-0000-0000-0000EE290000}"/>
    <cellStyle name="Comma 3 2 3 5 2 2" xfId="3634" xr:uid="{00000000-0005-0000-0000-0000EF290000}"/>
    <cellStyle name="Comma 3 2 3 5 2 2 2" xfId="8437" xr:uid="{00000000-0005-0000-0000-0000F0290000}"/>
    <cellStyle name="Comma 3 2 3 5 2 2 2 2" xfId="18044" xr:uid="{00000000-0005-0000-0000-0000F1290000}"/>
    <cellStyle name="Comma 3 2 3 5 2 2 2 2 2" xfId="37258" xr:uid="{466220F0-1807-43F5-8C98-1F408D2FA2A3}"/>
    <cellStyle name="Comma 3 2 3 5 2 2 2 3" xfId="27651" xr:uid="{A77FBB0A-2AFB-4390-9F51-07D10C8FE592}"/>
    <cellStyle name="Comma 3 2 3 5 2 2 3" xfId="13241" xr:uid="{00000000-0005-0000-0000-0000F2290000}"/>
    <cellStyle name="Comma 3 2 3 5 2 2 3 2" xfId="32455" xr:uid="{7B83EF2E-A219-4A8F-959F-31EA57E22BFE}"/>
    <cellStyle name="Comma 3 2 3 5 2 2 4" xfId="22848" xr:uid="{20BA00D2-0216-4921-B31C-F2EBEA800816}"/>
    <cellStyle name="Comma 3 2 3 5 2 3" xfId="6036" xr:uid="{00000000-0005-0000-0000-0000F3290000}"/>
    <cellStyle name="Comma 3 2 3 5 2 3 2" xfId="15643" xr:uid="{00000000-0005-0000-0000-0000F4290000}"/>
    <cellStyle name="Comma 3 2 3 5 2 3 2 2" xfId="34857" xr:uid="{4E227072-A60B-4A10-90C5-CC30BD6FD9C5}"/>
    <cellStyle name="Comma 3 2 3 5 2 3 3" xfId="25250" xr:uid="{94BC2F1F-8386-426C-B783-07228C8611A8}"/>
    <cellStyle name="Comma 3 2 3 5 2 4" xfId="10839" xr:uid="{00000000-0005-0000-0000-0000F5290000}"/>
    <cellStyle name="Comma 3 2 3 5 2 4 2" xfId="30053" xr:uid="{2A486E66-CD6D-4C20-B7DF-DF6361896CCB}"/>
    <cellStyle name="Comma 3 2 3 5 2 5" xfId="20446" xr:uid="{F1F7BFD2-A263-4779-A5EA-2FD7D4A8DB5E}"/>
    <cellStyle name="Comma 3 2 3 5 3" xfId="2029" xr:uid="{00000000-0005-0000-0000-0000F6290000}"/>
    <cellStyle name="Comma 3 2 3 5 3 2" xfId="4434" xr:uid="{00000000-0005-0000-0000-0000F7290000}"/>
    <cellStyle name="Comma 3 2 3 5 3 2 2" xfId="9237" xr:uid="{00000000-0005-0000-0000-0000F8290000}"/>
    <cellStyle name="Comma 3 2 3 5 3 2 2 2" xfId="18844" xr:uid="{00000000-0005-0000-0000-0000F9290000}"/>
    <cellStyle name="Comma 3 2 3 5 3 2 2 2 2" xfId="38058" xr:uid="{20888503-6D85-4EDA-ABAF-341501238A99}"/>
    <cellStyle name="Comma 3 2 3 5 3 2 2 3" xfId="28451" xr:uid="{41E6BEFA-65AD-4696-96E0-71FE17944BE4}"/>
    <cellStyle name="Comma 3 2 3 5 3 2 3" xfId="14041" xr:uid="{00000000-0005-0000-0000-0000FA290000}"/>
    <cellStyle name="Comma 3 2 3 5 3 2 3 2" xfId="33255" xr:uid="{6BEAEACA-8F41-4500-94A3-C49F06B0441D}"/>
    <cellStyle name="Comma 3 2 3 5 3 2 4" xfId="23648" xr:uid="{99D44C96-8882-42C5-8E16-1CD5F719B494}"/>
    <cellStyle name="Comma 3 2 3 5 3 3" xfId="6836" xr:uid="{00000000-0005-0000-0000-0000FB290000}"/>
    <cellStyle name="Comma 3 2 3 5 3 3 2" xfId="16443" xr:uid="{00000000-0005-0000-0000-0000FC290000}"/>
    <cellStyle name="Comma 3 2 3 5 3 3 2 2" xfId="35657" xr:uid="{48DFBA44-D0FF-49C8-AD1D-CCC1400FE4A0}"/>
    <cellStyle name="Comma 3 2 3 5 3 3 3" xfId="26050" xr:uid="{E4D0173C-FF75-45D5-8440-70596F4DF844}"/>
    <cellStyle name="Comma 3 2 3 5 3 4" xfId="11639" xr:uid="{00000000-0005-0000-0000-0000FD290000}"/>
    <cellStyle name="Comma 3 2 3 5 3 4 2" xfId="30853" xr:uid="{0E598652-F0A8-449F-A76B-EA85AF8B2E53}"/>
    <cellStyle name="Comma 3 2 3 5 3 5" xfId="21246" xr:uid="{C60487DB-AE0B-4BD6-B17F-5DB36BF0EF18}"/>
    <cellStyle name="Comma 3 2 3 5 4" xfId="2834" xr:uid="{00000000-0005-0000-0000-0000FE290000}"/>
    <cellStyle name="Comma 3 2 3 5 4 2" xfId="7637" xr:uid="{00000000-0005-0000-0000-0000FF290000}"/>
    <cellStyle name="Comma 3 2 3 5 4 2 2" xfId="17244" xr:uid="{00000000-0005-0000-0000-0000002A0000}"/>
    <cellStyle name="Comma 3 2 3 5 4 2 2 2" xfId="36458" xr:uid="{5C3280F8-3021-433B-9C59-E7581CD148D1}"/>
    <cellStyle name="Comma 3 2 3 5 4 2 3" xfId="26851" xr:uid="{25A2FE5F-1FF7-4427-BC14-1C6C457442FE}"/>
    <cellStyle name="Comma 3 2 3 5 4 3" xfId="12441" xr:uid="{00000000-0005-0000-0000-0000012A0000}"/>
    <cellStyle name="Comma 3 2 3 5 4 3 2" xfId="31655" xr:uid="{A225963D-F5EE-4920-AB13-E821358F8420}"/>
    <cellStyle name="Comma 3 2 3 5 4 4" xfId="22048" xr:uid="{0E39796D-336C-4B5A-B5F3-E19CE5987CBC}"/>
    <cellStyle name="Comma 3 2 3 5 5" xfId="5236" xr:uid="{00000000-0005-0000-0000-0000022A0000}"/>
    <cellStyle name="Comma 3 2 3 5 5 2" xfId="14843" xr:uid="{00000000-0005-0000-0000-0000032A0000}"/>
    <cellStyle name="Comma 3 2 3 5 5 2 2" xfId="34057" xr:uid="{8FA06339-E462-4B42-B419-4EBACC4F99D6}"/>
    <cellStyle name="Comma 3 2 3 5 5 3" xfId="24450" xr:uid="{A97A9B05-77C4-4BBF-B105-05252C443406}"/>
    <cellStyle name="Comma 3 2 3 5 6" xfId="10039" xr:uid="{00000000-0005-0000-0000-0000042A0000}"/>
    <cellStyle name="Comma 3 2 3 5 6 2" xfId="29253" xr:uid="{220D985F-1598-48C3-9999-57D71B666F28}"/>
    <cellStyle name="Comma 3 2 3 5 7" xfId="19646" xr:uid="{DE464DBC-EF79-48CA-902C-57EC2B8F2D4C}"/>
    <cellStyle name="Comma 3 2 3 6" xfId="628" xr:uid="{00000000-0005-0000-0000-0000052A0000}"/>
    <cellStyle name="Comma 3 2 3 6 2" xfId="1429" xr:uid="{00000000-0005-0000-0000-0000062A0000}"/>
    <cellStyle name="Comma 3 2 3 6 2 2" xfId="3834" xr:uid="{00000000-0005-0000-0000-0000072A0000}"/>
    <cellStyle name="Comma 3 2 3 6 2 2 2" xfId="8637" xr:uid="{00000000-0005-0000-0000-0000082A0000}"/>
    <cellStyle name="Comma 3 2 3 6 2 2 2 2" xfId="18244" xr:uid="{00000000-0005-0000-0000-0000092A0000}"/>
    <cellStyle name="Comma 3 2 3 6 2 2 2 2 2" xfId="37458" xr:uid="{9B42DE41-D5EE-4F16-94A4-0E4367C0F026}"/>
    <cellStyle name="Comma 3 2 3 6 2 2 2 3" xfId="27851" xr:uid="{BD6CB1DB-DF28-45B5-A6A2-315EF7558AA8}"/>
    <cellStyle name="Comma 3 2 3 6 2 2 3" xfId="13441" xr:uid="{00000000-0005-0000-0000-00000A2A0000}"/>
    <cellStyle name="Comma 3 2 3 6 2 2 3 2" xfId="32655" xr:uid="{74210891-F30B-4475-AA8D-8545ED35E59C}"/>
    <cellStyle name="Comma 3 2 3 6 2 2 4" xfId="23048" xr:uid="{8725E073-FE0E-45B8-932E-93FFA1D3D596}"/>
    <cellStyle name="Comma 3 2 3 6 2 3" xfId="6236" xr:uid="{00000000-0005-0000-0000-00000B2A0000}"/>
    <cellStyle name="Comma 3 2 3 6 2 3 2" xfId="15843" xr:uid="{00000000-0005-0000-0000-00000C2A0000}"/>
    <cellStyle name="Comma 3 2 3 6 2 3 2 2" xfId="35057" xr:uid="{F9E211A2-254F-4F09-B1FA-C60BE73FCA88}"/>
    <cellStyle name="Comma 3 2 3 6 2 3 3" xfId="25450" xr:uid="{97EE53B3-4188-4FED-A7F1-78D32D2FD630}"/>
    <cellStyle name="Comma 3 2 3 6 2 4" xfId="11039" xr:uid="{00000000-0005-0000-0000-00000D2A0000}"/>
    <cellStyle name="Comma 3 2 3 6 2 4 2" xfId="30253" xr:uid="{13FFBFF1-E83C-43B2-947E-E1DF3A34688E}"/>
    <cellStyle name="Comma 3 2 3 6 2 5" xfId="20646" xr:uid="{50E2302C-53AE-4248-8F17-411C58F25DAB}"/>
    <cellStyle name="Comma 3 2 3 6 3" xfId="2229" xr:uid="{00000000-0005-0000-0000-00000E2A0000}"/>
    <cellStyle name="Comma 3 2 3 6 3 2" xfId="4634" xr:uid="{00000000-0005-0000-0000-00000F2A0000}"/>
    <cellStyle name="Comma 3 2 3 6 3 2 2" xfId="9437" xr:uid="{00000000-0005-0000-0000-0000102A0000}"/>
    <cellStyle name="Comma 3 2 3 6 3 2 2 2" xfId="19044" xr:uid="{00000000-0005-0000-0000-0000112A0000}"/>
    <cellStyle name="Comma 3 2 3 6 3 2 2 2 2" xfId="38258" xr:uid="{12BEA9D7-B1F4-49E6-9DEC-E847DD9776B6}"/>
    <cellStyle name="Comma 3 2 3 6 3 2 2 3" xfId="28651" xr:uid="{236017F3-C0C3-4E06-B9EA-F1BC88715AD5}"/>
    <cellStyle name="Comma 3 2 3 6 3 2 3" xfId="14241" xr:uid="{00000000-0005-0000-0000-0000122A0000}"/>
    <cellStyle name="Comma 3 2 3 6 3 2 3 2" xfId="33455" xr:uid="{8B6F231E-DF1D-434E-AF8C-7B295FC28DF3}"/>
    <cellStyle name="Comma 3 2 3 6 3 2 4" xfId="23848" xr:uid="{2B4C515C-52E9-474A-8448-95977BA0EB8A}"/>
    <cellStyle name="Comma 3 2 3 6 3 3" xfId="7036" xr:uid="{00000000-0005-0000-0000-0000132A0000}"/>
    <cellStyle name="Comma 3 2 3 6 3 3 2" xfId="16643" xr:uid="{00000000-0005-0000-0000-0000142A0000}"/>
    <cellStyle name="Comma 3 2 3 6 3 3 2 2" xfId="35857" xr:uid="{15FC4F76-BBE9-43B7-B0E4-80337AB8E6D1}"/>
    <cellStyle name="Comma 3 2 3 6 3 3 3" xfId="26250" xr:uid="{55731DA7-0785-42A3-8D57-68242A96823F}"/>
    <cellStyle name="Comma 3 2 3 6 3 4" xfId="11839" xr:uid="{00000000-0005-0000-0000-0000152A0000}"/>
    <cellStyle name="Comma 3 2 3 6 3 4 2" xfId="31053" xr:uid="{7FA1DE4C-40B3-4F10-BA2A-7CE4C1B3B4DF}"/>
    <cellStyle name="Comma 3 2 3 6 3 5" xfId="21446" xr:uid="{BBBF2A0C-3FCA-4C92-AF47-307A9B6A8EA6}"/>
    <cellStyle name="Comma 3 2 3 6 4" xfId="3034" xr:uid="{00000000-0005-0000-0000-0000162A0000}"/>
    <cellStyle name="Comma 3 2 3 6 4 2" xfId="7837" xr:uid="{00000000-0005-0000-0000-0000172A0000}"/>
    <cellStyle name="Comma 3 2 3 6 4 2 2" xfId="17444" xr:uid="{00000000-0005-0000-0000-0000182A0000}"/>
    <cellStyle name="Comma 3 2 3 6 4 2 2 2" xfId="36658" xr:uid="{D926A880-FB3B-4BAC-B75C-745E41362D8B}"/>
    <cellStyle name="Comma 3 2 3 6 4 2 3" xfId="27051" xr:uid="{3F093701-A476-46CF-BD07-A5CA71E9E2BB}"/>
    <cellStyle name="Comma 3 2 3 6 4 3" xfId="12641" xr:uid="{00000000-0005-0000-0000-0000192A0000}"/>
    <cellStyle name="Comma 3 2 3 6 4 3 2" xfId="31855" xr:uid="{78C4DA2E-027E-424C-9C64-B24A7F8D904E}"/>
    <cellStyle name="Comma 3 2 3 6 4 4" xfId="22248" xr:uid="{1E627692-AFFF-4993-BAC2-C6D9276CE98D}"/>
    <cellStyle name="Comma 3 2 3 6 5" xfId="5436" xr:uid="{00000000-0005-0000-0000-00001A2A0000}"/>
    <cellStyle name="Comma 3 2 3 6 5 2" xfId="15043" xr:uid="{00000000-0005-0000-0000-00001B2A0000}"/>
    <cellStyle name="Comma 3 2 3 6 5 2 2" xfId="34257" xr:uid="{BADF7ADE-D3D4-466B-9129-068D7076E98C}"/>
    <cellStyle name="Comma 3 2 3 6 5 3" xfId="24650" xr:uid="{05107FFB-6E2A-4B60-9E63-65EF3A550986}"/>
    <cellStyle name="Comma 3 2 3 6 6" xfId="10239" xr:uid="{00000000-0005-0000-0000-00001C2A0000}"/>
    <cellStyle name="Comma 3 2 3 6 6 2" xfId="29453" xr:uid="{0A6D39E6-2670-4DB6-ACF1-8B740C1EB761}"/>
    <cellStyle name="Comma 3 2 3 6 7" xfId="19846" xr:uid="{A9EB52B1-7374-4403-AF1C-0E08B26D9076}"/>
    <cellStyle name="Comma 3 2 3 7" xfId="829" xr:uid="{00000000-0005-0000-0000-00001D2A0000}"/>
    <cellStyle name="Comma 3 2 3 7 2" xfId="3234" xr:uid="{00000000-0005-0000-0000-00001E2A0000}"/>
    <cellStyle name="Comma 3 2 3 7 2 2" xfId="8037" xr:uid="{00000000-0005-0000-0000-00001F2A0000}"/>
    <cellStyle name="Comma 3 2 3 7 2 2 2" xfId="17644" xr:uid="{00000000-0005-0000-0000-0000202A0000}"/>
    <cellStyle name="Comma 3 2 3 7 2 2 2 2" xfId="36858" xr:uid="{4258C78D-1056-4E75-937C-14B4118BF528}"/>
    <cellStyle name="Comma 3 2 3 7 2 2 3" xfId="27251" xr:uid="{EA836E85-2BB5-42F8-9432-A20A292A1464}"/>
    <cellStyle name="Comma 3 2 3 7 2 3" xfId="12841" xr:uid="{00000000-0005-0000-0000-0000212A0000}"/>
    <cellStyle name="Comma 3 2 3 7 2 3 2" xfId="32055" xr:uid="{7B31B0B7-0A23-4CDB-B067-A0E6A235CFC2}"/>
    <cellStyle name="Comma 3 2 3 7 2 4" xfId="22448" xr:uid="{7F67000A-D9FB-44C6-B8F3-E8393EC141C0}"/>
    <cellStyle name="Comma 3 2 3 7 3" xfId="5636" xr:uid="{00000000-0005-0000-0000-0000222A0000}"/>
    <cellStyle name="Comma 3 2 3 7 3 2" xfId="15243" xr:uid="{00000000-0005-0000-0000-0000232A0000}"/>
    <cellStyle name="Comma 3 2 3 7 3 2 2" xfId="34457" xr:uid="{DC96D26F-D418-4F54-BAD0-96EB1F569BEF}"/>
    <cellStyle name="Comma 3 2 3 7 3 3" xfId="24850" xr:uid="{14E3D43D-DB28-4579-AAC3-B0BFFFE8EBB6}"/>
    <cellStyle name="Comma 3 2 3 7 4" xfId="10439" xr:uid="{00000000-0005-0000-0000-0000242A0000}"/>
    <cellStyle name="Comma 3 2 3 7 4 2" xfId="29653" xr:uid="{8A61969D-42FB-4875-A7A0-C9E1F567AA57}"/>
    <cellStyle name="Comma 3 2 3 7 5" xfId="20046" xr:uid="{BBB85BC1-1105-4A7F-9E05-16D66727D7DE}"/>
    <cellStyle name="Comma 3 2 3 8" xfId="1629" xr:uid="{00000000-0005-0000-0000-0000252A0000}"/>
    <cellStyle name="Comma 3 2 3 8 2" xfId="4034" xr:uid="{00000000-0005-0000-0000-0000262A0000}"/>
    <cellStyle name="Comma 3 2 3 8 2 2" xfId="8837" xr:uid="{00000000-0005-0000-0000-0000272A0000}"/>
    <cellStyle name="Comma 3 2 3 8 2 2 2" xfId="18444" xr:uid="{00000000-0005-0000-0000-0000282A0000}"/>
    <cellStyle name="Comma 3 2 3 8 2 2 2 2" xfId="37658" xr:uid="{CC8C7131-2C66-4383-A0A5-E4A0505683C6}"/>
    <cellStyle name="Comma 3 2 3 8 2 2 3" xfId="28051" xr:uid="{ECF789AC-9A97-4975-BD4B-8728341CD94A}"/>
    <cellStyle name="Comma 3 2 3 8 2 3" xfId="13641" xr:uid="{00000000-0005-0000-0000-0000292A0000}"/>
    <cellStyle name="Comma 3 2 3 8 2 3 2" xfId="32855" xr:uid="{67A541F2-318F-416D-B776-48967E976410}"/>
    <cellStyle name="Comma 3 2 3 8 2 4" xfId="23248" xr:uid="{BB4F7446-0D09-4B29-908E-DA6176049951}"/>
    <cellStyle name="Comma 3 2 3 8 3" xfId="6436" xr:uid="{00000000-0005-0000-0000-00002A2A0000}"/>
    <cellStyle name="Comma 3 2 3 8 3 2" xfId="16043" xr:uid="{00000000-0005-0000-0000-00002B2A0000}"/>
    <cellStyle name="Comma 3 2 3 8 3 2 2" xfId="35257" xr:uid="{EE691E48-AC74-496D-BB60-60A111EA3235}"/>
    <cellStyle name="Comma 3 2 3 8 3 3" xfId="25650" xr:uid="{EF5F3CE9-C19B-4646-999E-E5F46B33F440}"/>
    <cellStyle name="Comma 3 2 3 8 4" xfId="11239" xr:uid="{00000000-0005-0000-0000-00002C2A0000}"/>
    <cellStyle name="Comma 3 2 3 8 4 2" xfId="30453" xr:uid="{BEE6F4F5-E2A1-4A24-9803-33C5EAC79AB1}"/>
    <cellStyle name="Comma 3 2 3 8 5" xfId="20846" xr:uid="{E141672B-C062-4281-B409-AFC2844032AD}"/>
    <cellStyle name="Comma 3 2 3 9" xfId="2434" xr:uid="{00000000-0005-0000-0000-00002D2A0000}"/>
    <cellStyle name="Comma 3 2 3 9 2" xfId="7237" xr:uid="{00000000-0005-0000-0000-00002E2A0000}"/>
    <cellStyle name="Comma 3 2 3 9 2 2" xfId="16844" xr:uid="{00000000-0005-0000-0000-00002F2A0000}"/>
    <cellStyle name="Comma 3 2 3 9 2 2 2" xfId="36058" xr:uid="{21125815-45D3-4235-927A-09C282A7AABC}"/>
    <cellStyle name="Comma 3 2 3 9 2 3" xfId="26451" xr:uid="{8694D1F3-5C1F-483B-942B-CE5E4C6F846C}"/>
    <cellStyle name="Comma 3 2 3 9 3" xfId="12041" xr:uid="{00000000-0005-0000-0000-0000302A0000}"/>
    <cellStyle name="Comma 3 2 3 9 3 2" xfId="31255" xr:uid="{620A6FE3-CAAE-4470-A69A-A17EBA7E0DFB}"/>
    <cellStyle name="Comma 3 2 3 9 4" xfId="21648" xr:uid="{251AFEE9-3B59-452B-8A5D-EEE71EF70427}"/>
    <cellStyle name="Comma 3 2 4" xfId="38" xr:uid="{00000000-0005-0000-0000-0000312A0000}"/>
    <cellStyle name="Comma 3 2 4 10" xfId="4846" xr:uid="{00000000-0005-0000-0000-0000322A0000}"/>
    <cellStyle name="Comma 3 2 4 10 2" xfId="14453" xr:uid="{00000000-0005-0000-0000-0000332A0000}"/>
    <cellStyle name="Comma 3 2 4 10 2 2" xfId="33667" xr:uid="{CD42EBF8-3AA9-4559-A68A-64DFB9076CE1}"/>
    <cellStyle name="Comma 3 2 4 10 3" xfId="24060" xr:uid="{6E6C60B4-036A-44FF-BEF2-380E349EA5E7}"/>
    <cellStyle name="Comma 3 2 4 11" xfId="9649" xr:uid="{00000000-0005-0000-0000-0000342A0000}"/>
    <cellStyle name="Comma 3 2 4 11 2" xfId="28863" xr:uid="{E48BA09C-48B4-4FBA-A1D8-43501A31C524}"/>
    <cellStyle name="Comma 3 2 4 12" xfId="19256" xr:uid="{5367323A-A1E6-40A9-B54F-1CE4A65E3217}"/>
    <cellStyle name="Comma 3 2 4 2" xfId="88" xr:uid="{00000000-0005-0000-0000-0000352A0000}"/>
    <cellStyle name="Comma 3 2 4 2 10" xfId="9699" xr:uid="{00000000-0005-0000-0000-0000362A0000}"/>
    <cellStyle name="Comma 3 2 4 2 10 2" xfId="28913" xr:uid="{000CD42E-049F-4F17-BA76-59BA0AC97FF1}"/>
    <cellStyle name="Comma 3 2 4 2 11" xfId="19306" xr:uid="{0E5876D7-E9EF-47D1-81E5-7F94BBBFF700}"/>
    <cellStyle name="Comma 3 2 4 2 2" xfId="188" xr:uid="{00000000-0005-0000-0000-0000372A0000}"/>
    <cellStyle name="Comma 3 2 4 2 2 10" xfId="19406" xr:uid="{126692CA-265C-4A06-9956-D5003CC50A5A}"/>
    <cellStyle name="Comma 3 2 4 2 2 2" xfId="388" xr:uid="{00000000-0005-0000-0000-0000382A0000}"/>
    <cellStyle name="Comma 3 2 4 2 2 2 2" xfId="1189" xr:uid="{00000000-0005-0000-0000-0000392A0000}"/>
    <cellStyle name="Comma 3 2 4 2 2 2 2 2" xfId="3594" xr:uid="{00000000-0005-0000-0000-00003A2A0000}"/>
    <cellStyle name="Comma 3 2 4 2 2 2 2 2 2" xfId="8397" xr:uid="{00000000-0005-0000-0000-00003B2A0000}"/>
    <cellStyle name="Comma 3 2 4 2 2 2 2 2 2 2" xfId="18004" xr:uid="{00000000-0005-0000-0000-00003C2A0000}"/>
    <cellStyle name="Comma 3 2 4 2 2 2 2 2 2 2 2" xfId="37218" xr:uid="{C5AE160A-514E-4BE0-B508-B324ABDDA87B}"/>
    <cellStyle name="Comma 3 2 4 2 2 2 2 2 2 3" xfId="27611" xr:uid="{50BA4328-6228-43F4-8215-B1ACEFC87A33}"/>
    <cellStyle name="Comma 3 2 4 2 2 2 2 2 3" xfId="13201" xr:uid="{00000000-0005-0000-0000-00003D2A0000}"/>
    <cellStyle name="Comma 3 2 4 2 2 2 2 2 3 2" xfId="32415" xr:uid="{9470228F-5440-4B7E-8174-EC9D9694DB9B}"/>
    <cellStyle name="Comma 3 2 4 2 2 2 2 2 4" xfId="22808" xr:uid="{2F747D1B-B0C8-445E-9E20-90EC013C8860}"/>
    <cellStyle name="Comma 3 2 4 2 2 2 2 3" xfId="5996" xr:uid="{00000000-0005-0000-0000-00003E2A0000}"/>
    <cellStyle name="Comma 3 2 4 2 2 2 2 3 2" xfId="15603" xr:uid="{00000000-0005-0000-0000-00003F2A0000}"/>
    <cellStyle name="Comma 3 2 4 2 2 2 2 3 2 2" xfId="34817" xr:uid="{CDB796E4-E740-4C57-81FF-F669BA83C7C6}"/>
    <cellStyle name="Comma 3 2 4 2 2 2 2 3 3" xfId="25210" xr:uid="{0C6453D1-1022-4669-88F8-62DF8D84E561}"/>
    <cellStyle name="Comma 3 2 4 2 2 2 2 4" xfId="10799" xr:uid="{00000000-0005-0000-0000-0000402A0000}"/>
    <cellStyle name="Comma 3 2 4 2 2 2 2 4 2" xfId="30013" xr:uid="{FBC75E08-3A77-4AF1-9571-7242C086BE17}"/>
    <cellStyle name="Comma 3 2 4 2 2 2 2 5" xfId="20406" xr:uid="{494E8640-54F4-48BC-BB66-CB249D7E4E98}"/>
    <cellStyle name="Comma 3 2 4 2 2 2 3" xfId="1989" xr:uid="{00000000-0005-0000-0000-0000412A0000}"/>
    <cellStyle name="Comma 3 2 4 2 2 2 3 2" xfId="4394" xr:uid="{00000000-0005-0000-0000-0000422A0000}"/>
    <cellStyle name="Comma 3 2 4 2 2 2 3 2 2" xfId="9197" xr:uid="{00000000-0005-0000-0000-0000432A0000}"/>
    <cellStyle name="Comma 3 2 4 2 2 2 3 2 2 2" xfId="18804" xr:uid="{00000000-0005-0000-0000-0000442A0000}"/>
    <cellStyle name="Comma 3 2 4 2 2 2 3 2 2 2 2" xfId="38018" xr:uid="{9FD89677-413A-44F3-8FA9-AB28E8D3D446}"/>
    <cellStyle name="Comma 3 2 4 2 2 2 3 2 2 3" xfId="28411" xr:uid="{2CCC83E5-C9C4-4791-B867-C4DF5A396FD3}"/>
    <cellStyle name="Comma 3 2 4 2 2 2 3 2 3" xfId="14001" xr:uid="{00000000-0005-0000-0000-0000452A0000}"/>
    <cellStyle name="Comma 3 2 4 2 2 2 3 2 3 2" xfId="33215" xr:uid="{27622AA1-D927-42BA-A92A-443C65ACF4C9}"/>
    <cellStyle name="Comma 3 2 4 2 2 2 3 2 4" xfId="23608" xr:uid="{38DF7C0C-9544-43AA-9378-B1B574977832}"/>
    <cellStyle name="Comma 3 2 4 2 2 2 3 3" xfId="6796" xr:uid="{00000000-0005-0000-0000-0000462A0000}"/>
    <cellStyle name="Comma 3 2 4 2 2 2 3 3 2" xfId="16403" xr:uid="{00000000-0005-0000-0000-0000472A0000}"/>
    <cellStyle name="Comma 3 2 4 2 2 2 3 3 2 2" xfId="35617" xr:uid="{1FD53410-FF81-4A40-94CD-32EEDE915276}"/>
    <cellStyle name="Comma 3 2 4 2 2 2 3 3 3" xfId="26010" xr:uid="{48C8CD15-B99A-44D0-8DEA-4013EAC05371}"/>
    <cellStyle name="Comma 3 2 4 2 2 2 3 4" xfId="11599" xr:uid="{00000000-0005-0000-0000-0000482A0000}"/>
    <cellStyle name="Comma 3 2 4 2 2 2 3 4 2" xfId="30813" xr:uid="{25D4689A-5357-46B5-8085-26932AC86EC8}"/>
    <cellStyle name="Comma 3 2 4 2 2 2 3 5" xfId="21206" xr:uid="{E3B21660-1265-4104-BB30-4E00D140BED1}"/>
    <cellStyle name="Comma 3 2 4 2 2 2 4" xfId="2794" xr:uid="{00000000-0005-0000-0000-0000492A0000}"/>
    <cellStyle name="Comma 3 2 4 2 2 2 4 2" xfId="7597" xr:uid="{00000000-0005-0000-0000-00004A2A0000}"/>
    <cellStyle name="Comma 3 2 4 2 2 2 4 2 2" xfId="17204" xr:uid="{00000000-0005-0000-0000-00004B2A0000}"/>
    <cellStyle name="Comma 3 2 4 2 2 2 4 2 2 2" xfId="36418" xr:uid="{9802FED3-5721-44B6-8036-6FD612BCCEAD}"/>
    <cellStyle name="Comma 3 2 4 2 2 2 4 2 3" xfId="26811" xr:uid="{E51F0245-DCB0-4CAB-9CBD-BFE4AF3B0B67}"/>
    <cellStyle name="Comma 3 2 4 2 2 2 4 3" xfId="12401" xr:uid="{00000000-0005-0000-0000-00004C2A0000}"/>
    <cellStyle name="Comma 3 2 4 2 2 2 4 3 2" xfId="31615" xr:uid="{D6B4A98C-72E2-47ED-9783-FD3C33D22246}"/>
    <cellStyle name="Comma 3 2 4 2 2 2 4 4" xfId="22008" xr:uid="{90D45DA4-529B-4056-B788-1EC4BD43EDDB}"/>
    <cellStyle name="Comma 3 2 4 2 2 2 5" xfId="5196" xr:uid="{00000000-0005-0000-0000-00004D2A0000}"/>
    <cellStyle name="Comma 3 2 4 2 2 2 5 2" xfId="14803" xr:uid="{00000000-0005-0000-0000-00004E2A0000}"/>
    <cellStyle name="Comma 3 2 4 2 2 2 5 2 2" xfId="34017" xr:uid="{051EC22C-63D2-45B5-8869-F542A6F1F111}"/>
    <cellStyle name="Comma 3 2 4 2 2 2 5 3" xfId="24410" xr:uid="{A32B2624-0471-434B-9479-CD1A71ED78EC}"/>
    <cellStyle name="Comma 3 2 4 2 2 2 6" xfId="9999" xr:uid="{00000000-0005-0000-0000-00004F2A0000}"/>
    <cellStyle name="Comma 3 2 4 2 2 2 6 2" xfId="29213" xr:uid="{D57C17C7-C5AD-4A2F-BE39-329ED91088DF}"/>
    <cellStyle name="Comma 3 2 4 2 2 2 7" xfId="19606" xr:uid="{BCB8FE12-67C3-4205-9948-F5B390C35548}"/>
    <cellStyle name="Comma 3 2 4 2 2 3" xfId="588" xr:uid="{00000000-0005-0000-0000-0000502A0000}"/>
    <cellStyle name="Comma 3 2 4 2 2 3 2" xfId="1389" xr:uid="{00000000-0005-0000-0000-0000512A0000}"/>
    <cellStyle name="Comma 3 2 4 2 2 3 2 2" xfId="3794" xr:uid="{00000000-0005-0000-0000-0000522A0000}"/>
    <cellStyle name="Comma 3 2 4 2 2 3 2 2 2" xfId="8597" xr:uid="{00000000-0005-0000-0000-0000532A0000}"/>
    <cellStyle name="Comma 3 2 4 2 2 3 2 2 2 2" xfId="18204" xr:uid="{00000000-0005-0000-0000-0000542A0000}"/>
    <cellStyle name="Comma 3 2 4 2 2 3 2 2 2 2 2" xfId="37418" xr:uid="{4640CC2E-2CC0-441B-90F7-659E0BBA38F0}"/>
    <cellStyle name="Comma 3 2 4 2 2 3 2 2 2 3" xfId="27811" xr:uid="{811940AC-9CE5-492D-B83F-E7D1BDAACFB5}"/>
    <cellStyle name="Comma 3 2 4 2 2 3 2 2 3" xfId="13401" xr:uid="{00000000-0005-0000-0000-0000552A0000}"/>
    <cellStyle name="Comma 3 2 4 2 2 3 2 2 3 2" xfId="32615" xr:uid="{E96E4CCB-BF16-4DFB-BDE4-6630532B50D6}"/>
    <cellStyle name="Comma 3 2 4 2 2 3 2 2 4" xfId="23008" xr:uid="{53844084-9807-4AE7-A3EB-586B5074EC7E}"/>
    <cellStyle name="Comma 3 2 4 2 2 3 2 3" xfId="6196" xr:uid="{00000000-0005-0000-0000-0000562A0000}"/>
    <cellStyle name="Comma 3 2 4 2 2 3 2 3 2" xfId="15803" xr:uid="{00000000-0005-0000-0000-0000572A0000}"/>
    <cellStyle name="Comma 3 2 4 2 2 3 2 3 2 2" xfId="35017" xr:uid="{EB561067-0C7E-4E59-BDB2-B5E65E544C10}"/>
    <cellStyle name="Comma 3 2 4 2 2 3 2 3 3" xfId="25410" xr:uid="{22E1F8A4-B74C-438F-915E-4D77A9A7C433}"/>
    <cellStyle name="Comma 3 2 4 2 2 3 2 4" xfId="10999" xr:uid="{00000000-0005-0000-0000-0000582A0000}"/>
    <cellStyle name="Comma 3 2 4 2 2 3 2 4 2" xfId="30213" xr:uid="{8405B53E-7AD7-4426-8716-6DF68A0F4DEF}"/>
    <cellStyle name="Comma 3 2 4 2 2 3 2 5" xfId="20606" xr:uid="{1E44924D-D9D4-4559-B9D2-71B0F544206B}"/>
    <cellStyle name="Comma 3 2 4 2 2 3 3" xfId="2189" xr:uid="{00000000-0005-0000-0000-0000592A0000}"/>
    <cellStyle name="Comma 3 2 4 2 2 3 3 2" xfId="4594" xr:uid="{00000000-0005-0000-0000-00005A2A0000}"/>
    <cellStyle name="Comma 3 2 4 2 2 3 3 2 2" xfId="9397" xr:uid="{00000000-0005-0000-0000-00005B2A0000}"/>
    <cellStyle name="Comma 3 2 4 2 2 3 3 2 2 2" xfId="19004" xr:uid="{00000000-0005-0000-0000-00005C2A0000}"/>
    <cellStyle name="Comma 3 2 4 2 2 3 3 2 2 2 2" xfId="38218" xr:uid="{69742F89-7533-4FF5-9CBC-FB4CD0259E37}"/>
    <cellStyle name="Comma 3 2 4 2 2 3 3 2 2 3" xfId="28611" xr:uid="{54FCC0B9-9F5C-405F-8479-59B3930D770A}"/>
    <cellStyle name="Comma 3 2 4 2 2 3 3 2 3" xfId="14201" xr:uid="{00000000-0005-0000-0000-00005D2A0000}"/>
    <cellStyle name="Comma 3 2 4 2 2 3 3 2 3 2" xfId="33415" xr:uid="{C6EE6EBF-DC24-4165-BEA6-16A28FD7DFDD}"/>
    <cellStyle name="Comma 3 2 4 2 2 3 3 2 4" xfId="23808" xr:uid="{684344BD-E8E2-43A1-920B-5B3832460280}"/>
    <cellStyle name="Comma 3 2 4 2 2 3 3 3" xfId="6996" xr:uid="{00000000-0005-0000-0000-00005E2A0000}"/>
    <cellStyle name="Comma 3 2 4 2 2 3 3 3 2" xfId="16603" xr:uid="{00000000-0005-0000-0000-00005F2A0000}"/>
    <cellStyle name="Comma 3 2 4 2 2 3 3 3 2 2" xfId="35817" xr:uid="{3A1A8590-92D7-407D-A2E2-001B20C800D4}"/>
    <cellStyle name="Comma 3 2 4 2 2 3 3 3 3" xfId="26210" xr:uid="{4433F7CC-1C8B-48F6-B2C5-EA89E63A907B}"/>
    <cellStyle name="Comma 3 2 4 2 2 3 3 4" xfId="11799" xr:uid="{00000000-0005-0000-0000-0000602A0000}"/>
    <cellStyle name="Comma 3 2 4 2 2 3 3 4 2" xfId="31013" xr:uid="{2E30F748-2F41-43C5-9935-2FCAB5A09B6F}"/>
    <cellStyle name="Comma 3 2 4 2 2 3 3 5" xfId="21406" xr:uid="{5BABB6B5-62E9-46A1-A042-A00D9BAE3067}"/>
    <cellStyle name="Comma 3 2 4 2 2 3 4" xfId="2994" xr:uid="{00000000-0005-0000-0000-0000612A0000}"/>
    <cellStyle name="Comma 3 2 4 2 2 3 4 2" xfId="7797" xr:uid="{00000000-0005-0000-0000-0000622A0000}"/>
    <cellStyle name="Comma 3 2 4 2 2 3 4 2 2" xfId="17404" xr:uid="{00000000-0005-0000-0000-0000632A0000}"/>
    <cellStyle name="Comma 3 2 4 2 2 3 4 2 2 2" xfId="36618" xr:uid="{C0D3E7E4-A09C-4EDE-98EB-CDB42F8A4FFE}"/>
    <cellStyle name="Comma 3 2 4 2 2 3 4 2 3" xfId="27011" xr:uid="{8D3DDCE8-E6E7-4C79-9B25-2F47874B4884}"/>
    <cellStyle name="Comma 3 2 4 2 2 3 4 3" xfId="12601" xr:uid="{00000000-0005-0000-0000-0000642A0000}"/>
    <cellStyle name="Comma 3 2 4 2 2 3 4 3 2" xfId="31815" xr:uid="{6F9EDFD6-03D1-47A4-A1BC-5407C1A3402C}"/>
    <cellStyle name="Comma 3 2 4 2 2 3 4 4" xfId="22208" xr:uid="{CCD7454B-BAE3-47FE-842C-B507BD1C5BE2}"/>
    <cellStyle name="Comma 3 2 4 2 2 3 5" xfId="5396" xr:uid="{00000000-0005-0000-0000-0000652A0000}"/>
    <cellStyle name="Comma 3 2 4 2 2 3 5 2" xfId="15003" xr:uid="{00000000-0005-0000-0000-0000662A0000}"/>
    <cellStyle name="Comma 3 2 4 2 2 3 5 2 2" xfId="34217" xr:uid="{AED86533-D809-4620-A158-6517DEAC5920}"/>
    <cellStyle name="Comma 3 2 4 2 2 3 5 3" xfId="24610" xr:uid="{2A43E814-9DD8-4F03-8427-A0C148826A70}"/>
    <cellStyle name="Comma 3 2 4 2 2 3 6" xfId="10199" xr:uid="{00000000-0005-0000-0000-0000672A0000}"/>
    <cellStyle name="Comma 3 2 4 2 2 3 6 2" xfId="29413" xr:uid="{DDEA352B-9D23-4E75-81F0-46AFDC28243F}"/>
    <cellStyle name="Comma 3 2 4 2 2 3 7" xfId="19806" xr:uid="{02476196-48D1-47CC-85C1-05D8E96D777B}"/>
    <cellStyle name="Comma 3 2 4 2 2 4" xfId="788" xr:uid="{00000000-0005-0000-0000-0000682A0000}"/>
    <cellStyle name="Comma 3 2 4 2 2 4 2" xfId="1589" xr:uid="{00000000-0005-0000-0000-0000692A0000}"/>
    <cellStyle name="Comma 3 2 4 2 2 4 2 2" xfId="3994" xr:uid="{00000000-0005-0000-0000-00006A2A0000}"/>
    <cellStyle name="Comma 3 2 4 2 2 4 2 2 2" xfId="8797" xr:uid="{00000000-0005-0000-0000-00006B2A0000}"/>
    <cellStyle name="Comma 3 2 4 2 2 4 2 2 2 2" xfId="18404" xr:uid="{00000000-0005-0000-0000-00006C2A0000}"/>
    <cellStyle name="Comma 3 2 4 2 2 4 2 2 2 2 2" xfId="37618" xr:uid="{7E2D9FB5-A9BD-4F6F-9425-E654F9686DD9}"/>
    <cellStyle name="Comma 3 2 4 2 2 4 2 2 2 3" xfId="28011" xr:uid="{8FA3F71A-FBC4-4A9B-ADBE-5D03A5CFB038}"/>
    <cellStyle name="Comma 3 2 4 2 2 4 2 2 3" xfId="13601" xr:uid="{00000000-0005-0000-0000-00006D2A0000}"/>
    <cellStyle name="Comma 3 2 4 2 2 4 2 2 3 2" xfId="32815" xr:uid="{40D08F89-2F1E-44EC-9794-8CA72E49FC43}"/>
    <cellStyle name="Comma 3 2 4 2 2 4 2 2 4" xfId="23208" xr:uid="{F68CAD01-F260-427F-AEC0-0AF70A605958}"/>
    <cellStyle name="Comma 3 2 4 2 2 4 2 3" xfId="6396" xr:uid="{00000000-0005-0000-0000-00006E2A0000}"/>
    <cellStyle name="Comma 3 2 4 2 2 4 2 3 2" xfId="16003" xr:uid="{00000000-0005-0000-0000-00006F2A0000}"/>
    <cellStyle name="Comma 3 2 4 2 2 4 2 3 2 2" xfId="35217" xr:uid="{E8C89150-A682-48F5-AA2E-378BBDEDE5B6}"/>
    <cellStyle name="Comma 3 2 4 2 2 4 2 3 3" xfId="25610" xr:uid="{F04A576F-5BDC-4954-81E6-F37CCC243C02}"/>
    <cellStyle name="Comma 3 2 4 2 2 4 2 4" xfId="11199" xr:uid="{00000000-0005-0000-0000-0000702A0000}"/>
    <cellStyle name="Comma 3 2 4 2 2 4 2 4 2" xfId="30413" xr:uid="{BD4F29F2-AAC0-4223-8B34-5A27B8F763B6}"/>
    <cellStyle name="Comma 3 2 4 2 2 4 2 5" xfId="20806" xr:uid="{DE5D2266-2A17-4BBE-810B-4260A22B97F2}"/>
    <cellStyle name="Comma 3 2 4 2 2 4 3" xfId="2389" xr:uid="{00000000-0005-0000-0000-0000712A0000}"/>
    <cellStyle name="Comma 3 2 4 2 2 4 3 2" xfId="4794" xr:uid="{00000000-0005-0000-0000-0000722A0000}"/>
    <cellStyle name="Comma 3 2 4 2 2 4 3 2 2" xfId="9597" xr:uid="{00000000-0005-0000-0000-0000732A0000}"/>
    <cellStyle name="Comma 3 2 4 2 2 4 3 2 2 2" xfId="19204" xr:uid="{00000000-0005-0000-0000-0000742A0000}"/>
    <cellStyle name="Comma 3 2 4 2 2 4 3 2 2 2 2" xfId="38418" xr:uid="{EE50D418-B93B-4673-A61D-1A65D281FE85}"/>
    <cellStyle name="Comma 3 2 4 2 2 4 3 2 2 3" xfId="28811" xr:uid="{1F9A2853-2B09-4C47-9E8F-9F44B17C81E3}"/>
    <cellStyle name="Comma 3 2 4 2 2 4 3 2 3" xfId="14401" xr:uid="{00000000-0005-0000-0000-0000752A0000}"/>
    <cellStyle name="Comma 3 2 4 2 2 4 3 2 3 2" xfId="33615" xr:uid="{483C01BB-67F9-4546-8F57-4EEBBB62A3AC}"/>
    <cellStyle name="Comma 3 2 4 2 2 4 3 2 4" xfId="24008" xr:uid="{DD09237D-671E-418C-9194-E6642FCA7A4F}"/>
    <cellStyle name="Comma 3 2 4 2 2 4 3 3" xfId="7196" xr:uid="{00000000-0005-0000-0000-0000762A0000}"/>
    <cellStyle name="Comma 3 2 4 2 2 4 3 3 2" xfId="16803" xr:uid="{00000000-0005-0000-0000-0000772A0000}"/>
    <cellStyle name="Comma 3 2 4 2 2 4 3 3 2 2" xfId="36017" xr:uid="{F74FDED6-5EC8-435F-9650-0895DB372BAB}"/>
    <cellStyle name="Comma 3 2 4 2 2 4 3 3 3" xfId="26410" xr:uid="{463B125F-C961-4406-926D-5DB04016D318}"/>
    <cellStyle name="Comma 3 2 4 2 2 4 3 4" xfId="11999" xr:uid="{00000000-0005-0000-0000-0000782A0000}"/>
    <cellStyle name="Comma 3 2 4 2 2 4 3 4 2" xfId="31213" xr:uid="{C36CC5A2-A26F-496F-B6C6-123C2F4DF5EC}"/>
    <cellStyle name="Comma 3 2 4 2 2 4 3 5" xfId="21606" xr:uid="{30B03B76-ECC3-4390-A3A0-25EF7A76A157}"/>
    <cellStyle name="Comma 3 2 4 2 2 4 4" xfId="3194" xr:uid="{00000000-0005-0000-0000-0000792A0000}"/>
    <cellStyle name="Comma 3 2 4 2 2 4 4 2" xfId="7997" xr:uid="{00000000-0005-0000-0000-00007A2A0000}"/>
    <cellStyle name="Comma 3 2 4 2 2 4 4 2 2" xfId="17604" xr:uid="{00000000-0005-0000-0000-00007B2A0000}"/>
    <cellStyle name="Comma 3 2 4 2 2 4 4 2 2 2" xfId="36818" xr:uid="{7464F25E-EA6D-48A5-8EF1-6985982D548D}"/>
    <cellStyle name="Comma 3 2 4 2 2 4 4 2 3" xfId="27211" xr:uid="{273718A8-69B4-49FB-9579-A31CEEFBCD3A}"/>
    <cellStyle name="Comma 3 2 4 2 2 4 4 3" xfId="12801" xr:uid="{00000000-0005-0000-0000-00007C2A0000}"/>
    <cellStyle name="Comma 3 2 4 2 2 4 4 3 2" xfId="32015" xr:uid="{5A066F27-9E57-4C6F-9E4A-EF7330666698}"/>
    <cellStyle name="Comma 3 2 4 2 2 4 4 4" xfId="22408" xr:uid="{536C5F5A-8F0D-4D24-B64B-42502BC9C11C}"/>
    <cellStyle name="Comma 3 2 4 2 2 4 5" xfId="5596" xr:uid="{00000000-0005-0000-0000-00007D2A0000}"/>
    <cellStyle name="Comma 3 2 4 2 2 4 5 2" xfId="15203" xr:uid="{00000000-0005-0000-0000-00007E2A0000}"/>
    <cellStyle name="Comma 3 2 4 2 2 4 5 2 2" xfId="34417" xr:uid="{A036D4DC-7D6B-4F06-8A40-A224BC073DA3}"/>
    <cellStyle name="Comma 3 2 4 2 2 4 5 3" xfId="24810" xr:uid="{374A5031-5464-42D9-B7FA-E72E4FF51F14}"/>
    <cellStyle name="Comma 3 2 4 2 2 4 6" xfId="10399" xr:uid="{00000000-0005-0000-0000-00007F2A0000}"/>
    <cellStyle name="Comma 3 2 4 2 2 4 6 2" xfId="29613" xr:uid="{FE21474E-98E3-40D0-8D5A-FCFE6AF033BF}"/>
    <cellStyle name="Comma 3 2 4 2 2 4 7" xfId="20006" xr:uid="{A33BB56B-8D8A-4751-8E24-E1EFAC94AD86}"/>
    <cellStyle name="Comma 3 2 4 2 2 5" xfId="989" xr:uid="{00000000-0005-0000-0000-0000802A0000}"/>
    <cellStyle name="Comma 3 2 4 2 2 5 2" xfId="3394" xr:uid="{00000000-0005-0000-0000-0000812A0000}"/>
    <cellStyle name="Comma 3 2 4 2 2 5 2 2" xfId="8197" xr:uid="{00000000-0005-0000-0000-0000822A0000}"/>
    <cellStyle name="Comma 3 2 4 2 2 5 2 2 2" xfId="17804" xr:uid="{00000000-0005-0000-0000-0000832A0000}"/>
    <cellStyle name="Comma 3 2 4 2 2 5 2 2 2 2" xfId="37018" xr:uid="{64FA6608-B673-4A1F-AA31-11F284B9F475}"/>
    <cellStyle name="Comma 3 2 4 2 2 5 2 2 3" xfId="27411" xr:uid="{0135C544-4557-410F-8AB3-BFC497647794}"/>
    <cellStyle name="Comma 3 2 4 2 2 5 2 3" xfId="13001" xr:uid="{00000000-0005-0000-0000-0000842A0000}"/>
    <cellStyle name="Comma 3 2 4 2 2 5 2 3 2" xfId="32215" xr:uid="{B302A46F-9EA1-4508-86C7-DA950F91633C}"/>
    <cellStyle name="Comma 3 2 4 2 2 5 2 4" xfId="22608" xr:uid="{A310DDA7-7BDA-4D54-9FDC-DAD6E7DDEE52}"/>
    <cellStyle name="Comma 3 2 4 2 2 5 3" xfId="5796" xr:uid="{00000000-0005-0000-0000-0000852A0000}"/>
    <cellStyle name="Comma 3 2 4 2 2 5 3 2" xfId="15403" xr:uid="{00000000-0005-0000-0000-0000862A0000}"/>
    <cellStyle name="Comma 3 2 4 2 2 5 3 2 2" xfId="34617" xr:uid="{8D2E4AFA-4137-4929-BA36-5530BF03F4D8}"/>
    <cellStyle name="Comma 3 2 4 2 2 5 3 3" xfId="25010" xr:uid="{02F4B1CB-4384-40A6-A722-BC4DEB602820}"/>
    <cellStyle name="Comma 3 2 4 2 2 5 4" xfId="10599" xr:uid="{00000000-0005-0000-0000-0000872A0000}"/>
    <cellStyle name="Comma 3 2 4 2 2 5 4 2" xfId="29813" xr:uid="{25E85DBB-29F3-4CD8-882F-84D62BD5BAAD}"/>
    <cellStyle name="Comma 3 2 4 2 2 5 5" xfId="20206" xr:uid="{CC975442-61A3-4E74-A246-94B0D60C6C60}"/>
    <cellStyle name="Comma 3 2 4 2 2 6" xfId="1789" xr:uid="{00000000-0005-0000-0000-0000882A0000}"/>
    <cellStyle name="Comma 3 2 4 2 2 6 2" xfId="4194" xr:uid="{00000000-0005-0000-0000-0000892A0000}"/>
    <cellStyle name="Comma 3 2 4 2 2 6 2 2" xfId="8997" xr:uid="{00000000-0005-0000-0000-00008A2A0000}"/>
    <cellStyle name="Comma 3 2 4 2 2 6 2 2 2" xfId="18604" xr:uid="{00000000-0005-0000-0000-00008B2A0000}"/>
    <cellStyle name="Comma 3 2 4 2 2 6 2 2 2 2" xfId="37818" xr:uid="{6EE4C3B3-9106-4E0C-9372-0F7A9491FE0B}"/>
    <cellStyle name="Comma 3 2 4 2 2 6 2 2 3" xfId="28211" xr:uid="{3FDBD0F2-6A00-49ED-BBAF-141D46068059}"/>
    <cellStyle name="Comma 3 2 4 2 2 6 2 3" xfId="13801" xr:uid="{00000000-0005-0000-0000-00008C2A0000}"/>
    <cellStyle name="Comma 3 2 4 2 2 6 2 3 2" xfId="33015" xr:uid="{53BDFAA7-B357-4CA7-8B3B-55402DA4655C}"/>
    <cellStyle name="Comma 3 2 4 2 2 6 2 4" xfId="23408" xr:uid="{630A871B-5033-4BB1-981F-0D8E678A3835}"/>
    <cellStyle name="Comma 3 2 4 2 2 6 3" xfId="6596" xr:uid="{00000000-0005-0000-0000-00008D2A0000}"/>
    <cellStyle name="Comma 3 2 4 2 2 6 3 2" xfId="16203" xr:uid="{00000000-0005-0000-0000-00008E2A0000}"/>
    <cellStyle name="Comma 3 2 4 2 2 6 3 2 2" xfId="35417" xr:uid="{7E41ACC8-9DD8-4F24-8EA1-E7F48F1D41AB}"/>
    <cellStyle name="Comma 3 2 4 2 2 6 3 3" xfId="25810" xr:uid="{94A98379-BA2D-4657-88F1-2AF5BAD4D6D1}"/>
    <cellStyle name="Comma 3 2 4 2 2 6 4" xfId="11399" xr:uid="{00000000-0005-0000-0000-00008F2A0000}"/>
    <cellStyle name="Comma 3 2 4 2 2 6 4 2" xfId="30613" xr:uid="{07C9DDBB-7FE0-4221-B104-0ACBB9EAAF45}"/>
    <cellStyle name="Comma 3 2 4 2 2 6 5" xfId="21006" xr:uid="{1D0192FC-9C41-4FA8-AE85-009B3F5468BF}"/>
    <cellStyle name="Comma 3 2 4 2 2 7" xfId="2594" xr:uid="{00000000-0005-0000-0000-0000902A0000}"/>
    <cellStyle name="Comma 3 2 4 2 2 7 2" xfId="7397" xr:uid="{00000000-0005-0000-0000-0000912A0000}"/>
    <cellStyle name="Comma 3 2 4 2 2 7 2 2" xfId="17004" xr:uid="{00000000-0005-0000-0000-0000922A0000}"/>
    <cellStyle name="Comma 3 2 4 2 2 7 2 2 2" xfId="36218" xr:uid="{27BE6B1A-DF22-49DB-8E3D-B0EF843B6380}"/>
    <cellStyle name="Comma 3 2 4 2 2 7 2 3" xfId="26611" xr:uid="{01A78BDD-1DA2-4161-B95C-759F50271D9B}"/>
    <cellStyle name="Comma 3 2 4 2 2 7 3" xfId="12201" xr:uid="{00000000-0005-0000-0000-0000932A0000}"/>
    <cellStyle name="Comma 3 2 4 2 2 7 3 2" xfId="31415" xr:uid="{B8A6FD1F-D5F2-4ACE-BCCA-93A294FFF630}"/>
    <cellStyle name="Comma 3 2 4 2 2 7 4" xfId="21808" xr:uid="{04E148B4-831D-495A-B6F5-6A2EA2205CBA}"/>
    <cellStyle name="Comma 3 2 4 2 2 8" xfId="4996" xr:uid="{00000000-0005-0000-0000-0000942A0000}"/>
    <cellStyle name="Comma 3 2 4 2 2 8 2" xfId="14603" xr:uid="{00000000-0005-0000-0000-0000952A0000}"/>
    <cellStyle name="Comma 3 2 4 2 2 8 2 2" xfId="33817" xr:uid="{F0ACA746-CE5D-41B2-ACDD-8530D62A3328}"/>
    <cellStyle name="Comma 3 2 4 2 2 8 3" xfId="24210" xr:uid="{B0847D8F-2AF6-4905-B6F9-AF88BCAEEC96}"/>
    <cellStyle name="Comma 3 2 4 2 2 9" xfId="9799" xr:uid="{00000000-0005-0000-0000-0000962A0000}"/>
    <cellStyle name="Comma 3 2 4 2 2 9 2" xfId="29013" xr:uid="{DE1499AD-B08A-40C4-B1C6-60CE1ACE7664}"/>
    <cellStyle name="Comma 3 2 4 2 3" xfId="288" xr:uid="{00000000-0005-0000-0000-0000972A0000}"/>
    <cellStyle name="Comma 3 2 4 2 3 2" xfId="1089" xr:uid="{00000000-0005-0000-0000-0000982A0000}"/>
    <cellStyle name="Comma 3 2 4 2 3 2 2" xfId="3494" xr:uid="{00000000-0005-0000-0000-0000992A0000}"/>
    <cellStyle name="Comma 3 2 4 2 3 2 2 2" xfId="8297" xr:uid="{00000000-0005-0000-0000-00009A2A0000}"/>
    <cellStyle name="Comma 3 2 4 2 3 2 2 2 2" xfId="17904" xr:uid="{00000000-0005-0000-0000-00009B2A0000}"/>
    <cellStyle name="Comma 3 2 4 2 3 2 2 2 2 2" xfId="37118" xr:uid="{29D6D559-0560-4DBF-A2C4-CF95D47BF9C0}"/>
    <cellStyle name="Comma 3 2 4 2 3 2 2 2 3" xfId="27511" xr:uid="{9E7033C7-FCF3-499E-B67A-FC9817D098CF}"/>
    <cellStyle name="Comma 3 2 4 2 3 2 2 3" xfId="13101" xr:uid="{00000000-0005-0000-0000-00009C2A0000}"/>
    <cellStyle name="Comma 3 2 4 2 3 2 2 3 2" xfId="32315" xr:uid="{3770FF3F-D016-43D5-A5C9-6879C8FBA2CE}"/>
    <cellStyle name="Comma 3 2 4 2 3 2 2 4" xfId="22708" xr:uid="{FB794769-DE2C-400E-B835-AC03FE8D7139}"/>
    <cellStyle name="Comma 3 2 4 2 3 2 3" xfId="5896" xr:uid="{00000000-0005-0000-0000-00009D2A0000}"/>
    <cellStyle name="Comma 3 2 4 2 3 2 3 2" xfId="15503" xr:uid="{00000000-0005-0000-0000-00009E2A0000}"/>
    <cellStyle name="Comma 3 2 4 2 3 2 3 2 2" xfId="34717" xr:uid="{32BFBD47-A608-4899-AE36-FA5A1A8FFC11}"/>
    <cellStyle name="Comma 3 2 4 2 3 2 3 3" xfId="25110" xr:uid="{805209F7-E0EF-4FCF-B114-885390F78C7E}"/>
    <cellStyle name="Comma 3 2 4 2 3 2 4" xfId="10699" xr:uid="{00000000-0005-0000-0000-00009F2A0000}"/>
    <cellStyle name="Comma 3 2 4 2 3 2 4 2" xfId="29913" xr:uid="{B2D88A79-F6F1-45BE-9DC8-A0579FC329DB}"/>
    <cellStyle name="Comma 3 2 4 2 3 2 5" xfId="20306" xr:uid="{480E4753-5FDF-4BAE-BE1C-18C6874153ED}"/>
    <cellStyle name="Comma 3 2 4 2 3 3" xfId="1889" xr:uid="{00000000-0005-0000-0000-0000A02A0000}"/>
    <cellStyle name="Comma 3 2 4 2 3 3 2" xfId="4294" xr:uid="{00000000-0005-0000-0000-0000A12A0000}"/>
    <cellStyle name="Comma 3 2 4 2 3 3 2 2" xfId="9097" xr:uid="{00000000-0005-0000-0000-0000A22A0000}"/>
    <cellStyle name="Comma 3 2 4 2 3 3 2 2 2" xfId="18704" xr:uid="{00000000-0005-0000-0000-0000A32A0000}"/>
    <cellStyle name="Comma 3 2 4 2 3 3 2 2 2 2" xfId="37918" xr:uid="{4B666FB9-5205-42A2-A2FC-383FC1588FEE}"/>
    <cellStyle name="Comma 3 2 4 2 3 3 2 2 3" xfId="28311" xr:uid="{63684F19-5343-4041-B7B3-CD12FC45C901}"/>
    <cellStyle name="Comma 3 2 4 2 3 3 2 3" xfId="13901" xr:uid="{00000000-0005-0000-0000-0000A42A0000}"/>
    <cellStyle name="Comma 3 2 4 2 3 3 2 3 2" xfId="33115" xr:uid="{D49DF3AB-EFA3-49A0-B7B9-4E8B034B7867}"/>
    <cellStyle name="Comma 3 2 4 2 3 3 2 4" xfId="23508" xr:uid="{CAF5C5C8-25C5-4AF1-AC18-B1907439F5F6}"/>
    <cellStyle name="Comma 3 2 4 2 3 3 3" xfId="6696" xr:uid="{00000000-0005-0000-0000-0000A52A0000}"/>
    <cellStyle name="Comma 3 2 4 2 3 3 3 2" xfId="16303" xr:uid="{00000000-0005-0000-0000-0000A62A0000}"/>
    <cellStyle name="Comma 3 2 4 2 3 3 3 2 2" xfId="35517" xr:uid="{9F1BF0D1-0001-4A6B-9D2F-1F3B99A71458}"/>
    <cellStyle name="Comma 3 2 4 2 3 3 3 3" xfId="25910" xr:uid="{24BFC689-2685-402A-8270-F3C214583B9A}"/>
    <cellStyle name="Comma 3 2 4 2 3 3 4" xfId="11499" xr:uid="{00000000-0005-0000-0000-0000A72A0000}"/>
    <cellStyle name="Comma 3 2 4 2 3 3 4 2" xfId="30713" xr:uid="{8394D55F-9078-4E3E-B798-2E3463B1B528}"/>
    <cellStyle name="Comma 3 2 4 2 3 3 5" xfId="21106" xr:uid="{2E6B7471-78E7-4B48-9210-99BCFE134E40}"/>
    <cellStyle name="Comma 3 2 4 2 3 4" xfId="2694" xr:uid="{00000000-0005-0000-0000-0000A82A0000}"/>
    <cellStyle name="Comma 3 2 4 2 3 4 2" xfId="7497" xr:uid="{00000000-0005-0000-0000-0000A92A0000}"/>
    <cellStyle name="Comma 3 2 4 2 3 4 2 2" xfId="17104" xr:uid="{00000000-0005-0000-0000-0000AA2A0000}"/>
    <cellStyle name="Comma 3 2 4 2 3 4 2 2 2" xfId="36318" xr:uid="{D2911733-10AA-4B64-84B2-4F7010375158}"/>
    <cellStyle name="Comma 3 2 4 2 3 4 2 3" xfId="26711" xr:uid="{7923B39D-7741-4669-B701-0D7C79F5126F}"/>
    <cellStyle name="Comma 3 2 4 2 3 4 3" xfId="12301" xr:uid="{00000000-0005-0000-0000-0000AB2A0000}"/>
    <cellStyle name="Comma 3 2 4 2 3 4 3 2" xfId="31515" xr:uid="{095AB4DB-446C-4BC3-AE0F-C94965ACE709}"/>
    <cellStyle name="Comma 3 2 4 2 3 4 4" xfId="21908" xr:uid="{E4E9D7EF-A69B-4D66-8465-AC492BCC9A8B}"/>
    <cellStyle name="Comma 3 2 4 2 3 5" xfId="5096" xr:uid="{00000000-0005-0000-0000-0000AC2A0000}"/>
    <cellStyle name="Comma 3 2 4 2 3 5 2" xfId="14703" xr:uid="{00000000-0005-0000-0000-0000AD2A0000}"/>
    <cellStyle name="Comma 3 2 4 2 3 5 2 2" xfId="33917" xr:uid="{4C95AB67-7D2E-4F0B-808D-EB317DA7577C}"/>
    <cellStyle name="Comma 3 2 4 2 3 5 3" xfId="24310" xr:uid="{7D41021F-E520-4524-B8EE-A78E1432CBF1}"/>
    <cellStyle name="Comma 3 2 4 2 3 6" xfId="9899" xr:uid="{00000000-0005-0000-0000-0000AE2A0000}"/>
    <cellStyle name="Comma 3 2 4 2 3 6 2" xfId="29113" xr:uid="{A2161549-3C95-4E59-B742-7C290026F51C}"/>
    <cellStyle name="Comma 3 2 4 2 3 7" xfId="19506" xr:uid="{7875D85E-1EBA-46F7-82CE-A54C22888C62}"/>
    <cellStyle name="Comma 3 2 4 2 4" xfId="488" xr:uid="{00000000-0005-0000-0000-0000AF2A0000}"/>
    <cellStyle name="Comma 3 2 4 2 4 2" xfId="1289" xr:uid="{00000000-0005-0000-0000-0000B02A0000}"/>
    <cellStyle name="Comma 3 2 4 2 4 2 2" xfId="3694" xr:uid="{00000000-0005-0000-0000-0000B12A0000}"/>
    <cellStyle name="Comma 3 2 4 2 4 2 2 2" xfId="8497" xr:uid="{00000000-0005-0000-0000-0000B22A0000}"/>
    <cellStyle name="Comma 3 2 4 2 4 2 2 2 2" xfId="18104" xr:uid="{00000000-0005-0000-0000-0000B32A0000}"/>
    <cellStyle name="Comma 3 2 4 2 4 2 2 2 2 2" xfId="37318" xr:uid="{BF94BF9F-D546-45A4-8CFC-D8A9490D47DE}"/>
    <cellStyle name="Comma 3 2 4 2 4 2 2 2 3" xfId="27711" xr:uid="{E115983B-69E4-4E47-B979-6DCA44A74714}"/>
    <cellStyle name="Comma 3 2 4 2 4 2 2 3" xfId="13301" xr:uid="{00000000-0005-0000-0000-0000B42A0000}"/>
    <cellStyle name="Comma 3 2 4 2 4 2 2 3 2" xfId="32515" xr:uid="{F1690233-0303-4D30-86E8-008D21E83795}"/>
    <cellStyle name="Comma 3 2 4 2 4 2 2 4" xfId="22908" xr:uid="{B91C84D4-8506-496A-8F8E-0E8880953E63}"/>
    <cellStyle name="Comma 3 2 4 2 4 2 3" xfId="6096" xr:uid="{00000000-0005-0000-0000-0000B52A0000}"/>
    <cellStyle name="Comma 3 2 4 2 4 2 3 2" xfId="15703" xr:uid="{00000000-0005-0000-0000-0000B62A0000}"/>
    <cellStyle name="Comma 3 2 4 2 4 2 3 2 2" xfId="34917" xr:uid="{7C08B47E-2E3B-49EB-82FE-E1B0BE5BAF26}"/>
    <cellStyle name="Comma 3 2 4 2 4 2 3 3" xfId="25310" xr:uid="{FCDAA406-1339-40EE-9A28-D4495A5AF5EF}"/>
    <cellStyle name="Comma 3 2 4 2 4 2 4" xfId="10899" xr:uid="{00000000-0005-0000-0000-0000B72A0000}"/>
    <cellStyle name="Comma 3 2 4 2 4 2 4 2" xfId="30113" xr:uid="{2A64CFA1-2684-43DA-9C80-1B11D58B7A3F}"/>
    <cellStyle name="Comma 3 2 4 2 4 2 5" xfId="20506" xr:uid="{FA7C7D90-80BF-4685-B258-53265AFD06CE}"/>
    <cellStyle name="Comma 3 2 4 2 4 3" xfId="2089" xr:uid="{00000000-0005-0000-0000-0000B82A0000}"/>
    <cellStyle name="Comma 3 2 4 2 4 3 2" xfId="4494" xr:uid="{00000000-0005-0000-0000-0000B92A0000}"/>
    <cellStyle name="Comma 3 2 4 2 4 3 2 2" xfId="9297" xr:uid="{00000000-0005-0000-0000-0000BA2A0000}"/>
    <cellStyle name="Comma 3 2 4 2 4 3 2 2 2" xfId="18904" xr:uid="{00000000-0005-0000-0000-0000BB2A0000}"/>
    <cellStyle name="Comma 3 2 4 2 4 3 2 2 2 2" xfId="38118" xr:uid="{655DD908-7BAE-4863-914A-7DB2254656F9}"/>
    <cellStyle name="Comma 3 2 4 2 4 3 2 2 3" xfId="28511" xr:uid="{2DEDCFF0-4781-480D-90F7-6D7CAF574438}"/>
    <cellStyle name="Comma 3 2 4 2 4 3 2 3" xfId="14101" xr:uid="{00000000-0005-0000-0000-0000BC2A0000}"/>
    <cellStyle name="Comma 3 2 4 2 4 3 2 3 2" xfId="33315" xr:uid="{F8CAAE67-D8E1-4C7B-8B85-600C0999A620}"/>
    <cellStyle name="Comma 3 2 4 2 4 3 2 4" xfId="23708" xr:uid="{EF486822-2FE3-4080-A378-9A69E4DF9450}"/>
    <cellStyle name="Comma 3 2 4 2 4 3 3" xfId="6896" xr:uid="{00000000-0005-0000-0000-0000BD2A0000}"/>
    <cellStyle name="Comma 3 2 4 2 4 3 3 2" xfId="16503" xr:uid="{00000000-0005-0000-0000-0000BE2A0000}"/>
    <cellStyle name="Comma 3 2 4 2 4 3 3 2 2" xfId="35717" xr:uid="{FEB293FE-554E-40AB-AC02-DBFBBF776FE4}"/>
    <cellStyle name="Comma 3 2 4 2 4 3 3 3" xfId="26110" xr:uid="{409FBAD3-A612-46B1-9BF3-8E91DE4BF6F9}"/>
    <cellStyle name="Comma 3 2 4 2 4 3 4" xfId="11699" xr:uid="{00000000-0005-0000-0000-0000BF2A0000}"/>
    <cellStyle name="Comma 3 2 4 2 4 3 4 2" xfId="30913" xr:uid="{ECF659C6-FC61-4EAF-A0F7-2AF32B3CC0C8}"/>
    <cellStyle name="Comma 3 2 4 2 4 3 5" xfId="21306" xr:uid="{6FA1F5C4-0EE1-4C5E-9ADF-EB68E1D51D69}"/>
    <cellStyle name="Comma 3 2 4 2 4 4" xfId="2894" xr:uid="{00000000-0005-0000-0000-0000C02A0000}"/>
    <cellStyle name="Comma 3 2 4 2 4 4 2" xfId="7697" xr:uid="{00000000-0005-0000-0000-0000C12A0000}"/>
    <cellStyle name="Comma 3 2 4 2 4 4 2 2" xfId="17304" xr:uid="{00000000-0005-0000-0000-0000C22A0000}"/>
    <cellStyle name="Comma 3 2 4 2 4 4 2 2 2" xfId="36518" xr:uid="{91F1CB9C-4BD6-4949-B049-C3DAEE73F5B8}"/>
    <cellStyle name="Comma 3 2 4 2 4 4 2 3" xfId="26911" xr:uid="{2FAB0C2F-813F-4B4E-A095-059939D2A2ED}"/>
    <cellStyle name="Comma 3 2 4 2 4 4 3" xfId="12501" xr:uid="{00000000-0005-0000-0000-0000C32A0000}"/>
    <cellStyle name="Comma 3 2 4 2 4 4 3 2" xfId="31715" xr:uid="{0DF1C4F2-48FC-4B74-B174-0DF0AC0C60D3}"/>
    <cellStyle name="Comma 3 2 4 2 4 4 4" xfId="22108" xr:uid="{D25B3BED-361F-4EBB-85C3-B1BBE1FD6BDD}"/>
    <cellStyle name="Comma 3 2 4 2 4 5" xfId="5296" xr:uid="{00000000-0005-0000-0000-0000C42A0000}"/>
    <cellStyle name="Comma 3 2 4 2 4 5 2" xfId="14903" xr:uid="{00000000-0005-0000-0000-0000C52A0000}"/>
    <cellStyle name="Comma 3 2 4 2 4 5 2 2" xfId="34117" xr:uid="{97A022DC-32D0-4E54-8BBD-A2CAEDA4D275}"/>
    <cellStyle name="Comma 3 2 4 2 4 5 3" xfId="24510" xr:uid="{D4692CF6-4B93-44A5-B213-937B09431DA5}"/>
    <cellStyle name="Comma 3 2 4 2 4 6" xfId="10099" xr:uid="{00000000-0005-0000-0000-0000C62A0000}"/>
    <cellStyle name="Comma 3 2 4 2 4 6 2" xfId="29313" xr:uid="{BC7A5233-2CA0-4AC2-9855-3C4FC47199F6}"/>
    <cellStyle name="Comma 3 2 4 2 4 7" xfId="19706" xr:uid="{5F02C102-BDDE-48F9-A945-1124CD94A312}"/>
    <cellStyle name="Comma 3 2 4 2 5" xfId="688" xr:uid="{00000000-0005-0000-0000-0000C72A0000}"/>
    <cellStyle name="Comma 3 2 4 2 5 2" xfId="1489" xr:uid="{00000000-0005-0000-0000-0000C82A0000}"/>
    <cellStyle name="Comma 3 2 4 2 5 2 2" xfId="3894" xr:uid="{00000000-0005-0000-0000-0000C92A0000}"/>
    <cellStyle name="Comma 3 2 4 2 5 2 2 2" xfId="8697" xr:uid="{00000000-0005-0000-0000-0000CA2A0000}"/>
    <cellStyle name="Comma 3 2 4 2 5 2 2 2 2" xfId="18304" xr:uid="{00000000-0005-0000-0000-0000CB2A0000}"/>
    <cellStyle name="Comma 3 2 4 2 5 2 2 2 2 2" xfId="37518" xr:uid="{48A1C68C-5F5F-4B8E-8B64-7A747538FD1B}"/>
    <cellStyle name="Comma 3 2 4 2 5 2 2 2 3" xfId="27911" xr:uid="{D152BBD6-0E84-4492-93B8-F619D3CE021C}"/>
    <cellStyle name="Comma 3 2 4 2 5 2 2 3" xfId="13501" xr:uid="{00000000-0005-0000-0000-0000CC2A0000}"/>
    <cellStyle name="Comma 3 2 4 2 5 2 2 3 2" xfId="32715" xr:uid="{42EC7319-C3C5-47D2-AD8A-3F2B388C53EA}"/>
    <cellStyle name="Comma 3 2 4 2 5 2 2 4" xfId="23108" xr:uid="{B3A7D65E-B6A1-4BB9-AD66-85446CA23A92}"/>
    <cellStyle name="Comma 3 2 4 2 5 2 3" xfId="6296" xr:uid="{00000000-0005-0000-0000-0000CD2A0000}"/>
    <cellStyle name="Comma 3 2 4 2 5 2 3 2" xfId="15903" xr:uid="{00000000-0005-0000-0000-0000CE2A0000}"/>
    <cellStyle name="Comma 3 2 4 2 5 2 3 2 2" xfId="35117" xr:uid="{AC647D4B-2D34-4300-8CD9-E076F611926B}"/>
    <cellStyle name="Comma 3 2 4 2 5 2 3 3" xfId="25510" xr:uid="{A5C83FC5-FA37-4BF4-BC01-432C58B53C51}"/>
    <cellStyle name="Comma 3 2 4 2 5 2 4" xfId="11099" xr:uid="{00000000-0005-0000-0000-0000CF2A0000}"/>
    <cellStyle name="Comma 3 2 4 2 5 2 4 2" xfId="30313" xr:uid="{A4C921E5-ADC3-4006-B20A-4CBEDCED9DD0}"/>
    <cellStyle name="Comma 3 2 4 2 5 2 5" xfId="20706" xr:uid="{B264BC77-8526-4384-AD35-927FA4125F9B}"/>
    <cellStyle name="Comma 3 2 4 2 5 3" xfId="2289" xr:uid="{00000000-0005-0000-0000-0000D02A0000}"/>
    <cellStyle name="Comma 3 2 4 2 5 3 2" xfId="4694" xr:uid="{00000000-0005-0000-0000-0000D12A0000}"/>
    <cellStyle name="Comma 3 2 4 2 5 3 2 2" xfId="9497" xr:uid="{00000000-0005-0000-0000-0000D22A0000}"/>
    <cellStyle name="Comma 3 2 4 2 5 3 2 2 2" xfId="19104" xr:uid="{00000000-0005-0000-0000-0000D32A0000}"/>
    <cellStyle name="Comma 3 2 4 2 5 3 2 2 2 2" xfId="38318" xr:uid="{FFFE7C27-6FBB-4BF4-A785-9D41F0B302AE}"/>
    <cellStyle name="Comma 3 2 4 2 5 3 2 2 3" xfId="28711" xr:uid="{62F0ABEF-CB48-41E9-9829-C81F1B0BDEB6}"/>
    <cellStyle name="Comma 3 2 4 2 5 3 2 3" xfId="14301" xr:uid="{00000000-0005-0000-0000-0000D42A0000}"/>
    <cellStyle name="Comma 3 2 4 2 5 3 2 3 2" xfId="33515" xr:uid="{7D40E23A-7E88-4797-890E-F37327062A94}"/>
    <cellStyle name="Comma 3 2 4 2 5 3 2 4" xfId="23908" xr:uid="{95342F72-59CA-4C90-8452-E0498D5A0905}"/>
    <cellStyle name="Comma 3 2 4 2 5 3 3" xfId="7096" xr:uid="{00000000-0005-0000-0000-0000D52A0000}"/>
    <cellStyle name="Comma 3 2 4 2 5 3 3 2" xfId="16703" xr:uid="{00000000-0005-0000-0000-0000D62A0000}"/>
    <cellStyle name="Comma 3 2 4 2 5 3 3 2 2" xfId="35917" xr:uid="{6CD5A78D-5769-487C-AD69-5DBE24B05833}"/>
    <cellStyle name="Comma 3 2 4 2 5 3 3 3" xfId="26310" xr:uid="{B446C681-EFA6-4C58-A108-FCFCF495F942}"/>
    <cellStyle name="Comma 3 2 4 2 5 3 4" xfId="11899" xr:uid="{00000000-0005-0000-0000-0000D72A0000}"/>
    <cellStyle name="Comma 3 2 4 2 5 3 4 2" xfId="31113" xr:uid="{E65429A5-54B7-488E-98CD-CFE8F98CD5AA}"/>
    <cellStyle name="Comma 3 2 4 2 5 3 5" xfId="21506" xr:uid="{D5309060-7AF2-43EF-8BAA-BAF21A609FD3}"/>
    <cellStyle name="Comma 3 2 4 2 5 4" xfId="3094" xr:uid="{00000000-0005-0000-0000-0000D82A0000}"/>
    <cellStyle name="Comma 3 2 4 2 5 4 2" xfId="7897" xr:uid="{00000000-0005-0000-0000-0000D92A0000}"/>
    <cellStyle name="Comma 3 2 4 2 5 4 2 2" xfId="17504" xr:uid="{00000000-0005-0000-0000-0000DA2A0000}"/>
    <cellStyle name="Comma 3 2 4 2 5 4 2 2 2" xfId="36718" xr:uid="{EA5732CA-9DB6-47C4-BA5D-60C82E84B3BE}"/>
    <cellStyle name="Comma 3 2 4 2 5 4 2 3" xfId="27111" xr:uid="{C1E1194C-B036-4817-B6B0-3AAADEE9C39B}"/>
    <cellStyle name="Comma 3 2 4 2 5 4 3" xfId="12701" xr:uid="{00000000-0005-0000-0000-0000DB2A0000}"/>
    <cellStyle name="Comma 3 2 4 2 5 4 3 2" xfId="31915" xr:uid="{BA606F81-A5B2-4BF1-B965-16CCF9583969}"/>
    <cellStyle name="Comma 3 2 4 2 5 4 4" xfId="22308" xr:uid="{F5C4B663-4A0D-4744-85A1-C0774652A4DE}"/>
    <cellStyle name="Comma 3 2 4 2 5 5" xfId="5496" xr:uid="{00000000-0005-0000-0000-0000DC2A0000}"/>
    <cellStyle name="Comma 3 2 4 2 5 5 2" xfId="15103" xr:uid="{00000000-0005-0000-0000-0000DD2A0000}"/>
    <cellStyle name="Comma 3 2 4 2 5 5 2 2" xfId="34317" xr:uid="{72EABF5C-3021-4621-8CB7-EE54F01A59FF}"/>
    <cellStyle name="Comma 3 2 4 2 5 5 3" xfId="24710" xr:uid="{393C05A8-BD2B-4AF6-A4FF-87DF5DE9C8C6}"/>
    <cellStyle name="Comma 3 2 4 2 5 6" xfId="10299" xr:uid="{00000000-0005-0000-0000-0000DE2A0000}"/>
    <cellStyle name="Comma 3 2 4 2 5 6 2" xfId="29513" xr:uid="{89A4C4D3-0870-497F-BEB3-ACE0C8D11C9A}"/>
    <cellStyle name="Comma 3 2 4 2 5 7" xfId="19906" xr:uid="{61526219-D71A-4F7B-81AC-F28105836334}"/>
    <cellStyle name="Comma 3 2 4 2 6" xfId="889" xr:uid="{00000000-0005-0000-0000-0000DF2A0000}"/>
    <cellStyle name="Comma 3 2 4 2 6 2" xfId="3294" xr:uid="{00000000-0005-0000-0000-0000E02A0000}"/>
    <cellStyle name="Comma 3 2 4 2 6 2 2" xfId="8097" xr:uid="{00000000-0005-0000-0000-0000E12A0000}"/>
    <cellStyle name="Comma 3 2 4 2 6 2 2 2" xfId="17704" xr:uid="{00000000-0005-0000-0000-0000E22A0000}"/>
    <cellStyle name="Comma 3 2 4 2 6 2 2 2 2" xfId="36918" xr:uid="{E0C96CC6-1965-4ED4-9150-B9E44A79CDD6}"/>
    <cellStyle name="Comma 3 2 4 2 6 2 2 3" xfId="27311" xr:uid="{C73E21FB-48FF-4AFF-9E45-4A4DB6BD694B}"/>
    <cellStyle name="Comma 3 2 4 2 6 2 3" xfId="12901" xr:uid="{00000000-0005-0000-0000-0000E32A0000}"/>
    <cellStyle name="Comma 3 2 4 2 6 2 3 2" xfId="32115" xr:uid="{FCF4DB7C-F15C-4575-B3F3-F1765A5DC263}"/>
    <cellStyle name="Comma 3 2 4 2 6 2 4" xfId="22508" xr:uid="{8064001F-8C1D-4094-95B7-34245A509BB0}"/>
    <cellStyle name="Comma 3 2 4 2 6 3" xfId="5696" xr:uid="{00000000-0005-0000-0000-0000E42A0000}"/>
    <cellStyle name="Comma 3 2 4 2 6 3 2" xfId="15303" xr:uid="{00000000-0005-0000-0000-0000E52A0000}"/>
    <cellStyle name="Comma 3 2 4 2 6 3 2 2" xfId="34517" xr:uid="{ADBC81F8-B4A3-4D40-A8EF-3A9DB30DCFFC}"/>
    <cellStyle name="Comma 3 2 4 2 6 3 3" xfId="24910" xr:uid="{959F7C48-FC62-44C3-BBB4-02D3FA170841}"/>
    <cellStyle name="Comma 3 2 4 2 6 4" xfId="10499" xr:uid="{00000000-0005-0000-0000-0000E62A0000}"/>
    <cellStyle name="Comma 3 2 4 2 6 4 2" xfId="29713" xr:uid="{96611B36-A40E-4EF5-80B4-951F54637448}"/>
    <cellStyle name="Comma 3 2 4 2 6 5" xfId="20106" xr:uid="{6ABF1231-06F3-4615-BB4D-1C226729BAD1}"/>
    <cellStyle name="Comma 3 2 4 2 7" xfId="1689" xr:uid="{00000000-0005-0000-0000-0000E72A0000}"/>
    <cellStyle name="Comma 3 2 4 2 7 2" xfId="4094" xr:uid="{00000000-0005-0000-0000-0000E82A0000}"/>
    <cellStyle name="Comma 3 2 4 2 7 2 2" xfId="8897" xr:uid="{00000000-0005-0000-0000-0000E92A0000}"/>
    <cellStyle name="Comma 3 2 4 2 7 2 2 2" xfId="18504" xr:uid="{00000000-0005-0000-0000-0000EA2A0000}"/>
    <cellStyle name="Comma 3 2 4 2 7 2 2 2 2" xfId="37718" xr:uid="{D33C3EB3-F414-4009-A2D8-5A7A6857B449}"/>
    <cellStyle name="Comma 3 2 4 2 7 2 2 3" xfId="28111" xr:uid="{3C5D5BDB-4FFD-4F93-830B-AAFE22349605}"/>
    <cellStyle name="Comma 3 2 4 2 7 2 3" xfId="13701" xr:uid="{00000000-0005-0000-0000-0000EB2A0000}"/>
    <cellStyle name="Comma 3 2 4 2 7 2 3 2" xfId="32915" xr:uid="{21313BCE-DD4F-4478-9D7D-A6799C039954}"/>
    <cellStyle name="Comma 3 2 4 2 7 2 4" xfId="23308" xr:uid="{9BBD7331-C46C-41F8-B995-9FC5E77F63EB}"/>
    <cellStyle name="Comma 3 2 4 2 7 3" xfId="6496" xr:uid="{00000000-0005-0000-0000-0000EC2A0000}"/>
    <cellStyle name="Comma 3 2 4 2 7 3 2" xfId="16103" xr:uid="{00000000-0005-0000-0000-0000ED2A0000}"/>
    <cellStyle name="Comma 3 2 4 2 7 3 2 2" xfId="35317" xr:uid="{D1782A60-7E7E-46ED-B88C-2EB80A89CF1E}"/>
    <cellStyle name="Comma 3 2 4 2 7 3 3" xfId="25710" xr:uid="{6CE8CB4E-CAC2-452B-8A2E-5B100449606F}"/>
    <cellStyle name="Comma 3 2 4 2 7 4" xfId="11299" xr:uid="{00000000-0005-0000-0000-0000EE2A0000}"/>
    <cellStyle name="Comma 3 2 4 2 7 4 2" xfId="30513" xr:uid="{4558C181-3E97-4A58-9C3E-BEC610DF3254}"/>
    <cellStyle name="Comma 3 2 4 2 7 5" xfId="20906" xr:uid="{7EAB1C79-6809-4811-BA6C-451D410F3F4A}"/>
    <cellStyle name="Comma 3 2 4 2 8" xfId="2494" xr:uid="{00000000-0005-0000-0000-0000EF2A0000}"/>
    <cellStyle name="Comma 3 2 4 2 8 2" xfId="7297" xr:uid="{00000000-0005-0000-0000-0000F02A0000}"/>
    <cellStyle name="Comma 3 2 4 2 8 2 2" xfId="16904" xr:uid="{00000000-0005-0000-0000-0000F12A0000}"/>
    <cellStyle name="Comma 3 2 4 2 8 2 2 2" xfId="36118" xr:uid="{3B35F3EE-7121-4936-8F82-38903C5D4E10}"/>
    <cellStyle name="Comma 3 2 4 2 8 2 3" xfId="26511" xr:uid="{9DE724B4-9F59-42CA-912C-B38A0B441103}"/>
    <cellStyle name="Comma 3 2 4 2 8 3" xfId="12101" xr:uid="{00000000-0005-0000-0000-0000F22A0000}"/>
    <cellStyle name="Comma 3 2 4 2 8 3 2" xfId="31315" xr:uid="{371EAB40-12AB-47E2-80C1-1B08289F1558}"/>
    <cellStyle name="Comma 3 2 4 2 8 4" xfId="21708" xr:uid="{0764FA69-46D6-43D4-BD01-59CE5D7E06DF}"/>
    <cellStyle name="Comma 3 2 4 2 9" xfId="4896" xr:uid="{00000000-0005-0000-0000-0000F32A0000}"/>
    <cellStyle name="Comma 3 2 4 2 9 2" xfId="14503" xr:uid="{00000000-0005-0000-0000-0000F42A0000}"/>
    <cellStyle name="Comma 3 2 4 2 9 2 2" xfId="33717" xr:uid="{376E4439-B9FD-42F8-9D07-09D99961CCF1}"/>
    <cellStyle name="Comma 3 2 4 2 9 3" xfId="24110" xr:uid="{702392F8-C8B7-445C-8BDB-988649D22E84}"/>
    <cellStyle name="Comma 3 2 4 3" xfId="138" xr:uid="{00000000-0005-0000-0000-0000F52A0000}"/>
    <cellStyle name="Comma 3 2 4 3 10" xfId="19356" xr:uid="{4BE6159B-B609-47BC-B8E3-EE6307D901BC}"/>
    <cellStyle name="Comma 3 2 4 3 2" xfId="338" xr:uid="{00000000-0005-0000-0000-0000F62A0000}"/>
    <cellStyle name="Comma 3 2 4 3 2 2" xfId="1139" xr:uid="{00000000-0005-0000-0000-0000F72A0000}"/>
    <cellStyle name="Comma 3 2 4 3 2 2 2" xfId="3544" xr:uid="{00000000-0005-0000-0000-0000F82A0000}"/>
    <cellStyle name="Comma 3 2 4 3 2 2 2 2" xfId="8347" xr:uid="{00000000-0005-0000-0000-0000F92A0000}"/>
    <cellStyle name="Comma 3 2 4 3 2 2 2 2 2" xfId="17954" xr:uid="{00000000-0005-0000-0000-0000FA2A0000}"/>
    <cellStyle name="Comma 3 2 4 3 2 2 2 2 2 2" xfId="37168" xr:uid="{A0FCCB92-1041-4A34-A08A-31F50D04BB4F}"/>
    <cellStyle name="Comma 3 2 4 3 2 2 2 2 3" xfId="27561" xr:uid="{630FEDCF-0231-43FC-8B87-71938917E4D0}"/>
    <cellStyle name="Comma 3 2 4 3 2 2 2 3" xfId="13151" xr:uid="{00000000-0005-0000-0000-0000FB2A0000}"/>
    <cellStyle name="Comma 3 2 4 3 2 2 2 3 2" xfId="32365" xr:uid="{43EFAC32-6CC1-4C4C-8A90-82414373FDEF}"/>
    <cellStyle name="Comma 3 2 4 3 2 2 2 4" xfId="22758" xr:uid="{26423968-944C-4C64-B4A3-6722B60559FB}"/>
    <cellStyle name="Comma 3 2 4 3 2 2 3" xfId="5946" xr:uid="{00000000-0005-0000-0000-0000FC2A0000}"/>
    <cellStyle name="Comma 3 2 4 3 2 2 3 2" xfId="15553" xr:uid="{00000000-0005-0000-0000-0000FD2A0000}"/>
    <cellStyle name="Comma 3 2 4 3 2 2 3 2 2" xfId="34767" xr:uid="{1F29A0A2-D84E-4749-A355-77ABC9D974EB}"/>
    <cellStyle name="Comma 3 2 4 3 2 2 3 3" xfId="25160" xr:uid="{8905DA2A-C620-4DAE-B690-DB4C607197B7}"/>
    <cellStyle name="Comma 3 2 4 3 2 2 4" xfId="10749" xr:uid="{00000000-0005-0000-0000-0000FE2A0000}"/>
    <cellStyle name="Comma 3 2 4 3 2 2 4 2" xfId="29963" xr:uid="{6340F917-79D5-4D56-B759-673E2B25802A}"/>
    <cellStyle name="Comma 3 2 4 3 2 2 5" xfId="20356" xr:uid="{277DD193-720D-4A9A-9088-1E6B47D621BB}"/>
    <cellStyle name="Comma 3 2 4 3 2 3" xfId="1939" xr:uid="{00000000-0005-0000-0000-0000FF2A0000}"/>
    <cellStyle name="Comma 3 2 4 3 2 3 2" xfId="4344" xr:uid="{00000000-0005-0000-0000-0000002B0000}"/>
    <cellStyle name="Comma 3 2 4 3 2 3 2 2" xfId="9147" xr:uid="{00000000-0005-0000-0000-0000012B0000}"/>
    <cellStyle name="Comma 3 2 4 3 2 3 2 2 2" xfId="18754" xr:uid="{00000000-0005-0000-0000-0000022B0000}"/>
    <cellStyle name="Comma 3 2 4 3 2 3 2 2 2 2" xfId="37968" xr:uid="{F4305534-2A09-4BC8-80F7-533164F8EA44}"/>
    <cellStyle name="Comma 3 2 4 3 2 3 2 2 3" xfId="28361" xr:uid="{E19A5762-8271-4993-A4C5-92FD7837D7B9}"/>
    <cellStyle name="Comma 3 2 4 3 2 3 2 3" xfId="13951" xr:uid="{00000000-0005-0000-0000-0000032B0000}"/>
    <cellStyle name="Comma 3 2 4 3 2 3 2 3 2" xfId="33165" xr:uid="{FD771AE6-CCE2-4184-81E4-B02536A48EE9}"/>
    <cellStyle name="Comma 3 2 4 3 2 3 2 4" xfId="23558" xr:uid="{64493EE9-0752-4707-99CF-700D120F3647}"/>
    <cellStyle name="Comma 3 2 4 3 2 3 3" xfId="6746" xr:uid="{00000000-0005-0000-0000-0000042B0000}"/>
    <cellStyle name="Comma 3 2 4 3 2 3 3 2" xfId="16353" xr:uid="{00000000-0005-0000-0000-0000052B0000}"/>
    <cellStyle name="Comma 3 2 4 3 2 3 3 2 2" xfId="35567" xr:uid="{CD5B9F28-A9BE-41F1-B8CD-775E546EB4D3}"/>
    <cellStyle name="Comma 3 2 4 3 2 3 3 3" xfId="25960" xr:uid="{51BA6988-4099-4639-A297-1979D1305DEC}"/>
    <cellStyle name="Comma 3 2 4 3 2 3 4" xfId="11549" xr:uid="{00000000-0005-0000-0000-0000062B0000}"/>
    <cellStyle name="Comma 3 2 4 3 2 3 4 2" xfId="30763" xr:uid="{7D1253EA-F56C-4A3D-B61E-4A17649CC300}"/>
    <cellStyle name="Comma 3 2 4 3 2 3 5" xfId="21156" xr:uid="{A386D8AB-9F69-477B-AA59-2B5413A28203}"/>
    <cellStyle name="Comma 3 2 4 3 2 4" xfId="2744" xr:uid="{00000000-0005-0000-0000-0000072B0000}"/>
    <cellStyle name="Comma 3 2 4 3 2 4 2" xfId="7547" xr:uid="{00000000-0005-0000-0000-0000082B0000}"/>
    <cellStyle name="Comma 3 2 4 3 2 4 2 2" xfId="17154" xr:uid="{00000000-0005-0000-0000-0000092B0000}"/>
    <cellStyle name="Comma 3 2 4 3 2 4 2 2 2" xfId="36368" xr:uid="{B612F2B5-721D-41D5-AB7C-29750C003D48}"/>
    <cellStyle name="Comma 3 2 4 3 2 4 2 3" xfId="26761" xr:uid="{ED08C4AA-B4A4-4D76-8E5F-79829B27E20F}"/>
    <cellStyle name="Comma 3 2 4 3 2 4 3" xfId="12351" xr:uid="{00000000-0005-0000-0000-00000A2B0000}"/>
    <cellStyle name="Comma 3 2 4 3 2 4 3 2" xfId="31565" xr:uid="{C274DF4E-7923-4946-BDA8-0AF080A910AF}"/>
    <cellStyle name="Comma 3 2 4 3 2 4 4" xfId="21958" xr:uid="{5A8CA80D-DECC-4825-AABE-6260F4F36F47}"/>
    <cellStyle name="Comma 3 2 4 3 2 5" xfId="5146" xr:uid="{00000000-0005-0000-0000-00000B2B0000}"/>
    <cellStyle name="Comma 3 2 4 3 2 5 2" xfId="14753" xr:uid="{00000000-0005-0000-0000-00000C2B0000}"/>
    <cellStyle name="Comma 3 2 4 3 2 5 2 2" xfId="33967" xr:uid="{24FA40EC-82D3-4260-8338-DDA907F6E64A}"/>
    <cellStyle name="Comma 3 2 4 3 2 5 3" xfId="24360" xr:uid="{141ED43C-1DE5-4FE8-AB03-541170823F4E}"/>
    <cellStyle name="Comma 3 2 4 3 2 6" xfId="9949" xr:uid="{00000000-0005-0000-0000-00000D2B0000}"/>
    <cellStyle name="Comma 3 2 4 3 2 6 2" xfId="29163" xr:uid="{2FED6A97-41DE-4A43-AA5E-9142B2A0B23F}"/>
    <cellStyle name="Comma 3 2 4 3 2 7" xfId="19556" xr:uid="{3F1B6CDF-87DB-4BF3-8E2C-20165420A495}"/>
    <cellStyle name="Comma 3 2 4 3 3" xfId="538" xr:uid="{00000000-0005-0000-0000-00000E2B0000}"/>
    <cellStyle name="Comma 3 2 4 3 3 2" xfId="1339" xr:uid="{00000000-0005-0000-0000-00000F2B0000}"/>
    <cellStyle name="Comma 3 2 4 3 3 2 2" xfId="3744" xr:uid="{00000000-0005-0000-0000-0000102B0000}"/>
    <cellStyle name="Comma 3 2 4 3 3 2 2 2" xfId="8547" xr:uid="{00000000-0005-0000-0000-0000112B0000}"/>
    <cellStyle name="Comma 3 2 4 3 3 2 2 2 2" xfId="18154" xr:uid="{00000000-0005-0000-0000-0000122B0000}"/>
    <cellStyle name="Comma 3 2 4 3 3 2 2 2 2 2" xfId="37368" xr:uid="{FE0F772A-42FD-40D3-9680-4CA4078DB673}"/>
    <cellStyle name="Comma 3 2 4 3 3 2 2 2 3" xfId="27761" xr:uid="{05050DDF-F070-4FE2-ABDD-38AB8B628AC3}"/>
    <cellStyle name="Comma 3 2 4 3 3 2 2 3" xfId="13351" xr:uid="{00000000-0005-0000-0000-0000132B0000}"/>
    <cellStyle name="Comma 3 2 4 3 3 2 2 3 2" xfId="32565" xr:uid="{DFAE7DC4-35DF-4286-A6C6-3818F452D11E}"/>
    <cellStyle name="Comma 3 2 4 3 3 2 2 4" xfId="22958" xr:uid="{C43F1832-2BA8-45D6-83B8-E22500A1781B}"/>
    <cellStyle name="Comma 3 2 4 3 3 2 3" xfId="6146" xr:uid="{00000000-0005-0000-0000-0000142B0000}"/>
    <cellStyle name="Comma 3 2 4 3 3 2 3 2" xfId="15753" xr:uid="{00000000-0005-0000-0000-0000152B0000}"/>
    <cellStyle name="Comma 3 2 4 3 3 2 3 2 2" xfId="34967" xr:uid="{F16061A5-A187-47D1-86C7-63C11ED7E10B}"/>
    <cellStyle name="Comma 3 2 4 3 3 2 3 3" xfId="25360" xr:uid="{A18B0834-E3CD-43E6-8601-ADA37F4B7C48}"/>
    <cellStyle name="Comma 3 2 4 3 3 2 4" xfId="10949" xr:uid="{00000000-0005-0000-0000-0000162B0000}"/>
    <cellStyle name="Comma 3 2 4 3 3 2 4 2" xfId="30163" xr:uid="{85C610D6-2903-442F-8B00-E48326EFCBAF}"/>
    <cellStyle name="Comma 3 2 4 3 3 2 5" xfId="20556" xr:uid="{28436753-F369-4400-BA3F-16912AE494F1}"/>
    <cellStyle name="Comma 3 2 4 3 3 3" xfId="2139" xr:uid="{00000000-0005-0000-0000-0000172B0000}"/>
    <cellStyle name="Comma 3 2 4 3 3 3 2" xfId="4544" xr:uid="{00000000-0005-0000-0000-0000182B0000}"/>
    <cellStyle name="Comma 3 2 4 3 3 3 2 2" xfId="9347" xr:uid="{00000000-0005-0000-0000-0000192B0000}"/>
    <cellStyle name="Comma 3 2 4 3 3 3 2 2 2" xfId="18954" xr:uid="{00000000-0005-0000-0000-00001A2B0000}"/>
    <cellStyle name="Comma 3 2 4 3 3 3 2 2 2 2" xfId="38168" xr:uid="{B2117430-AC2D-4C99-82CF-4DCC6AB5E0BA}"/>
    <cellStyle name="Comma 3 2 4 3 3 3 2 2 3" xfId="28561" xr:uid="{66324FE2-9B0C-4C17-9A97-4133C1D535EF}"/>
    <cellStyle name="Comma 3 2 4 3 3 3 2 3" xfId="14151" xr:uid="{00000000-0005-0000-0000-00001B2B0000}"/>
    <cellStyle name="Comma 3 2 4 3 3 3 2 3 2" xfId="33365" xr:uid="{4294A04E-20D5-4AEE-B43B-F1A36ECE0E7D}"/>
    <cellStyle name="Comma 3 2 4 3 3 3 2 4" xfId="23758" xr:uid="{0FABF99E-AAF6-4DDF-95E8-F23BD4DC9DC6}"/>
    <cellStyle name="Comma 3 2 4 3 3 3 3" xfId="6946" xr:uid="{00000000-0005-0000-0000-00001C2B0000}"/>
    <cellStyle name="Comma 3 2 4 3 3 3 3 2" xfId="16553" xr:uid="{00000000-0005-0000-0000-00001D2B0000}"/>
    <cellStyle name="Comma 3 2 4 3 3 3 3 2 2" xfId="35767" xr:uid="{CEC39157-BF9A-4900-AA9D-4F576BCAA9A7}"/>
    <cellStyle name="Comma 3 2 4 3 3 3 3 3" xfId="26160" xr:uid="{D509DA63-6299-4127-9CE6-3235D68745E7}"/>
    <cellStyle name="Comma 3 2 4 3 3 3 4" xfId="11749" xr:uid="{00000000-0005-0000-0000-00001E2B0000}"/>
    <cellStyle name="Comma 3 2 4 3 3 3 4 2" xfId="30963" xr:uid="{EBDF8C82-649A-4853-8AA3-29E3DF36568B}"/>
    <cellStyle name="Comma 3 2 4 3 3 3 5" xfId="21356" xr:uid="{8F13F2B1-5C24-44C7-AF17-F0465884D8A5}"/>
    <cellStyle name="Comma 3 2 4 3 3 4" xfId="2944" xr:uid="{00000000-0005-0000-0000-00001F2B0000}"/>
    <cellStyle name="Comma 3 2 4 3 3 4 2" xfId="7747" xr:uid="{00000000-0005-0000-0000-0000202B0000}"/>
    <cellStyle name="Comma 3 2 4 3 3 4 2 2" xfId="17354" xr:uid="{00000000-0005-0000-0000-0000212B0000}"/>
    <cellStyle name="Comma 3 2 4 3 3 4 2 2 2" xfId="36568" xr:uid="{8707D59B-DBD6-4FD7-B3B7-8158D641D751}"/>
    <cellStyle name="Comma 3 2 4 3 3 4 2 3" xfId="26961" xr:uid="{0565BD7C-91D8-403B-B565-8A0A45859E77}"/>
    <cellStyle name="Comma 3 2 4 3 3 4 3" xfId="12551" xr:uid="{00000000-0005-0000-0000-0000222B0000}"/>
    <cellStyle name="Comma 3 2 4 3 3 4 3 2" xfId="31765" xr:uid="{BDD55216-EAD6-4E22-8E96-2FAD79D3431B}"/>
    <cellStyle name="Comma 3 2 4 3 3 4 4" xfId="22158" xr:uid="{C4E2A2EF-5EC8-46C4-B060-7E722FFB68CC}"/>
    <cellStyle name="Comma 3 2 4 3 3 5" xfId="5346" xr:uid="{00000000-0005-0000-0000-0000232B0000}"/>
    <cellStyle name="Comma 3 2 4 3 3 5 2" xfId="14953" xr:uid="{00000000-0005-0000-0000-0000242B0000}"/>
    <cellStyle name="Comma 3 2 4 3 3 5 2 2" xfId="34167" xr:uid="{98166FBE-C3A9-43E8-8C88-6767C9A74F35}"/>
    <cellStyle name="Comma 3 2 4 3 3 5 3" xfId="24560" xr:uid="{F14CDB9B-1DD8-4D4D-AFD2-04D419566B99}"/>
    <cellStyle name="Comma 3 2 4 3 3 6" xfId="10149" xr:uid="{00000000-0005-0000-0000-0000252B0000}"/>
    <cellStyle name="Comma 3 2 4 3 3 6 2" xfId="29363" xr:uid="{1372322A-CBE6-4FAA-93B7-4A3B23BFE0D2}"/>
    <cellStyle name="Comma 3 2 4 3 3 7" xfId="19756" xr:uid="{516DE0C0-4E76-4896-906C-69A72835A429}"/>
    <cellStyle name="Comma 3 2 4 3 4" xfId="738" xr:uid="{00000000-0005-0000-0000-0000262B0000}"/>
    <cellStyle name="Comma 3 2 4 3 4 2" xfId="1539" xr:uid="{00000000-0005-0000-0000-0000272B0000}"/>
    <cellStyle name="Comma 3 2 4 3 4 2 2" xfId="3944" xr:uid="{00000000-0005-0000-0000-0000282B0000}"/>
    <cellStyle name="Comma 3 2 4 3 4 2 2 2" xfId="8747" xr:uid="{00000000-0005-0000-0000-0000292B0000}"/>
    <cellStyle name="Comma 3 2 4 3 4 2 2 2 2" xfId="18354" xr:uid="{00000000-0005-0000-0000-00002A2B0000}"/>
    <cellStyle name="Comma 3 2 4 3 4 2 2 2 2 2" xfId="37568" xr:uid="{21BD9DB9-83A1-4A8A-A146-B59D76A10489}"/>
    <cellStyle name="Comma 3 2 4 3 4 2 2 2 3" xfId="27961" xr:uid="{4005E6D8-21DB-4C39-B0CE-8B36BE00D0F9}"/>
    <cellStyle name="Comma 3 2 4 3 4 2 2 3" xfId="13551" xr:uid="{00000000-0005-0000-0000-00002B2B0000}"/>
    <cellStyle name="Comma 3 2 4 3 4 2 2 3 2" xfId="32765" xr:uid="{AE03972F-6046-4BDA-92A0-BEAE3D0E9026}"/>
    <cellStyle name="Comma 3 2 4 3 4 2 2 4" xfId="23158" xr:uid="{F1EAD3E7-3B46-4B0E-B186-A5C47AD02727}"/>
    <cellStyle name="Comma 3 2 4 3 4 2 3" xfId="6346" xr:uid="{00000000-0005-0000-0000-00002C2B0000}"/>
    <cellStyle name="Comma 3 2 4 3 4 2 3 2" xfId="15953" xr:uid="{00000000-0005-0000-0000-00002D2B0000}"/>
    <cellStyle name="Comma 3 2 4 3 4 2 3 2 2" xfId="35167" xr:uid="{21DFC5E2-F31B-471D-9D10-35CE7E99482E}"/>
    <cellStyle name="Comma 3 2 4 3 4 2 3 3" xfId="25560" xr:uid="{14B311E9-2BF8-4611-9988-6E0D6DB38C36}"/>
    <cellStyle name="Comma 3 2 4 3 4 2 4" xfId="11149" xr:uid="{00000000-0005-0000-0000-00002E2B0000}"/>
    <cellStyle name="Comma 3 2 4 3 4 2 4 2" xfId="30363" xr:uid="{CF8995CE-AF5A-485E-9606-9C96C92DF71F}"/>
    <cellStyle name="Comma 3 2 4 3 4 2 5" xfId="20756" xr:uid="{91C3FBBA-9859-4CB5-AFB9-E2C6666D9ED0}"/>
    <cellStyle name="Comma 3 2 4 3 4 3" xfId="2339" xr:uid="{00000000-0005-0000-0000-00002F2B0000}"/>
    <cellStyle name="Comma 3 2 4 3 4 3 2" xfId="4744" xr:uid="{00000000-0005-0000-0000-0000302B0000}"/>
    <cellStyle name="Comma 3 2 4 3 4 3 2 2" xfId="9547" xr:uid="{00000000-0005-0000-0000-0000312B0000}"/>
    <cellStyle name="Comma 3 2 4 3 4 3 2 2 2" xfId="19154" xr:uid="{00000000-0005-0000-0000-0000322B0000}"/>
    <cellStyle name="Comma 3 2 4 3 4 3 2 2 2 2" xfId="38368" xr:uid="{ACEABA6B-B284-4B0F-9F7E-F3C27ADF0A5A}"/>
    <cellStyle name="Comma 3 2 4 3 4 3 2 2 3" xfId="28761" xr:uid="{2F023C33-B1A3-4818-BC24-0EE3C710362F}"/>
    <cellStyle name="Comma 3 2 4 3 4 3 2 3" xfId="14351" xr:uid="{00000000-0005-0000-0000-0000332B0000}"/>
    <cellStyle name="Comma 3 2 4 3 4 3 2 3 2" xfId="33565" xr:uid="{70D2DC12-4C64-44D4-8888-E8CEF75C77AE}"/>
    <cellStyle name="Comma 3 2 4 3 4 3 2 4" xfId="23958" xr:uid="{194AEDF8-7D9E-489E-AE56-D0B149F09F8D}"/>
    <cellStyle name="Comma 3 2 4 3 4 3 3" xfId="7146" xr:uid="{00000000-0005-0000-0000-0000342B0000}"/>
    <cellStyle name="Comma 3 2 4 3 4 3 3 2" xfId="16753" xr:uid="{00000000-0005-0000-0000-0000352B0000}"/>
    <cellStyle name="Comma 3 2 4 3 4 3 3 2 2" xfId="35967" xr:uid="{D3A2C0C9-DE28-4F83-8CC5-251593FF2A5F}"/>
    <cellStyle name="Comma 3 2 4 3 4 3 3 3" xfId="26360" xr:uid="{A7745016-9990-4B2B-9F94-0EBE9AECDD59}"/>
    <cellStyle name="Comma 3 2 4 3 4 3 4" xfId="11949" xr:uid="{00000000-0005-0000-0000-0000362B0000}"/>
    <cellStyle name="Comma 3 2 4 3 4 3 4 2" xfId="31163" xr:uid="{C9CC347D-23F0-49E9-87D0-BA5766FF7652}"/>
    <cellStyle name="Comma 3 2 4 3 4 3 5" xfId="21556" xr:uid="{6E50FF90-A688-4B48-B795-0577EA94872B}"/>
    <cellStyle name="Comma 3 2 4 3 4 4" xfId="3144" xr:uid="{00000000-0005-0000-0000-0000372B0000}"/>
    <cellStyle name="Comma 3 2 4 3 4 4 2" xfId="7947" xr:uid="{00000000-0005-0000-0000-0000382B0000}"/>
    <cellStyle name="Comma 3 2 4 3 4 4 2 2" xfId="17554" xr:uid="{00000000-0005-0000-0000-0000392B0000}"/>
    <cellStyle name="Comma 3 2 4 3 4 4 2 2 2" xfId="36768" xr:uid="{BBA36AAB-89B6-4877-A959-5238C4FEB3B7}"/>
    <cellStyle name="Comma 3 2 4 3 4 4 2 3" xfId="27161" xr:uid="{6A86F0B9-7A11-43F0-996D-FDB0733C1709}"/>
    <cellStyle name="Comma 3 2 4 3 4 4 3" xfId="12751" xr:uid="{00000000-0005-0000-0000-00003A2B0000}"/>
    <cellStyle name="Comma 3 2 4 3 4 4 3 2" xfId="31965" xr:uid="{926E787A-1B3D-486B-B56C-DF701E55A333}"/>
    <cellStyle name="Comma 3 2 4 3 4 4 4" xfId="22358" xr:uid="{E5EE568D-3CE3-41DA-BEEC-B94611631CF3}"/>
    <cellStyle name="Comma 3 2 4 3 4 5" xfId="5546" xr:uid="{00000000-0005-0000-0000-00003B2B0000}"/>
    <cellStyle name="Comma 3 2 4 3 4 5 2" xfId="15153" xr:uid="{00000000-0005-0000-0000-00003C2B0000}"/>
    <cellStyle name="Comma 3 2 4 3 4 5 2 2" xfId="34367" xr:uid="{73D6B5CC-7B05-4E21-91A1-CD9B5E255FF9}"/>
    <cellStyle name="Comma 3 2 4 3 4 5 3" xfId="24760" xr:uid="{D7EFEEEF-13EA-4F83-ACD6-7D4BCE5ADD3F}"/>
    <cellStyle name="Comma 3 2 4 3 4 6" xfId="10349" xr:uid="{00000000-0005-0000-0000-00003D2B0000}"/>
    <cellStyle name="Comma 3 2 4 3 4 6 2" xfId="29563" xr:uid="{B8A31272-8C35-4D26-B59D-43140ADDD8A9}"/>
    <cellStyle name="Comma 3 2 4 3 4 7" xfId="19956" xr:uid="{FD6A45F9-CAAE-455B-87E1-61FCBC651184}"/>
    <cellStyle name="Comma 3 2 4 3 5" xfId="939" xr:uid="{00000000-0005-0000-0000-00003E2B0000}"/>
    <cellStyle name="Comma 3 2 4 3 5 2" xfId="3344" xr:uid="{00000000-0005-0000-0000-00003F2B0000}"/>
    <cellStyle name="Comma 3 2 4 3 5 2 2" xfId="8147" xr:uid="{00000000-0005-0000-0000-0000402B0000}"/>
    <cellStyle name="Comma 3 2 4 3 5 2 2 2" xfId="17754" xr:uid="{00000000-0005-0000-0000-0000412B0000}"/>
    <cellStyle name="Comma 3 2 4 3 5 2 2 2 2" xfId="36968" xr:uid="{DF85196F-2A7C-4334-AF08-13D1A4E9F8A6}"/>
    <cellStyle name="Comma 3 2 4 3 5 2 2 3" xfId="27361" xr:uid="{D651CBE4-9DD6-4FF0-903D-9FFDE5C4810C}"/>
    <cellStyle name="Comma 3 2 4 3 5 2 3" xfId="12951" xr:uid="{00000000-0005-0000-0000-0000422B0000}"/>
    <cellStyle name="Comma 3 2 4 3 5 2 3 2" xfId="32165" xr:uid="{593C6A5B-F04A-4D91-9BC3-E5D671130EAC}"/>
    <cellStyle name="Comma 3 2 4 3 5 2 4" xfId="22558" xr:uid="{8EFB16ED-ABEC-45BF-85C3-42DACC913EAB}"/>
    <cellStyle name="Comma 3 2 4 3 5 3" xfId="5746" xr:uid="{00000000-0005-0000-0000-0000432B0000}"/>
    <cellStyle name="Comma 3 2 4 3 5 3 2" xfId="15353" xr:uid="{00000000-0005-0000-0000-0000442B0000}"/>
    <cellStyle name="Comma 3 2 4 3 5 3 2 2" xfId="34567" xr:uid="{0FBF55FF-0819-4E9C-B154-1C25D1FC37E4}"/>
    <cellStyle name="Comma 3 2 4 3 5 3 3" xfId="24960" xr:uid="{40D45AF9-DAF6-4CD4-B6AE-8350ED93470C}"/>
    <cellStyle name="Comma 3 2 4 3 5 4" xfId="10549" xr:uid="{00000000-0005-0000-0000-0000452B0000}"/>
    <cellStyle name="Comma 3 2 4 3 5 4 2" xfId="29763" xr:uid="{8BE7D93A-F89B-4E34-9436-2FA2D1EC56C6}"/>
    <cellStyle name="Comma 3 2 4 3 5 5" xfId="20156" xr:uid="{CECB3BF9-AD56-48D5-85D9-DC515AEA1A29}"/>
    <cellStyle name="Comma 3 2 4 3 6" xfId="1739" xr:uid="{00000000-0005-0000-0000-0000462B0000}"/>
    <cellStyle name="Comma 3 2 4 3 6 2" xfId="4144" xr:uid="{00000000-0005-0000-0000-0000472B0000}"/>
    <cellStyle name="Comma 3 2 4 3 6 2 2" xfId="8947" xr:uid="{00000000-0005-0000-0000-0000482B0000}"/>
    <cellStyle name="Comma 3 2 4 3 6 2 2 2" xfId="18554" xr:uid="{00000000-0005-0000-0000-0000492B0000}"/>
    <cellStyle name="Comma 3 2 4 3 6 2 2 2 2" xfId="37768" xr:uid="{F1733EE6-00D1-40B4-B345-995EF065C409}"/>
    <cellStyle name="Comma 3 2 4 3 6 2 2 3" xfId="28161" xr:uid="{528AD057-88E8-4458-A4AD-A9DFF6258A85}"/>
    <cellStyle name="Comma 3 2 4 3 6 2 3" xfId="13751" xr:uid="{00000000-0005-0000-0000-00004A2B0000}"/>
    <cellStyle name="Comma 3 2 4 3 6 2 3 2" xfId="32965" xr:uid="{503D29D0-08C0-4399-86A3-0288499F903B}"/>
    <cellStyle name="Comma 3 2 4 3 6 2 4" xfId="23358" xr:uid="{D60736EC-3FE2-433C-8E01-4A52C6FE6868}"/>
    <cellStyle name="Comma 3 2 4 3 6 3" xfId="6546" xr:uid="{00000000-0005-0000-0000-00004B2B0000}"/>
    <cellStyle name="Comma 3 2 4 3 6 3 2" xfId="16153" xr:uid="{00000000-0005-0000-0000-00004C2B0000}"/>
    <cellStyle name="Comma 3 2 4 3 6 3 2 2" xfId="35367" xr:uid="{64EDF818-C72B-4021-BAF4-6B09E48B654E}"/>
    <cellStyle name="Comma 3 2 4 3 6 3 3" xfId="25760" xr:uid="{8B3BA3A7-3556-43E3-8F99-35C8FFD76937}"/>
    <cellStyle name="Comma 3 2 4 3 6 4" xfId="11349" xr:uid="{00000000-0005-0000-0000-00004D2B0000}"/>
    <cellStyle name="Comma 3 2 4 3 6 4 2" xfId="30563" xr:uid="{5D94B513-D2D9-454B-8C48-00EAAF6A9D02}"/>
    <cellStyle name="Comma 3 2 4 3 6 5" xfId="20956" xr:uid="{E0FFF32A-DB20-48C1-9037-82660267C207}"/>
    <cellStyle name="Comma 3 2 4 3 7" xfId="2544" xr:uid="{00000000-0005-0000-0000-00004E2B0000}"/>
    <cellStyle name="Comma 3 2 4 3 7 2" xfId="7347" xr:uid="{00000000-0005-0000-0000-00004F2B0000}"/>
    <cellStyle name="Comma 3 2 4 3 7 2 2" xfId="16954" xr:uid="{00000000-0005-0000-0000-0000502B0000}"/>
    <cellStyle name="Comma 3 2 4 3 7 2 2 2" xfId="36168" xr:uid="{BF8F27F8-B077-4617-8B1B-FFB2AE8B036C}"/>
    <cellStyle name="Comma 3 2 4 3 7 2 3" xfId="26561" xr:uid="{34ACA161-18F3-44FF-830A-1932BFCCD28E}"/>
    <cellStyle name="Comma 3 2 4 3 7 3" xfId="12151" xr:uid="{00000000-0005-0000-0000-0000512B0000}"/>
    <cellStyle name="Comma 3 2 4 3 7 3 2" xfId="31365" xr:uid="{AA4E8E8A-B61F-47D9-AA11-1CDC51C61C30}"/>
    <cellStyle name="Comma 3 2 4 3 7 4" xfId="21758" xr:uid="{347950EE-06B1-472F-8BF4-0D69BDEC47EF}"/>
    <cellStyle name="Comma 3 2 4 3 8" xfId="4946" xr:uid="{00000000-0005-0000-0000-0000522B0000}"/>
    <cellStyle name="Comma 3 2 4 3 8 2" xfId="14553" xr:uid="{00000000-0005-0000-0000-0000532B0000}"/>
    <cellStyle name="Comma 3 2 4 3 8 2 2" xfId="33767" xr:uid="{E7CF1626-D146-4DAA-8457-83F122DFEC58}"/>
    <cellStyle name="Comma 3 2 4 3 8 3" xfId="24160" xr:uid="{6CB76267-45DC-44BF-9351-1764CA5E2753}"/>
    <cellStyle name="Comma 3 2 4 3 9" xfId="9749" xr:uid="{00000000-0005-0000-0000-0000542B0000}"/>
    <cellStyle name="Comma 3 2 4 3 9 2" xfId="28963" xr:uid="{4B32D314-94AD-4733-ADC3-BE4AD126B5D8}"/>
    <cellStyle name="Comma 3 2 4 4" xfId="238" xr:uid="{00000000-0005-0000-0000-0000552B0000}"/>
    <cellStyle name="Comma 3 2 4 4 2" xfId="1039" xr:uid="{00000000-0005-0000-0000-0000562B0000}"/>
    <cellStyle name="Comma 3 2 4 4 2 2" xfId="3444" xr:uid="{00000000-0005-0000-0000-0000572B0000}"/>
    <cellStyle name="Comma 3 2 4 4 2 2 2" xfId="8247" xr:uid="{00000000-0005-0000-0000-0000582B0000}"/>
    <cellStyle name="Comma 3 2 4 4 2 2 2 2" xfId="17854" xr:uid="{00000000-0005-0000-0000-0000592B0000}"/>
    <cellStyle name="Comma 3 2 4 4 2 2 2 2 2" xfId="37068" xr:uid="{06A391DB-EFD7-438A-A1DC-A858036FE89A}"/>
    <cellStyle name="Comma 3 2 4 4 2 2 2 3" xfId="27461" xr:uid="{83B68860-D490-4536-80AB-F87B103CE5ED}"/>
    <cellStyle name="Comma 3 2 4 4 2 2 3" xfId="13051" xr:uid="{00000000-0005-0000-0000-00005A2B0000}"/>
    <cellStyle name="Comma 3 2 4 4 2 2 3 2" xfId="32265" xr:uid="{E42A39D6-BBA4-480E-BC74-B59D233909D6}"/>
    <cellStyle name="Comma 3 2 4 4 2 2 4" xfId="22658" xr:uid="{A07C40FD-1611-4292-A95C-0A08821E7E20}"/>
    <cellStyle name="Comma 3 2 4 4 2 3" xfId="5846" xr:uid="{00000000-0005-0000-0000-00005B2B0000}"/>
    <cellStyle name="Comma 3 2 4 4 2 3 2" xfId="15453" xr:uid="{00000000-0005-0000-0000-00005C2B0000}"/>
    <cellStyle name="Comma 3 2 4 4 2 3 2 2" xfId="34667" xr:uid="{512F5E22-FC79-4E4E-BA73-000F30A56126}"/>
    <cellStyle name="Comma 3 2 4 4 2 3 3" xfId="25060" xr:uid="{824968B1-17EE-432C-B6C7-8DAA30F7DDD8}"/>
    <cellStyle name="Comma 3 2 4 4 2 4" xfId="10649" xr:uid="{00000000-0005-0000-0000-00005D2B0000}"/>
    <cellStyle name="Comma 3 2 4 4 2 4 2" xfId="29863" xr:uid="{CFB5F0D8-DF6C-4541-9909-C1C0EDE33440}"/>
    <cellStyle name="Comma 3 2 4 4 2 5" xfId="20256" xr:uid="{771506C6-8E98-4A85-910C-83605689460A}"/>
    <cellStyle name="Comma 3 2 4 4 3" xfId="1839" xr:uid="{00000000-0005-0000-0000-00005E2B0000}"/>
    <cellStyle name="Comma 3 2 4 4 3 2" xfId="4244" xr:uid="{00000000-0005-0000-0000-00005F2B0000}"/>
    <cellStyle name="Comma 3 2 4 4 3 2 2" xfId="9047" xr:uid="{00000000-0005-0000-0000-0000602B0000}"/>
    <cellStyle name="Comma 3 2 4 4 3 2 2 2" xfId="18654" xr:uid="{00000000-0005-0000-0000-0000612B0000}"/>
    <cellStyle name="Comma 3 2 4 4 3 2 2 2 2" xfId="37868" xr:uid="{8EE2DE1E-B122-4A8D-8474-D3CF13B1E329}"/>
    <cellStyle name="Comma 3 2 4 4 3 2 2 3" xfId="28261" xr:uid="{55F3385A-4058-424E-8C3A-A2D3236DE19C}"/>
    <cellStyle name="Comma 3 2 4 4 3 2 3" xfId="13851" xr:uid="{00000000-0005-0000-0000-0000622B0000}"/>
    <cellStyle name="Comma 3 2 4 4 3 2 3 2" xfId="33065" xr:uid="{DD0816E8-3DD3-4C99-AC09-F19172131A3E}"/>
    <cellStyle name="Comma 3 2 4 4 3 2 4" xfId="23458" xr:uid="{713ECD52-C537-4CA9-AC4F-5CAF85F8693C}"/>
    <cellStyle name="Comma 3 2 4 4 3 3" xfId="6646" xr:uid="{00000000-0005-0000-0000-0000632B0000}"/>
    <cellStyle name="Comma 3 2 4 4 3 3 2" xfId="16253" xr:uid="{00000000-0005-0000-0000-0000642B0000}"/>
    <cellStyle name="Comma 3 2 4 4 3 3 2 2" xfId="35467" xr:uid="{A05F1A73-65B9-4467-8B40-042EBE3F8EF3}"/>
    <cellStyle name="Comma 3 2 4 4 3 3 3" xfId="25860" xr:uid="{6BAA1914-9A47-4119-8DCB-581C0E606CCC}"/>
    <cellStyle name="Comma 3 2 4 4 3 4" xfId="11449" xr:uid="{00000000-0005-0000-0000-0000652B0000}"/>
    <cellStyle name="Comma 3 2 4 4 3 4 2" xfId="30663" xr:uid="{464BAE47-E58D-47A9-8042-04689A7B8040}"/>
    <cellStyle name="Comma 3 2 4 4 3 5" xfId="21056" xr:uid="{B44C823B-EB2C-4E40-8532-B21A95FD0D4F}"/>
    <cellStyle name="Comma 3 2 4 4 4" xfId="2644" xr:uid="{00000000-0005-0000-0000-0000662B0000}"/>
    <cellStyle name="Comma 3 2 4 4 4 2" xfId="7447" xr:uid="{00000000-0005-0000-0000-0000672B0000}"/>
    <cellStyle name="Comma 3 2 4 4 4 2 2" xfId="17054" xr:uid="{00000000-0005-0000-0000-0000682B0000}"/>
    <cellStyle name="Comma 3 2 4 4 4 2 2 2" xfId="36268" xr:uid="{A95B439B-1201-4D4E-B6B9-74682DF13497}"/>
    <cellStyle name="Comma 3 2 4 4 4 2 3" xfId="26661" xr:uid="{8500F7AD-30DD-4B9E-AB0D-403581EFBB26}"/>
    <cellStyle name="Comma 3 2 4 4 4 3" xfId="12251" xr:uid="{00000000-0005-0000-0000-0000692B0000}"/>
    <cellStyle name="Comma 3 2 4 4 4 3 2" xfId="31465" xr:uid="{3C69C6C3-1E23-4F27-A09A-D0B00BCEB4A3}"/>
    <cellStyle name="Comma 3 2 4 4 4 4" xfId="21858" xr:uid="{7156C2E7-899C-4D59-9DBC-941B79BBA908}"/>
    <cellStyle name="Comma 3 2 4 4 5" xfId="5046" xr:uid="{00000000-0005-0000-0000-00006A2B0000}"/>
    <cellStyle name="Comma 3 2 4 4 5 2" xfId="14653" xr:uid="{00000000-0005-0000-0000-00006B2B0000}"/>
    <cellStyle name="Comma 3 2 4 4 5 2 2" xfId="33867" xr:uid="{BDAB7A2D-DF17-4C3A-8DDB-1FA4A8A0F98D}"/>
    <cellStyle name="Comma 3 2 4 4 5 3" xfId="24260" xr:uid="{AB4DB82A-128B-4F84-97C4-238F8C20DC34}"/>
    <cellStyle name="Comma 3 2 4 4 6" xfId="9849" xr:uid="{00000000-0005-0000-0000-00006C2B0000}"/>
    <cellStyle name="Comma 3 2 4 4 6 2" xfId="29063" xr:uid="{E8E9CA71-D261-4245-B30E-1BB25AC9B46C}"/>
    <cellStyle name="Comma 3 2 4 4 7" xfId="19456" xr:uid="{3EF0A82F-2DFB-40DC-BA6A-7D157534CCA6}"/>
    <cellStyle name="Comma 3 2 4 5" xfId="438" xr:uid="{00000000-0005-0000-0000-00006D2B0000}"/>
    <cellStyle name="Comma 3 2 4 5 2" xfId="1239" xr:uid="{00000000-0005-0000-0000-00006E2B0000}"/>
    <cellStyle name="Comma 3 2 4 5 2 2" xfId="3644" xr:uid="{00000000-0005-0000-0000-00006F2B0000}"/>
    <cellStyle name="Comma 3 2 4 5 2 2 2" xfId="8447" xr:uid="{00000000-0005-0000-0000-0000702B0000}"/>
    <cellStyle name="Comma 3 2 4 5 2 2 2 2" xfId="18054" xr:uid="{00000000-0005-0000-0000-0000712B0000}"/>
    <cellStyle name="Comma 3 2 4 5 2 2 2 2 2" xfId="37268" xr:uid="{36B1084E-DFCF-44E0-A640-EC59285AC134}"/>
    <cellStyle name="Comma 3 2 4 5 2 2 2 3" xfId="27661" xr:uid="{FACE148C-96DF-47DB-9EC2-9F349F815152}"/>
    <cellStyle name="Comma 3 2 4 5 2 2 3" xfId="13251" xr:uid="{00000000-0005-0000-0000-0000722B0000}"/>
    <cellStyle name="Comma 3 2 4 5 2 2 3 2" xfId="32465" xr:uid="{0643E1C6-D7A9-49E3-9838-5658633DF858}"/>
    <cellStyle name="Comma 3 2 4 5 2 2 4" xfId="22858" xr:uid="{EE2A9630-5429-462A-A533-3A5D4E945435}"/>
    <cellStyle name="Comma 3 2 4 5 2 3" xfId="6046" xr:uid="{00000000-0005-0000-0000-0000732B0000}"/>
    <cellStyle name="Comma 3 2 4 5 2 3 2" xfId="15653" xr:uid="{00000000-0005-0000-0000-0000742B0000}"/>
    <cellStyle name="Comma 3 2 4 5 2 3 2 2" xfId="34867" xr:uid="{44ACFA56-C905-4C3F-AFA9-A0A1B592EC3D}"/>
    <cellStyle name="Comma 3 2 4 5 2 3 3" xfId="25260" xr:uid="{80B1C51D-2D5F-4E1A-9068-2C33706957E5}"/>
    <cellStyle name="Comma 3 2 4 5 2 4" xfId="10849" xr:uid="{00000000-0005-0000-0000-0000752B0000}"/>
    <cellStyle name="Comma 3 2 4 5 2 4 2" xfId="30063" xr:uid="{34EECFC8-6F0E-44A3-8ED5-28639D2BE145}"/>
    <cellStyle name="Comma 3 2 4 5 2 5" xfId="20456" xr:uid="{25D25362-87B5-43B8-8FB8-59E9B684F78C}"/>
    <cellStyle name="Comma 3 2 4 5 3" xfId="2039" xr:uid="{00000000-0005-0000-0000-0000762B0000}"/>
    <cellStyle name="Comma 3 2 4 5 3 2" xfId="4444" xr:uid="{00000000-0005-0000-0000-0000772B0000}"/>
    <cellStyle name="Comma 3 2 4 5 3 2 2" xfId="9247" xr:uid="{00000000-0005-0000-0000-0000782B0000}"/>
    <cellStyle name="Comma 3 2 4 5 3 2 2 2" xfId="18854" xr:uid="{00000000-0005-0000-0000-0000792B0000}"/>
    <cellStyle name="Comma 3 2 4 5 3 2 2 2 2" xfId="38068" xr:uid="{7F29AD99-FD70-4CEA-9CF6-25A911F5C5BF}"/>
    <cellStyle name="Comma 3 2 4 5 3 2 2 3" xfId="28461" xr:uid="{CDA2CCBC-1664-4BEC-9279-5ABCE3A5D7CC}"/>
    <cellStyle name="Comma 3 2 4 5 3 2 3" xfId="14051" xr:uid="{00000000-0005-0000-0000-00007A2B0000}"/>
    <cellStyle name="Comma 3 2 4 5 3 2 3 2" xfId="33265" xr:uid="{EC3220E3-F18E-4A4A-94B3-4AE9E6353542}"/>
    <cellStyle name="Comma 3 2 4 5 3 2 4" xfId="23658" xr:uid="{0C3D564F-6F7B-4D2F-8634-D289E6D28D65}"/>
    <cellStyle name="Comma 3 2 4 5 3 3" xfId="6846" xr:uid="{00000000-0005-0000-0000-00007B2B0000}"/>
    <cellStyle name="Comma 3 2 4 5 3 3 2" xfId="16453" xr:uid="{00000000-0005-0000-0000-00007C2B0000}"/>
    <cellStyle name="Comma 3 2 4 5 3 3 2 2" xfId="35667" xr:uid="{C08F5EB7-1C15-4ECD-B264-2AD933F0FE8E}"/>
    <cellStyle name="Comma 3 2 4 5 3 3 3" xfId="26060" xr:uid="{B9C90C86-0C91-4558-8E06-41454660CC3A}"/>
    <cellStyle name="Comma 3 2 4 5 3 4" xfId="11649" xr:uid="{00000000-0005-0000-0000-00007D2B0000}"/>
    <cellStyle name="Comma 3 2 4 5 3 4 2" xfId="30863" xr:uid="{4DFB41DF-A76C-4258-85A7-4DAD497C814A}"/>
    <cellStyle name="Comma 3 2 4 5 3 5" xfId="21256" xr:uid="{B8522C34-C00E-4440-A464-DDBD27567F48}"/>
    <cellStyle name="Comma 3 2 4 5 4" xfId="2844" xr:uid="{00000000-0005-0000-0000-00007E2B0000}"/>
    <cellStyle name="Comma 3 2 4 5 4 2" xfId="7647" xr:uid="{00000000-0005-0000-0000-00007F2B0000}"/>
    <cellStyle name="Comma 3 2 4 5 4 2 2" xfId="17254" xr:uid="{00000000-0005-0000-0000-0000802B0000}"/>
    <cellStyle name="Comma 3 2 4 5 4 2 2 2" xfId="36468" xr:uid="{75AF3066-1C9E-4F0E-A0D2-03A28C764161}"/>
    <cellStyle name="Comma 3 2 4 5 4 2 3" xfId="26861" xr:uid="{5E7B8A00-32CD-407C-869B-E694B740D7F8}"/>
    <cellStyle name="Comma 3 2 4 5 4 3" xfId="12451" xr:uid="{00000000-0005-0000-0000-0000812B0000}"/>
    <cellStyle name="Comma 3 2 4 5 4 3 2" xfId="31665" xr:uid="{D40DDF67-1493-47DF-9571-0BA9B3D3B06A}"/>
    <cellStyle name="Comma 3 2 4 5 4 4" xfId="22058" xr:uid="{A7817C9C-15B2-4EA4-ADCC-1062035912B2}"/>
    <cellStyle name="Comma 3 2 4 5 5" xfId="5246" xr:uid="{00000000-0005-0000-0000-0000822B0000}"/>
    <cellStyle name="Comma 3 2 4 5 5 2" xfId="14853" xr:uid="{00000000-0005-0000-0000-0000832B0000}"/>
    <cellStyle name="Comma 3 2 4 5 5 2 2" xfId="34067" xr:uid="{A00DF884-2A2F-41DB-ACF5-D30E3DD1BCFD}"/>
    <cellStyle name="Comma 3 2 4 5 5 3" xfId="24460" xr:uid="{C9AE3922-203F-4CA6-AC20-7BDC29462A56}"/>
    <cellStyle name="Comma 3 2 4 5 6" xfId="10049" xr:uid="{00000000-0005-0000-0000-0000842B0000}"/>
    <cellStyle name="Comma 3 2 4 5 6 2" xfId="29263" xr:uid="{94F2B5AE-EC23-4FDE-9FEE-403384CFA135}"/>
    <cellStyle name="Comma 3 2 4 5 7" xfId="19656" xr:uid="{195FCE55-0670-4EFF-8F35-D735798D57D5}"/>
    <cellStyle name="Comma 3 2 4 6" xfId="638" xr:uid="{00000000-0005-0000-0000-0000852B0000}"/>
    <cellStyle name="Comma 3 2 4 6 2" xfId="1439" xr:uid="{00000000-0005-0000-0000-0000862B0000}"/>
    <cellStyle name="Comma 3 2 4 6 2 2" xfId="3844" xr:uid="{00000000-0005-0000-0000-0000872B0000}"/>
    <cellStyle name="Comma 3 2 4 6 2 2 2" xfId="8647" xr:uid="{00000000-0005-0000-0000-0000882B0000}"/>
    <cellStyle name="Comma 3 2 4 6 2 2 2 2" xfId="18254" xr:uid="{00000000-0005-0000-0000-0000892B0000}"/>
    <cellStyle name="Comma 3 2 4 6 2 2 2 2 2" xfId="37468" xr:uid="{95D76918-C304-44B9-AB4C-9F06090260C2}"/>
    <cellStyle name="Comma 3 2 4 6 2 2 2 3" xfId="27861" xr:uid="{079A1678-49C4-430A-8DC9-5993746351B6}"/>
    <cellStyle name="Comma 3 2 4 6 2 2 3" xfId="13451" xr:uid="{00000000-0005-0000-0000-00008A2B0000}"/>
    <cellStyle name="Comma 3 2 4 6 2 2 3 2" xfId="32665" xr:uid="{CF0BD639-E7D1-4634-9A3C-10ED66C099E2}"/>
    <cellStyle name="Comma 3 2 4 6 2 2 4" xfId="23058" xr:uid="{F8A64D30-9D7C-487B-AE79-859CCDED60AC}"/>
    <cellStyle name="Comma 3 2 4 6 2 3" xfId="6246" xr:uid="{00000000-0005-0000-0000-00008B2B0000}"/>
    <cellStyle name="Comma 3 2 4 6 2 3 2" xfId="15853" xr:uid="{00000000-0005-0000-0000-00008C2B0000}"/>
    <cellStyle name="Comma 3 2 4 6 2 3 2 2" xfId="35067" xr:uid="{6C5DE156-D02B-4F11-8065-384E622371E1}"/>
    <cellStyle name="Comma 3 2 4 6 2 3 3" xfId="25460" xr:uid="{EE3A7731-D13D-45F9-93DF-C0E3AEA18D60}"/>
    <cellStyle name="Comma 3 2 4 6 2 4" xfId="11049" xr:uid="{00000000-0005-0000-0000-00008D2B0000}"/>
    <cellStyle name="Comma 3 2 4 6 2 4 2" xfId="30263" xr:uid="{388B256E-DD82-4B59-A349-79FE12F488F4}"/>
    <cellStyle name="Comma 3 2 4 6 2 5" xfId="20656" xr:uid="{2B58143C-E568-4832-A5F6-905636002C00}"/>
    <cellStyle name="Comma 3 2 4 6 3" xfId="2239" xr:uid="{00000000-0005-0000-0000-00008E2B0000}"/>
    <cellStyle name="Comma 3 2 4 6 3 2" xfId="4644" xr:uid="{00000000-0005-0000-0000-00008F2B0000}"/>
    <cellStyle name="Comma 3 2 4 6 3 2 2" xfId="9447" xr:uid="{00000000-0005-0000-0000-0000902B0000}"/>
    <cellStyle name="Comma 3 2 4 6 3 2 2 2" xfId="19054" xr:uid="{00000000-0005-0000-0000-0000912B0000}"/>
    <cellStyle name="Comma 3 2 4 6 3 2 2 2 2" xfId="38268" xr:uid="{EA4B652E-84A0-48FA-913C-3208512B73E1}"/>
    <cellStyle name="Comma 3 2 4 6 3 2 2 3" xfId="28661" xr:uid="{ABF5948F-3EF9-4026-9BFD-7C48FACCBBCE}"/>
    <cellStyle name="Comma 3 2 4 6 3 2 3" xfId="14251" xr:uid="{00000000-0005-0000-0000-0000922B0000}"/>
    <cellStyle name="Comma 3 2 4 6 3 2 3 2" xfId="33465" xr:uid="{BB8EA666-F315-4E4E-90E6-DDD2E92C1A12}"/>
    <cellStyle name="Comma 3 2 4 6 3 2 4" xfId="23858" xr:uid="{91BE06AA-5A2F-4852-88ED-09C6F17F95D1}"/>
    <cellStyle name="Comma 3 2 4 6 3 3" xfId="7046" xr:uid="{00000000-0005-0000-0000-0000932B0000}"/>
    <cellStyle name="Comma 3 2 4 6 3 3 2" xfId="16653" xr:uid="{00000000-0005-0000-0000-0000942B0000}"/>
    <cellStyle name="Comma 3 2 4 6 3 3 2 2" xfId="35867" xr:uid="{137E0575-8F0A-4ABE-B3CA-878DF31258E8}"/>
    <cellStyle name="Comma 3 2 4 6 3 3 3" xfId="26260" xr:uid="{7E4CA597-B5F1-43D9-8D4B-97AFFF60A1D3}"/>
    <cellStyle name="Comma 3 2 4 6 3 4" xfId="11849" xr:uid="{00000000-0005-0000-0000-0000952B0000}"/>
    <cellStyle name="Comma 3 2 4 6 3 4 2" xfId="31063" xr:uid="{A0AAFD8A-F041-48BE-AD60-D9231E05EB26}"/>
    <cellStyle name="Comma 3 2 4 6 3 5" xfId="21456" xr:uid="{E99024A8-9CAB-49AD-963D-4DD938F1DD96}"/>
    <cellStyle name="Comma 3 2 4 6 4" xfId="3044" xr:uid="{00000000-0005-0000-0000-0000962B0000}"/>
    <cellStyle name="Comma 3 2 4 6 4 2" xfId="7847" xr:uid="{00000000-0005-0000-0000-0000972B0000}"/>
    <cellStyle name="Comma 3 2 4 6 4 2 2" xfId="17454" xr:uid="{00000000-0005-0000-0000-0000982B0000}"/>
    <cellStyle name="Comma 3 2 4 6 4 2 2 2" xfId="36668" xr:uid="{4FEE537F-661C-46BB-9FB9-330935F010F6}"/>
    <cellStyle name="Comma 3 2 4 6 4 2 3" xfId="27061" xr:uid="{31E5BAF4-71AA-456B-A302-507667644D03}"/>
    <cellStyle name="Comma 3 2 4 6 4 3" xfId="12651" xr:uid="{00000000-0005-0000-0000-0000992B0000}"/>
    <cellStyle name="Comma 3 2 4 6 4 3 2" xfId="31865" xr:uid="{4B593F18-0FEC-48F0-8ED0-9AF7B6EAC377}"/>
    <cellStyle name="Comma 3 2 4 6 4 4" xfId="22258" xr:uid="{6B7AA323-7D6B-4EF4-A3E3-B6D72BD014E2}"/>
    <cellStyle name="Comma 3 2 4 6 5" xfId="5446" xr:uid="{00000000-0005-0000-0000-00009A2B0000}"/>
    <cellStyle name="Comma 3 2 4 6 5 2" xfId="15053" xr:uid="{00000000-0005-0000-0000-00009B2B0000}"/>
    <cellStyle name="Comma 3 2 4 6 5 2 2" xfId="34267" xr:uid="{37033B95-ECE3-48EA-A8A7-FAD879E14CED}"/>
    <cellStyle name="Comma 3 2 4 6 5 3" xfId="24660" xr:uid="{2DCFCDC4-8754-4576-92F2-ED1D8E5C5E73}"/>
    <cellStyle name="Comma 3 2 4 6 6" xfId="10249" xr:uid="{00000000-0005-0000-0000-00009C2B0000}"/>
    <cellStyle name="Comma 3 2 4 6 6 2" xfId="29463" xr:uid="{37176EED-C054-43F5-9D8D-E61E8B945D54}"/>
    <cellStyle name="Comma 3 2 4 6 7" xfId="19856" xr:uid="{39ED0A1C-84B1-443E-B38A-AF0577E24A20}"/>
    <cellStyle name="Comma 3 2 4 7" xfId="839" xr:uid="{00000000-0005-0000-0000-00009D2B0000}"/>
    <cellStyle name="Comma 3 2 4 7 2" xfId="3244" xr:uid="{00000000-0005-0000-0000-00009E2B0000}"/>
    <cellStyle name="Comma 3 2 4 7 2 2" xfId="8047" xr:uid="{00000000-0005-0000-0000-00009F2B0000}"/>
    <cellStyle name="Comma 3 2 4 7 2 2 2" xfId="17654" xr:uid="{00000000-0005-0000-0000-0000A02B0000}"/>
    <cellStyle name="Comma 3 2 4 7 2 2 2 2" xfId="36868" xr:uid="{211FDD6F-9A11-4C1B-8CE6-07EC0C079F9E}"/>
    <cellStyle name="Comma 3 2 4 7 2 2 3" xfId="27261" xr:uid="{A0AB783F-4C56-42D0-A2A0-D00E472E9156}"/>
    <cellStyle name="Comma 3 2 4 7 2 3" xfId="12851" xr:uid="{00000000-0005-0000-0000-0000A12B0000}"/>
    <cellStyle name="Comma 3 2 4 7 2 3 2" xfId="32065" xr:uid="{E1F0B8B4-A8A9-4EA9-8989-DE7C9D0AD4EE}"/>
    <cellStyle name="Comma 3 2 4 7 2 4" xfId="22458" xr:uid="{29EF5C0E-116E-4C95-978E-9AF3ECD3A0FB}"/>
    <cellStyle name="Comma 3 2 4 7 3" xfId="5646" xr:uid="{00000000-0005-0000-0000-0000A22B0000}"/>
    <cellStyle name="Comma 3 2 4 7 3 2" xfId="15253" xr:uid="{00000000-0005-0000-0000-0000A32B0000}"/>
    <cellStyle name="Comma 3 2 4 7 3 2 2" xfId="34467" xr:uid="{7AF60BD9-FE0F-4AD9-806D-1009BBCEF986}"/>
    <cellStyle name="Comma 3 2 4 7 3 3" xfId="24860" xr:uid="{F4DC79C3-B913-45A3-8CC8-E7D559C1ADA8}"/>
    <cellStyle name="Comma 3 2 4 7 4" xfId="10449" xr:uid="{00000000-0005-0000-0000-0000A42B0000}"/>
    <cellStyle name="Comma 3 2 4 7 4 2" xfId="29663" xr:uid="{7DEAD427-260D-4C95-B86E-DD10037DC328}"/>
    <cellStyle name="Comma 3 2 4 7 5" xfId="20056" xr:uid="{0E9370FB-9D1A-4D64-A994-7F8175297AFE}"/>
    <cellStyle name="Comma 3 2 4 8" xfId="1639" xr:uid="{00000000-0005-0000-0000-0000A52B0000}"/>
    <cellStyle name="Comma 3 2 4 8 2" xfId="4044" xr:uid="{00000000-0005-0000-0000-0000A62B0000}"/>
    <cellStyle name="Comma 3 2 4 8 2 2" xfId="8847" xr:uid="{00000000-0005-0000-0000-0000A72B0000}"/>
    <cellStyle name="Comma 3 2 4 8 2 2 2" xfId="18454" xr:uid="{00000000-0005-0000-0000-0000A82B0000}"/>
    <cellStyle name="Comma 3 2 4 8 2 2 2 2" xfId="37668" xr:uid="{B876D993-1B95-4CC4-8FD0-BFEDC7364A3B}"/>
    <cellStyle name="Comma 3 2 4 8 2 2 3" xfId="28061" xr:uid="{F4F44928-E11D-4E33-A161-3C1455113973}"/>
    <cellStyle name="Comma 3 2 4 8 2 3" xfId="13651" xr:uid="{00000000-0005-0000-0000-0000A92B0000}"/>
    <cellStyle name="Comma 3 2 4 8 2 3 2" xfId="32865" xr:uid="{2D1B331E-6051-428D-8E71-B8110272729F}"/>
    <cellStyle name="Comma 3 2 4 8 2 4" xfId="23258" xr:uid="{9963479D-561E-424F-8300-33CF452C9F93}"/>
    <cellStyle name="Comma 3 2 4 8 3" xfId="6446" xr:uid="{00000000-0005-0000-0000-0000AA2B0000}"/>
    <cellStyle name="Comma 3 2 4 8 3 2" xfId="16053" xr:uid="{00000000-0005-0000-0000-0000AB2B0000}"/>
    <cellStyle name="Comma 3 2 4 8 3 2 2" xfId="35267" xr:uid="{AE86C7B3-00D0-4890-89C6-D967EDA9F24D}"/>
    <cellStyle name="Comma 3 2 4 8 3 3" xfId="25660" xr:uid="{E4D252F5-A435-40DB-8D01-C518D7C69B5E}"/>
    <cellStyle name="Comma 3 2 4 8 4" xfId="11249" xr:uid="{00000000-0005-0000-0000-0000AC2B0000}"/>
    <cellStyle name="Comma 3 2 4 8 4 2" xfId="30463" xr:uid="{8D556512-845F-43FA-82CD-6365C0826C79}"/>
    <cellStyle name="Comma 3 2 4 8 5" xfId="20856" xr:uid="{864ADBCC-0DBF-42E9-A4B3-43C26F6EB385}"/>
    <cellStyle name="Comma 3 2 4 9" xfId="2444" xr:uid="{00000000-0005-0000-0000-0000AD2B0000}"/>
    <cellStyle name="Comma 3 2 4 9 2" xfId="7247" xr:uid="{00000000-0005-0000-0000-0000AE2B0000}"/>
    <cellStyle name="Comma 3 2 4 9 2 2" xfId="16854" xr:uid="{00000000-0005-0000-0000-0000AF2B0000}"/>
    <cellStyle name="Comma 3 2 4 9 2 2 2" xfId="36068" xr:uid="{DD51010F-1D90-4749-A2C3-0F1FE745A9F3}"/>
    <cellStyle name="Comma 3 2 4 9 2 3" xfId="26461" xr:uid="{D6C65444-F671-47E4-8317-342BFC2444D9}"/>
    <cellStyle name="Comma 3 2 4 9 3" xfId="12051" xr:uid="{00000000-0005-0000-0000-0000B02B0000}"/>
    <cellStyle name="Comma 3 2 4 9 3 2" xfId="31265" xr:uid="{CC24A90D-D00D-4EE5-98CE-180C2E04E97C}"/>
    <cellStyle name="Comma 3 2 4 9 4" xfId="21658" xr:uid="{F1447511-DD0F-467E-9F86-29B41749C1BC}"/>
    <cellStyle name="Comma 3 2 5" xfId="48" xr:uid="{00000000-0005-0000-0000-0000B12B0000}"/>
    <cellStyle name="Comma 3 2 5 10" xfId="4856" xr:uid="{00000000-0005-0000-0000-0000B22B0000}"/>
    <cellStyle name="Comma 3 2 5 10 2" xfId="14463" xr:uid="{00000000-0005-0000-0000-0000B32B0000}"/>
    <cellStyle name="Comma 3 2 5 10 2 2" xfId="33677" xr:uid="{53F4E700-7CDB-49C2-A95A-4E7D11374F98}"/>
    <cellStyle name="Comma 3 2 5 10 3" xfId="24070" xr:uid="{B0D432F2-9B95-428B-9E4C-EB7EE59FBF24}"/>
    <cellStyle name="Comma 3 2 5 11" xfId="9659" xr:uid="{00000000-0005-0000-0000-0000B42B0000}"/>
    <cellStyle name="Comma 3 2 5 11 2" xfId="28873" xr:uid="{0AE68AA9-F904-49A0-BB70-85BF6970DA33}"/>
    <cellStyle name="Comma 3 2 5 12" xfId="19266" xr:uid="{C254D296-4E91-46D3-A96D-8E44CE37A3D2}"/>
    <cellStyle name="Comma 3 2 5 2" xfId="98" xr:uid="{00000000-0005-0000-0000-0000B52B0000}"/>
    <cellStyle name="Comma 3 2 5 2 10" xfId="9709" xr:uid="{00000000-0005-0000-0000-0000B62B0000}"/>
    <cellStyle name="Comma 3 2 5 2 10 2" xfId="28923" xr:uid="{B9890AA4-B852-45EF-99F6-35DBD3EA19B4}"/>
    <cellStyle name="Comma 3 2 5 2 11" xfId="19316" xr:uid="{84B81C7E-B5D3-4988-B9BB-A3EFCEBD3737}"/>
    <cellStyle name="Comma 3 2 5 2 2" xfId="198" xr:uid="{00000000-0005-0000-0000-0000B72B0000}"/>
    <cellStyle name="Comma 3 2 5 2 2 10" xfId="19416" xr:uid="{3C1695F0-803E-4DBD-891C-E4D8D0DC8D94}"/>
    <cellStyle name="Comma 3 2 5 2 2 2" xfId="398" xr:uid="{00000000-0005-0000-0000-0000B82B0000}"/>
    <cellStyle name="Comma 3 2 5 2 2 2 2" xfId="1199" xr:uid="{00000000-0005-0000-0000-0000B92B0000}"/>
    <cellStyle name="Comma 3 2 5 2 2 2 2 2" xfId="3604" xr:uid="{00000000-0005-0000-0000-0000BA2B0000}"/>
    <cellStyle name="Comma 3 2 5 2 2 2 2 2 2" xfId="8407" xr:uid="{00000000-0005-0000-0000-0000BB2B0000}"/>
    <cellStyle name="Comma 3 2 5 2 2 2 2 2 2 2" xfId="18014" xr:uid="{00000000-0005-0000-0000-0000BC2B0000}"/>
    <cellStyle name="Comma 3 2 5 2 2 2 2 2 2 2 2" xfId="37228" xr:uid="{6F9172A6-0807-4CE1-9D50-52C209B07B55}"/>
    <cellStyle name="Comma 3 2 5 2 2 2 2 2 2 3" xfId="27621" xr:uid="{65465B5F-8E4E-4908-B387-23BFCCDE7088}"/>
    <cellStyle name="Comma 3 2 5 2 2 2 2 2 3" xfId="13211" xr:uid="{00000000-0005-0000-0000-0000BD2B0000}"/>
    <cellStyle name="Comma 3 2 5 2 2 2 2 2 3 2" xfId="32425" xr:uid="{D20FDE20-7BC3-4DF5-A226-2B78A49B7CF5}"/>
    <cellStyle name="Comma 3 2 5 2 2 2 2 2 4" xfId="22818" xr:uid="{1848AFED-6920-4AD0-8BF5-B41DEE93832D}"/>
    <cellStyle name="Comma 3 2 5 2 2 2 2 3" xfId="6006" xr:uid="{00000000-0005-0000-0000-0000BE2B0000}"/>
    <cellStyle name="Comma 3 2 5 2 2 2 2 3 2" xfId="15613" xr:uid="{00000000-0005-0000-0000-0000BF2B0000}"/>
    <cellStyle name="Comma 3 2 5 2 2 2 2 3 2 2" xfId="34827" xr:uid="{0694AFBE-7F3D-4F33-B9A3-35189D9F938E}"/>
    <cellStyle name="Comma 3 2 5 2 2 2 2 3 3" xfId="25220" xr:uid="{181E0438-38EE-4486-B5C0-4A6F350FD53C}"/>
    <cellStyle name="Comma 3 2 5 2 2 2 2 4" xfId="10809" xr:uid="{00000000-0005-0000-0000-0000C02B0000}"/>
    <cellStyle name="Comma 3 2 5 2 2 2 2 4 2" xfId="30023" xr:uid="{A633F299-55EE-43F9-9818-54A6CCDC00E9}"/>
    <cellStyle name="Comma 3 2 5 2 2 2 2 5" xfId="20416" xr:uid="{D39D46EB-977C-44C5-A7C1-782E8563D6C4}"/>
    <cellStyle name="Comma 3 2 5 2 2 2 3" xfId="1999" xr:uid="{00000000-0005-0000-0000-0000C12B0000}"/>
    <cellStyle name="Comma 3 2 5 2 2 2 3 2" xfId="4404" xr:uid="{00000000-0005-0000-0000-0000C22B0000}"/>
    <cellStyle name="Comma 3 2 5 2 2 2 3 2 2" xfId="9207" xr:uid="{00000000-0005-0000-0000-0000C32B0000}"/>
    <cellStyle name="Comma 3 2 5 2 2 2 3 2 2 2" xfId="18814" xr:uid="{00000000-0005-0000-0000-0000C42B0000}"/>
    <cellStyle name="Comma 3 2 5 2 2 2 3 2 2 2 2" xfId="38028" xr:uid="{0C5C7192-C125-4313-AB94-4D3EE06ED958}"/>
    <cellStyle name="Comma 3 2 5 2 2 2 3 2 2 3" xfId="28421" xr:uid="{D947F412-2B5A-45B6-B52C-DB5147764FFC}"/>
    <cellStyle name="Comma 3 2 5 2 2 2 3 2 3" xfId="14011" xr:uid="{00000000-0005-0000-0000-0000C52B0000}"/>
    <cellStyle name="Comma 3 2 5 2 2 2 3 2 3 2" xfId="33225" xr:uid="{65E42F93-2D8A-45D9-9A67-699B1C55AB57}"/>
    <cellStyle name="Comma 3 2 5 2 2 2 3 2 4" xfId="23618" xr:uid="{8FC584A8-58BD-4DBE-A4D7-79E2F1AAEA81}"/>
    <cellStyle name="Comma 3 2 5 2 2 2 3 3" xfId="6806" xr:uid="{00000000-0005-0000-0000-0000C62B0000}"/>
    <cellStyle name="Comma 3 2 5 2 2 2 3 3 2" xfId="16413" xr:uid="{00000000-0005-0000-0000-0000C72B0000}"/>
    <cellStyle name="Comma 3 2 5 2 2 2 3 3 2 2" xfId="35627" xr:uid="{C3CF0F24-EAF7-4D4A-9DB4-AAD7C9129EE1}"/>
    <cellStyle name="Comma 3 2 5 2 2 2 3 3 3" xfId="26020" xr:uid="{595D69C4-8FB8-43F1-82CE-8A9C3D3A1DCA}"/>
    <cellStyle name="Comma 3 2 5 2 2 2 3 4" xfId="11609" xr:uid="{00000000-0005-0000-0000-0000C82B0000}"/>
    <cellStyle name="Comma 3 2 5 2 2 2 3 4 2" xfId="30823" xr:uid="{FDD8D8C9-EE64-4E27-8ABA-EDCE4F5A84AF}"/>
    <cellStyle name="Comma 3 2 5 2 2 2 3 5" xfId="21216" xr:uid="{A451264B-4C7B-4457-9F4D-7155B5A02E2C}"/>
    <cellStyle name="Comma 3 2 5 2 2 2 4" xfId="2804" xr:uid="{00000000-0005-0000-0000-0000C92B0000}"/>
    <cellStyle name="Comma 3 2 5 2 2 2 4 2" xfId="7607" xr:uid="{00000000-0005-0000-0000-0000CA2B0000}"/>
    <cellStyle name="Comma 3 2 5 2 2 2 4 2 2" xfId="17214" xr:uid="{00000000-0005-0000-0000-0000CB2B0000}"/>
    <cellStyle name="Comma 3 2 5 2 2 2 4 2 2 2" xfId="36428" xr:uid="{4DE6B367-7A84-4C7B-BEDE-473DA3A312E4}"/>
    <cellStyle name="Comma 3 2 5 2 2 2 4 2 3" xfId="26821" xr:uid="{5AD05E19-80D9-4CD4-971F-84CA4CF6AF81}"/>
    <cellStyle name="Comma 3 2 5 2 2 2 4 3" xfId="12411" xr:uid="{00000000-0005-0000-0000-0000CC2B0000}"/>
    <cellStyle name="Comma 3 2 5 2 2 2 4 3 2" xfId="31625" xr:uid="{44E0622D-2B2F-4921-8465-0EA8093B89BD}"/>
    <cellStyle name="Comma 3 2 5 2 2 2 4 4" xfId="22018" xr:uid="{9BC2AF18-6687-45CA-A360-83AC81BA3A25}"/>
    <cellStyle name="Comma 3 2 5 2 2 2 5" xfId="5206" xr:uid="{00000000-0005-0000-0000-0000CD2B0000}"/>
    <cellStyle name="Comma 3 2 5 2 2 2 5 2" xfId="14813" xr:uid="{00000000-0005-0000-0000-0000CE2B0000}"/>
    <cellStyle name="Comma 3 2 5 2 2 2 5 2 2" xfId="34027" xr:uid="{E1839AD1-EF0A-4B55-83CE-B332A42C22AE}"/>
    <cellStyle name="Comma 3 2 5 2 2 2 5 3" xfId="24420" xr:uid="{9F459894-7363-40A0-A834-8AED21F2CA55}"/>
    <cellStyle name="Comma 3 2 5 2 2 2 6" xfId="10009" xr:uid="{00000000-0005-0000-0000-0000CF2B0000}"/>
    <cellStyle name="Comma 3 2 5 2 2 2 6 2" xfId="29223" xr:uid="{157C81D5-5A5E-4AD3-B013-53ED830197B7}"/>
    <cellStyle name="Comma 3 2 5 2 2 2 7" xfId="19616" xr:uid="{247D49FE-9D5D-45DC-90C2-A5AFF8163249}"/>
    <cellStyle name="Comma 3 2 5 2 2 3" xfId="598" xr:uid="{00000000-0005-0000-0000-0000D02B0000}"/>
    <cellStyle name="Comma 3 2 5 2 2 3 2" xfId="1399" xr:uid="{00000000-0005-0000-0000-0000D12B0000}"/>
    <cellStyle name="Comma 3 2 5 2 2 3 2 2" xfId="3804" xr:uid="{00000000-0005-0000-0000-0000D22B0000}"/>
    <cellStyle name="Comma 3 2 5 2 2 3 2 2 2" xfId="8607" xr:uid="{00000000-0005-0000-0000-0000D32B0000}"/>
    <cellStyle name="Comma 3 2 5 2 2 3 2 2 2 2" xfId="18214" xr:uid="{00000000-0005-0000-0000-0000D42B0000}"/>
    <cellStyle name="Comma 3 2 5 2 2 3 2 2 2 2 2" xfId="37428" xr:uid="{E7ECDF1F-E3EC-472F-9BC6-61943778A86B}"/>
    <cellStyle name="Comma 3 2 5 2 2 3 2 2 2 3" xfId="27821" xr:uid="{E1EE824A-201A-4281-92FA-4F9F554CF807}"/>
    <cellStyle name="Comma 3 2 5 2 2 3 2 2 3" xfId="13411" xr:uid="{00000000-0005-0000-0000-0000D52B0000}"/>
    <cellStyle name="Comma 3 2 5 2 2 3 2 2 3 2" xfId="32625" xr:uid="{F3711D73-2ED2-40DD-81D3-D137F4CE34A1}"/>
    <cellStyle name="Comma 3 2 5 2 2 3 2 2 4" xfId="23018" xr:uid="{EEC81C66-57B8-4B88-9812-30AF43AE8D1C}"/>
    <cellStyle name="Comma 3 2 5 2 2 3 2 3" xfId="6206" xr:uid="{00000000-0005-0000-0000-0000D62B0000}"/>
    <cellStyle name="Comma 3 2 5 2 2 3 2 3 2" xfId="15813" xr:uid="{00000000-0005-0000-0000-0000D72B0000}"/>
    <cellStyle name="Comma 3 2 5 2 2 3 2 3 2 2" xfId="35027" xr:uid="{1CAE98E7-60D5-42BD-AE4A-C38C63FEDBE2}"/>
    <cellStyle name="Comma 3 2 5 2 2 3 2 3 3" xfId="25420" xr:uid="{70D7A266-95DD-41D4-9E2F-6C825781716B}"/>
    <cellStyle name="Comma 3 2 5 2 2 3 2 4" xfId="11009" xr:uid="{00000000-0005-0000-0000-0000D82B0000}"/>
    <cellStyle name="Comma 3 2 5 2 2 3 2 4 2" xfId="30223" xr:uid="{F3276C8A-4192-4E41-A611-AD2E7D17E0F3}"/>
    <cellStyle name="Comma 3 2 5 2 2 3 2 5" xfId="20616" xr:uid="{7BA4D5B0-055A-4F0F-842F-9857E5AD4B7F}"/>
    <cellStyle name="Comma 3 2 5 2 2 3 3" xfId="2199" xr:uid="{00000000-0005-0000-0000-0000D92B0000}"/>
    <cellStyle name="Comma 3 2 5 2 2 3 3 2" xfId="4604" xr:uid="{00000000-0005-0000-0000-0000DA2B0000}"/>
    <cellStyle name="Comma 3 2 5 2 2 3 3 2 2" xfId="9407" xr:uid="{00000000-0005-0000-0000-0000DB2B0000}"/>
    <cellStyle name="Comma 3 2 5 2 2 3 3 2 2 2" xfId="19014" xr:uid="{00000000-0005-0000-0000-0000DC2B0000}"/>
    <cellStyle name="Comma 3 2 5 2 2 3 3 2 2 2 2" xfId="38228" xr:uid="{D92B14A9-013E-4125-A316-6DF4ECBF71AC}"/>
    <cellStyle name="Comma 3 2 5 2 2 3 3 2 2 3" xfId="28621" xr:uid="{F3DDCFE1-D139-4F0F-BDD7-F664F57952FA}"/>
    <cellStyle name="Comma 3 2 5 2 2 3 3 2 3" xfId="14211" xr:uid="{00000000-0005-0000-0000-0000DD2B0000}"/>
    <cellStyle name="Comma 3 2 5 2 2 3 3 2 3 2" xfId="33425" xr:uid="{6BEAD182-1FB7-4054-8122-F39448F66BF9}"/>
    <cellStyle name="Comma 3 2 5 2 2 3 3 2 4" xfId="23818" xr:uid="{8CDC1318-9E11-4EC6-9223-F11E8C665684}"/>
    <cellStyle name="Comma 3 2 5 2 2 3 3 3" xfId="7006" xr:uid="{00000000-0005-0000-0000-0000DE2B0000}"/>
    <cellStyle name="Comma 3 2 5 2 2 3 3 3 2" xfId="16613" xr:uid="{00000000-0005-0000-0000-0000DF2B0000}"/>
    <cellStyle name="Comma 3 2 5 2 2 3 3 3 2 2" xfId="35827" xr:uid="{CE6768F2-67E7-4FAB-802B-4F7CFD7DE57B}"/>
    <cellStyle name="Comma 3 2 5 2 2 3 3 3 3" xfId="26220" xr:uid="{923D4F75-5A76-4FEC-B123-E9051DB91B61}"/>
    <cellStyle name="Comma 3 2 5 2 2 3 3 4" xfId="11809" xr:uid="{00000000-0005-0000-0000-0000E02B0000}"/>
    <cellStyle name="Comma 3 2 5 2 2 3 3 4 2" xfId="31023" xr:uid="{84F853D3-77D6-4BA2-A947-C0B20A5D714B}"/>
    <cellStyle name="Comma 3 2 5 2 2 3 3 5" xfId="21416" xr:uid="{4BF07B42-6A10-4BC4-B72B-F1057B4F35EE}"/>
    <cellStyle name="Comma 3 2 5 2 2 3 4" xfId="3004" xr:uid="{00000000-0005-0000-0000-0000E12B0000}"/>
    <cellStyle name="Comma 3 2 5 2 2 3 4 2" xfId="7807" xr:uid="{00000000-0005-0000-0000-0000E22B0000}"/>
    <cellStyle name="Comma 3 2 5 2 2 3 4 2 2" xfId="17414" xr:uid="{00000000-0005-0000-0000-0000E32B0000}"/>
    <cellStyle name="Comma 3 2 5 2 2 3 4 2 2 2" xfId="36628" xr:uid="{44997E07-E881-4515-978E-6C1D3800B2DA}"/>
    <cellStyle name="Comma 3 2 5 2 2 3 4 2 3" xfId="27021" xr:uid="{225E1DCC-85FE-4A3D-9F51-5F6B892FE281}"/>
    <cellStyle name="Comma 3 2 5 2 2 3 4 3" xfId="12611" xr:uid="{00000000-0005-0000-0000-0000E42B0000}"/>
    <cellStyle name="Comma 3 2 5 2 2 3 4 3 2" xfId="31825" xr:uid="{E39CEB17-810E-447F-9571-30FE3627225A}"/>
    <cellStyle name="Comma 3 2 5 2 2 3 4 4" xfId="22218" xr:uid="{ABBCE0B5-4DE8-410C-8EC9-1FD47C76792F}"/>
    <cellStyle name="Comma 3 2 5 2 2 3 5" xfId="5406" xr:uid="{00000000-0005-0000-0000-0000E52B0000}"/>
    <cellStyle name="Comma 3 2 5 2 2 3 5 2" xfId="15013" xr:uid="{00000000-0005-0000-0000-0000E62B0000}"/>
    <cellStyle name="Comma 3 2 5 2 2 3 5 2 2" xfId="34227" xr:uid="{C9C17CDF-A5B9-4742-8995-134A8337938A}"/>
    <cellStyle name="Comma 3 2 5 2 2 3 5 3" xfId="24620" xr:uid="{3B3079AA-749F-4C85-AF44-BC09A680E753}"/>
    <cellStyle name="Comma 3 2 5 2 2 3 6" xfId="10209" xr:uid="{00000000-0005-0000-0000-0000E72B0000}"/>
    <cellStyle name="Comma 3 2 5 2 2 3 6 2" xfId="29423" xr:uid="{6D9F4455-8317-496B-8B82-1FCAA2232F0D}"/>
    <cellStyle name="Comma 3 2 5 2 2 3 7" xfId="19816" xr:uid="{0BAA620F-9218-4DB0-8B64-98AD24788734}"/>
    <cellStyle name="Comma 3 2 5 2 2 4" xfId="798" xr:uid="{00000000-0005-0000-0000-0000E82B0000}"/>
    <cellStyle name="Comma 3 2 5 2 2 4 2" xfId="1599" xr:uid="{00000000-0005-0000-0000-0000E92B0000}"/>
    <cellStyle name="Comma 3 2 5 2 2 4 2 2" xfId="4004" xr:uid="{00000000-0005-0000-0000-0000EA2B0000}"/>
    <cellStyle name="Comma 3 2 5 2 2 4 2 2 2" xfId="8807" xr:uid="{00000000-0005-0000-0000-0000EB2B0000}"/>
    <cellStyle name="Comma 3 2 5 2 2 4 2 2 2 2" xfId="18414" xr:uid="{00000000-0005-0000-0000-0000EC2B0000}"/>
    <cellStyle name="Comma 3 2 5 2 2 4 2 2 2 2 2" xfId="37628" xr:uid="{C75E2282-E2CD-40FA-8DBA-D6438D84A857}"/>
    <cellStyle name="Comma 3 2 5 2 2 4 2 2 2 3" xfId="28021" xr:uid="{0C8E55E9-D638-4C12-91A7-EF45EF92E10F}"/>
    <cellStyle name="Comma 3 2 5 2 2 4 2 2 3" xfId="13611" xr:uid="{00000000-0005-0000-0000-0000ED2B0000}"/>
    <cellStyle name="Comma 3 2 5 2 2 4 2 2 3 2" xfId="32825" xr:uid="{38700DE0-6BA9-4A5A-AC8D-4FE4B9972591}"/>
    <cellStyle name="Comma 3 2 5 2 2 4 2 2 4" xfId="23218" xr:uid="{DBC920DE-3A2F-44FE-8F7C-D8BA69585090}"/>
    <cellStyle name="Comma 3 2 5 2 2 4 2 3" xfId="6406" xr:uid="{00000000-0005-0000-0000-0000EE2B0000}"/>
    <cellStyle name="Comma 3 2 5 2 2 4 2 3 2" xfId="16013" xr:uid="{00000000-0005-0000-0000-0000EF2B0000}"/>
    <cellStyle name="Comma 3 2 5 2 2 4 2 3 2 2" xfId="35227" xr:uid="{BE7FF6D5-6D28-4A7A-B1A4-62D01773B5EA}"/>
    <cellStyle name="Comma 3 2 5 2 2 4 2 3 3" xfId="25620" xr:uid="{22790EDC-769C-4E04-B1FD-53830562A1F8}"/>
    <cellStyle name="Comma 3 2 5 2 2 4 2 4" xfId="11209" xr:uid="{00000000-0005-0000-0000-0000F02B0000}"/>
    <cellStyle name="Comma 3 2 5 2 2 4 2 4 2" xfId="30423" xr:uid="{89094548-8811-40BA-80B0-8B3E0A0780D5}"/>
    <cellStyle name="Comma 3 2 5 2 2 4 2 5" xfId="20816" xr:uid="{D33E408B-26F1-4692-81CC-2A4EBAB143F3}"/>
    <cellStyle name="Comma 3 2 5 2 2 4 3" xfId="2399" xr:uid="{00000000-0005-0000-0000-0000F12B0000}"/>
    <cellStyle name="Comma 3 2 5 2 2 4 3 2" xfId="4804" xr:uid="{00000000-0005-0000-0000-0000F22B0000}"/>
    <cellStyle name="Comma 3 2 5 2 2 4 3 2 2" xfId="9607" xr:uid="{00000000-0005-0000-0000-0000F32B0000}"/>
    <cellStyle name="Comma 3 2 5 2 2 4 3 2 2 2" xfId="19214" xr:uid="{00000000-0005-0000-0000-0000F42B0000}"/>
    <cellStyle name="Comma 3 2 5 2 2 4 3 2 2 2 2" xfId="38428" xr:uid="{3D33F30A-8114-488A-AAD8-77AB6F1F1D67}"/>
    <cellStyle name="Comma 3 2 5 2 2 4 3 2 2 3" xfId="28821" xr:uid="{796B4A57-3687-4C62-AA08-AC64ACAC95E5}"/>
    <cellStyle name="Comma 3 2 5 2 2 4 3 2 3" xfId="14411" xr:uid="{00000000-0005-0000-0000-0000F52B0000}"/>
    <cellStyle name="Comma 3 2 5 2 2 4 3 2 3 2" xfId="33625" xr:uid="{321A637E-D780-4571-BD63-F421249F7C1C}"/>
    <cellStyle name="Comma 3 2 5 2 2 4 3 2 4" xfId="24018" xr:uid="{7794214B-696C-4C93-B801-D5C05A197E53}"/>
    <cellStyle name="Comma 3 2 5 2 2 4 3 3" xfId="7206" xr:uid="{00000000-0005-0000-0000-0000F62B0000}"/>
    <cellStyle name="Comma 3 2 5 2 2 4 3 3 2" xfId="16813" xr:uid="{00000000-0005-0000-0000-0000F72B0000}"/>
    <cellStyle name="Comma 3 2 5 2 2 4 3 3 2 2" xfId="36027" xr:uid="{261CA2AC-7261-4CE3-BE24-6D8E8E45CFB0}"/>
    <cellStyle name="Comma 3 2 5 2 2 4 3 3 3" xfId="26420" xr:uid="{EBAB9A6C-6C05-4A0D-BFEE-7E69F18BAEB3}"/>
    <cellStyle name="Comma 3 2 5 2 2 4 3 4" xfId="12009" xr:uid="{00000000-0005-0000-0000-0000F82B0000}"/>
    <cellStyle name="Comma 3 2 5 2 2 4 3 4 2" xfId="31223" xr:uid="{EEFCE981-D52C-47F1-8656-C395143ED79F}"/>
    <cellStyle name="Comma 3 2 5 2 2 4 3 5" xfId="21616" xr:uid="{2522F4F7-91F6-4440-B332-63AC267BE1B5}"/>
    <cellStyle name="Comma 3 2 5 2 2 4 4" xfId="3204" xr:uid="{00000000-0005-0000-0000-0000F92B0000}"/>
    <cellStyle name="Comma 3 2 5 2 2 4 4 2" xfId="8007" xr:uid="{00000000-0005-0000-0000-0000FA2B0000}"/>
    <cellStyle name="Comma 3 2 5 2 2 4 4 2 2" xfId="17614" xr:uid="{00000000-0005-0000-0000-0000FB2B0000}"/>
    <cellStyle name="Comma 3 2 5 2 2 4 4 2 2 2" xfId="36828" xr:uid="{4256EF06-1CE1-4467-8012-00742D878FB0}"/>
    <cellStyle name="Comma 3 2 5 2 2 4 4 2 3" xfId="27221" xr:uid="{A52FBF96-086B-412B-BF7D-79DA7222ECE4}"/>
    <cellStyle name="Comma 3 2 5 2 2 4 4 3" xfId="12811" xr:uid="{00000000-0005-0000-0000-0000FC2B0000}"/>
    <cellStyle name="Comma 3 2 5 2 2 4 4 3 2" xfId="32025" xr:uid="{27599617-573B-46AB-BCD5-05D3C3E0F010}"/>
    <cellStyle name="Comma 3 2 5 2 2 4 4 4" xfId="22418" xr:uid="{FA2AAF54-D283-4805-B591-B62C7448D473}"/>
    <cellStyle name="Comma 3 2 5 2 2 4 5" xfId="5606" xr:uid="{00000000-0005-0000-0000-0000FD2B0000}"/>
    <cellStyle name="Comma 3 2 5 2 2 4 5 2" xfId="15213" xr:uid="{00000000-0005-0000-0000-0000FE2B0000}"/>
    <cellStyle name="Comma 3 2 5 2 2 4 5 2 2" xfId="34427" xr:uid="{7FD76BD7-A0A1-447D-9914-7FE2BBF487B9}"/>
    <cellStyle name="Comma 3 2 5 2 2 4 5 3" xfId="24820" xr:uid="{B23FBEA7-841D-4E41-A28E-C37D00FDC807}"/>
    <cellStyle name="Comma 3 2 5 2 2 4 6" xfId="10409" xr:uid="{00000000-0005-0000-0000-0000FF2B0000}"/>
    <cellStyle name="Comma 3 2 5 2 2 4 6 2" xfId="29623" xr:uid="{6A776B10-9B14-4E39-90C6-E6022F17ADEF}"/>
    <cellStyle name="Comma 3 2 5 2 2 4 7" xfId="20016" xr:uid="{68404305-7BA6-4358-8F57-9AEBB5025CB2}"/>
    <cellStyle name="Comma 3 2 5 2 2 5" xfId="999" xr:uid="{00000000-0005-0000-0000-0000002C0000}"/>
    <cellStyle name="Comma 3 2 5 2 2 5 2" xfId="3404" xr:uid="{00000000-0005-0000-0000-0000012C0000}"/>
    <cellStyle name="Comma 3 2 5 2 2 5 2 2" xfId="8207" xr:uid="{00000000-0005-0000-0000-0000022C0000}"/>
    <cellStyle name="Comma 3 2 5 2 2 5 2 2 2" xfId="17814" xr:uid="{00000000-0005-0000-0000-0000032C0000}"/>
    <cellStyle name="Comma 3 2 5 2 2 5 2 2 2 2" xfId="37028" xr:uid="{08F04297-E7DF-4D3E-9D14-73547F4E6529}"/>
    <cellStyle name="Comma 3 2 5 2 2 5 2 2 3" xfId="27421" xr:uid="{26A90FAC-BFBD-4605-83C5-20A1DEB9507D}"/>
    <cellStyle name="Comma 3 2 5 2 2 5 2 3" xfId="13011" xr:uid="{00000000-0005-0000-0000-0000042C0000}"/>
    <cellStyle name="Comma 3 2 5 2 2 5 2 3 2" xfId="32225" xr:uid="{B91B6398-F737-4ABC-BC6B-67CD2C85DFF1}"/>
    <cellStyle name="Comma 3 2 5 2 2 5 2 4" xfId="22618" xr:uid="{041CED70-0C0A-483E-9D5B-2EEB397A1660}"/>
    <cellStyle name="Comma 3 2 5 2 2 5 3" xfId="5806" xr:uid="{00000000-0005-0000-0000-0000052C0000}"/>
    <cellStyle name="Comma 3 2 5 2 2 5 3 2" xfId="15413" xr:uid="{00000000-0005-0000-0000-0000062C0000}"/>
    <cellStyle name="Comma 3 2 5 2 2 5 3 2 2" xfId="34627" xr:uid="{A926920A-F101-4AAF-8155-4E897F531224}"/>
    <cellStyle name="Comma 3 2 5 2 2 5 3 3" xfId="25020" xr:uid="{2F5927E3-53F1-4AA0-9F93-C0F34E428A62}"/>
    <cellStyle name="Comma 3 2 5 2 2 5 4" xfId="10609" xr:uid="{00000000-0005-0000-0000-0000072C0000}"/>
    <cellStyle name="Comma 3 2 5 2 2 5 4 2" xfId="29823" xr:uid="{691E6946-8D0C-40DE-8133-BD0BCE34E70E}"/>
    <cellStyle name="Comma 3 2 5 2 2 5 5" xfId="20216" xr:uid="{C66D6684-D277-4879-9DD9-B5C078E59E1B}"/>
    <cellStyle name="Comma 3 2 5 2 2 6" xfId="1799" xr:uid="{00000000-0005-0000-0000-0000082C0000}"/>
    <cellStyle name="Comma 3 2 5 2 2 6 2" xfId="4204" xr:uid="{00000000-0005-0000-0000-0000092C0000}"/>
    <cellStyle name="Comma 3 2 5 2 2 6 2 2" xfId="9007" xr:uid="{00000000-0005-0000-0000-00000A2C0000}"/>
    <cellStyle name="Comma 3 2 5 2 2 6 2 2 2" xfId="18614" xr:uid="{00000000-0005-0000-0000-00000B2C0000}"/>
    <cellStyle name="Comma 3 2 5 2 2 6 2 2 2 2" xfId="37828" xr:uid="{53985943-ECC0-4216-8EFA-F0E78E2134F3}"/>
    <cellStyle name="Comma 3 2 5 2 2 6 2 2 3" xfId="28221" xr:uid="{8A2742DE-201F-40F2-811B-2049DD327DA6}"/>
    <cellStyle name="Comma 3 2 5 2 2 6 2 3" xfId="13811" xr:uid="{00000000-0005-0000-0000-00000C2C0000}"/>
    <cellStyle name="Comma 3 2 5 2 2 6 2 3 2" xfId="33025" xr:uid="{152B3950-C38B-4CBE-B749-2CC54F970D59}"/>
    <cellStyle name="Comma 3 2 5 2 2 6 2 4" xfId="23418" xr:uid="{13D903A8-9E5B-4863-8927-B8D1D9EFF667}"/>
    <cellStyle name="Comma 3 2 5 2 2 6 3" xfId="6606" xr:uid="{00000000-0005-0000-0000-00000D2C0000}"/>
    <cellStyle name="Comma 3 2 5 2 2 6 3 2" xfId="16213" xr:uid="{00000000-0005-0000-0000-00000E2C0000}"/>
    <cellStyle name="Comma 3 2 5 2 2 6 3 2 2" xfId="35427" xr:uid="{A5395635-626C-401D-BA5D-183FB9279929}"/>
    <cellStyle name="Comma 3 2 5 2 2 6 3 3" xfId="25820" xr:uid="{FE6ABBF1-B310-4930-AF27-293AE6AA75B2}"/>
    <cellStyle name="Comma 3 2 5 2 2 6 4" xfId="11409" xr:uid="{00000000-0005-0000-0000-00000F2C0000}"/>
    <cellStyle name="Comma 3 2 5 2 2 6 4 2" xfId="30623" xr:uid="{983FE592-E593-447C-A1B0-54C79D106B6C}"/>
    <cellStyle name="Comma 3 2 5 2 2 6 5" xfId="21016" xr:uid="{FEB7BFA2-D48B-4B09-9BBA-034A2C40C8A2}"/>
    <cellStyle name="Comma 3 2 5 2 2 7" xfId="2604" xr:uid="{00000000-0005-0000-0000-0000102C0000}"/>
    <cellStyle name="Comma 3 2 5 2 2 7 2" xfId="7407" xr:uid="{00000000-0005-0000-0000-0000112C0000}"/>
    <cellStyle name="Comma 3 2 5 2 2 7 2 2" xfId="17014" xr:uid="{00000000-0005-0000-0000-0000122C0000}"/>
    <cellStyle name="Comma 3 2 5 2 2 7 2 2 2" xfId="36228" xr:uid="{F276E8E3-2A9C-4DE7-A6FB-CC661F8846DB}"/>
    <cellStyle name="Comma 3 2 5 2 2 7 2 3" xfId="26621" xr:uid="{BB115954-32BE-4724-AA6C-133698CC0702}"/>
    <cellStyle name="Comma 3 2 5 2 2 7 3" xfId="12211" xr:uid="{00000000-0005-0000-0000-0000132C0000}"/>
    <cellStyle name="Comma 3 2 5 2 2 7 3 2" xfId="31425" xr:uid="{707E7588-7BA0-4926-8A37-2102C951FBFF}"/>
    <cellStyle name="Comma 3 2 5 2 2 7 4" xfId="21818" xr:uid="{15D91FC7-0988-4100-984E-5C1C06C9FCCD}"/>
    <cellStyle name="Comma 3 2 5 2 2 8" xfId="5006" xr:uid="{00000000-0005-0000-0000-0000142C0000}"/>
    <cellStyle name="Comma 3 2 5 2 2 8 2" xfId="14613" xr:uid="{00000000-0005-0000-0000-0000152C0000}"/>
    <cellStyle name="Comma 3 2 5 2 2 8 2 2" xfId="33827" xr:uid="{51EBDF1D-3265-4FDA-BB91-D92B91DDF473}"/>
    <cellStyle name="Comma 3 2 5 2 2 8 3" xfId="24220" xr:uid="{3C88F773-46F9-4160-9854-0F913114D7CC}"/>
    <cellStyle name="Comma 3 2 5 2 2 9" xfId="9809" xr:uid="{00000000-0005-0000-0000-0000162C0000}"/>
    <cellStyle name="Comma 3 2 5 2 2 9 2" xfId="29023" xr:uid="{D4B67F0A-994D-42AB-B5ED-CDD9492C547E}"/>
    <cellStyle name="Comma 3 2 5 2 3" xfId="298" xr:uid="{00000000-0005-0000-0000-0000172C0000}"/>
    <cellStyle name="Comma 3 2 5 2 3 2" xfId="1099" xr:uid="{00000000-0005-0000-0000-0000182C0000}"/>
    <cellStyle name="Comma 3 2 5 2 3 2 2" xfId="3504" xr:uid="{00000000-0005-0000-0000-0000192C0000}"/>
    <cellStyle name="Comma 3 2 5 2 3 2 2 2" xfId="8307" xr:uid="{00000000-0005-0000-0000-00001A2C0000}"/>
    <cellStyle name="Comma 3 2 5 2 3 2 2 2 2" xfId="17914" xr:uid="{00000000-0005-0000-0000-00001B2C0000}"/>
    <cellStyle name="Comma 3 2 5 2 3 2 2 2 2 2" xfId="37128" xr:uid="{3CD2DC1D-7045-40B9-96C5-44877CCE2E21}"/>
    <cellStyle name="Comma 3 2 5 2 3 2 2 2 3" xfId="27521" xr:uid="{D7133D5D-314C-499A-B9A1-A9654D1DD704}"/>
    <cellStyle name="Comma 3 2 5 2 3 2 2 3" xfId="13111" xr:uid="{00000000-0005-0000-0000-00001C2C0000}"/>
    <cellStyle name="Comma 3 2 5 2 3 2 2 3 2" xfId="32325" xr:uid="{35527628-CF60-4851-B181-5958E99118F3}"/>
    <cellStyle name="Comma 3 2 5 2 3 2 2 4" xfId="22718" xr:uid="{2DD9E890-0B51-43F6-8640-1EB54AA51594}"/>
    <cellStyle name="Comma 3 2 5 2 3 2 3" xfId="5906" xr:uid="{00000000-0005-0000-0000-00001D2C0000}"/>
    <cellStyle name="Comma 3 2 5 2 3 2 3 2" xfId="15513" xr:uid="{00000000-0005-0000-0000-00001E2C0000}"/>
    <cellStyle name="Comma 3 2 5 2 3 2 3 2 2" xfId="34727" xr:uid="{F1B40D3C-9C59-46F7-9B2E-A33A89A02684}"/>
    <cellStyle name="Comma 3 2 5 2 3 2 3 3" xfId="25120" xr:uid="{2324D046-2FF1-4C98-AC78-5778A06516B4}"/>
    <cellStyle name="Comma 3 2 5 2 3 2 4" xfId="10709" xr:uid="{00000000-0005-0000-0000-00001F2C0000}"/>
    <cellStyle name="Comma 3 2 5 2 3 2 4 2" xfId="29923" xr:uid="{DE91E99F-D5EA-4991-8FC0-B8DB7057E1A3}"/>
    <cellStyle name="Comma 3 2 5 2 3 2 5" xfId="20316" xr:uid="{CC9CC833-2725-4E61-99AB-9A5F931F98C4}"/>
    <cellStyle name="Comma 3 2 5 2 3 3" xfId="1899" xr:uid="{00000000-0005-0000-0000-0000202C0000}"/>
    <cellStyle name="Comma 3 2 5 2 3 3 2" xfId="4304" xr:uid="{00000000-0005-0000-0000-0000212C0000}"/>
    <cellStyle name="Comma 3 2 5 2 3 3 2 2" xfId="9107" xr:uid="{00000000-0005-0000-0000-0000222C0000}"/>
    <cellStyle name="Comma 3 2 5 2 3 3 2 2 2" xfId="18714" xr:uid="{00000000-0005-0000-0000-0000232C0000}"/>
    <cellStyle name="Comma 3 2 5 2 3 3 2 2 2 2" xfId="37928" xr:uid="{ED9AAA09-10E3-43D2-90B3-7ABBD387A6E1}"/>
    <cellStyle name="Comma 3 2 5 2 3 3 2 2 3" xfId="28321" xr:uid="{CE82BB2C-18A6-4B7C-A9BF-56E00FBC3B5B}"/>
    <cellStyle name="Comma 3 2 5 2 3 3 2 3" xfId="13911" xr:uid="{00000000-0005-0000-0000-0000242C0000}"/>
    <cellStyle name="Comma 3 2 5 2 3 3 2 3 2" xfId="33125" xr:uid="{8EB928CA-0076-4628-AF6D-C6BCD2E6779C}"/>
    <cellStyle name="Comma 3 2 5 2 3 3 2 4" xfId="23518" xr:uid="{4B22B7CD-01DD-4507-B1D1-EC6294677B37}"/>
    <cellStyle name="Comma 3 2 5 2 3 3 3" xfId="6706" xr:uid="{00000000-0005-0000-0000-0000252C0000}"/>
    <cellStyle name="Comma 3 2 5 2 3 3 3 2" xfId="16313" xr:uid="{00000000-0005-0000-0000-0000262C0000}"/>
    <cellStyle name="Comma 3 2 5 2 3 3 3 2 2" xfId="35527" xr:uid="{B1FD6C1E-9E5A-4CB7-A356-53F64025715C}"/>
    <cellStyle name="Comma 3 2 5 2 3 3 3 3" xfId="25920" xr:uid="{94DD928A-CF67-404F-B6DD-062091094F87}"/>
    <cellStyle name="Comma 3 2 5 2 3 3 4" xfId="11509" xr:uid="{00000000-0005-0000-0000-0000272C0000}"/>
    <cellStyle name="Comma 3 2 5 2 3 3 4 2" xfId="30723" xr:uid="{82914150-11AB-47B8-A5F5-039BA5A47C0D}"/>
    <cellStyle name="Comma 3 2 5 2 3 3 5" xfId="21116" xr:uid="{51B5F37F-8DC1-438F-BE33-80A1327EF2E5}"/>
    <cellStyle name="Comma 3 2 5 2 3 4" xfId="2704" xr:uid="{00000000-0005-0000-0000-0000282C0000}"/>
    <cellStyle name="Comma 3 2 5 2 3 4 2" xfId="7507" xr:uid="{00000000-0005-0000-0000-0000292C0000}"/>
    <cellStyle name="Comma 3 2 5 2 3 4 2 2" xfId="17114" xr:uid="{00000000-0005-0000-0000-00002A2C0000}"/>
    <cellStyle name="Comma 3 2 5 2 3 4 2 2 2" xfId="36328" xr:uid="{7C0C272B-BE8B-4089-896B-4EB499D22BCC}"/>
    <cellStyle name="Comma 3 2 5 2 3 4 2 3" xfId="26721" xr:uid="{A8227AAF-393A-4A46-B234-4680C1AD3452}"/>
    <cellStyle name="Comma 3 2 5 2 3 4 3" xfId="12311" xr:uid="{00000000-0005-0000-0000-00002B2C0000}"/>
    <cellStyle name="Comma 3 2 5 2 3 4 3 2" xfId="31525" xr:uid="{1AE99DD8-8B04-4D32-B987-B58B97A6E4BE}"/>
    <cellStyle name="Comma 3 2 5 2 3 4 4" xfId="21918" xr:uid="{484F2857-EDAB-4583-82E2-ADBEEB873D5B}"/>
    <cellStyle name="Comma 3 2 5 2 3 5" xfId="5106" xr:uid="{00000000-0005-0000-0000-00002C2C0000}"/>
    <cellStyle name="Comma 3 2 5 2 3 5 2" xfId="14713" xr:uid="{00000000-0005-0000-0000-00002D2C0000}"/>
    <cellStyle name="Comma 3 2 5 2 3 5 2 2" xfId="33927" xr:uid="{29EA0866-6196-415B-812B-34F2DAC03EF1}"/>
    <cellStyle name="Comma 3 2 5 2 3 5 3" xfId="24320" xr:uid="{D05F1B3A-5E50-4A0C-AC5A-95B2BFC97FB2}"/>
    <cellStyle name="Comma 3 2 5 2 3 6" xfId="9909" xr:uid="{00000000-0005-0000-0000-00002E2C0000}"/>
    <cellStyle name="Comma 3 2 5 2 3 6 2" xfId="29123" xr:uid="{68F8D80E-BBE7-4F78-8FC4-EF312C4CF9B9}"/>
    <cellStyle name="Comma 3 2 5 2 3 7" xfId="19516" xr:uid="{B1EC6937-8A48-487E-9CB0-3208CB3BCC6D}"/>
    <cellStyle name="Comma 3 2 5 2 4" xfId="498" xr:uid="{00000000-0005-0000-0000-00002F2C0000}"/>
    <cellStyle name="Comma 3 2 5 2 4 2" xfId="1299" xr:uid="{00000000-0005-0000-0000-0000302C0000}"/>
    <cellStyle name="Comma 3 2 5 2 4 2 2" xfId="3704" xr:uid="{00000000-0005-0000-0000-0000312C0000}"/>
    <cellStyle name="Comma 3 2 5 2 4 2 2 2" xfId="8507" xr:uid="{00000000-0005-0000-0000-0000322C0000}"/>
    <cellStyle name="Comma 3 2 5 2 4 2 2 2 2" xfId="18114" xr:uid="{00000000-0005-0000-0000-0000332C0000}"/>
    <cellStyle name="Comma 3 2 5 2 4 2 2 2 2 2" xfId="37328" xr:uid="{7ECA176D-A430-4974-A8E4-70129EA6CB35}"/>
    <cellStyle name="Comma 3 2 5 2 4 2 2 2 3" xfId="27721" xr:uid="{D8BFB9F5-D172-4BBC-90B9-57556E7ADE2C}"/>
    <cellStyle name="Comma 3 2 5 2 4 2 2 3" xfId="13311" xr:uid="{00000000-0005-0000-0000-0000342C0000}"/>
    <cellStyle name="Comma 3 2 5 2 4 2 2 3 2" xfId="32525" xr:uid="{B1DBD5BC-CC80-4B5B-8C4F-7EDDA43095A5}"/>
    <cellStyle name="Comma 3 2 5 2 4 2 2 4" xfId="22918" xr:uid="{5AAEB60D-E32F-46F5-AAA7-0038E980BBE5}"/>
    <cellStyle name="Comma 3 2 5 2 4 2 3" xfId="6106" xr:uid="{00000000-0005-0000-0000-0000352C0000}"/>
    <cellStyle name="Comma 3 2 5 2 4 2 3 2" xfId="15713" xr:uid="{00000000-0005-0000-0000-0000362C0000}"/>
    <cellStyle name="Comma 3 2 5 2 4 2 3 2 2" xfId="34927" xr:uid="{856510D8-6F15-40F8-9C00-22E4880DCD4D}"/>
    <cellStyle name="Comma 3 2 5 2 4 2 3 3" xfId="25320" xr:uid="{DB15824E-A65C-47D3-9514-516C224A3ED1}"/>
    <cellStyle name="Comma 3 2 5 2 4 2 4" xfId="10909" xr:uid="{00000000-0005-0000-0000-0000372C0000}"/>
    <cellStyle name="Comma 3 2 5 2 4 2 4 2" xfId="30123" xr:uid="{265B9D02-6245-41EE-9879-48D8E6F3CCF1}"/>
    <cellStyle name="Comma 3 2 5 2 4 2 5" xfId="20516" xr:uid="{8261483E-ABC1-4F9F-A52C-6F9E1DCE5EA8}"/>
    <cellStyle name="Comma 3 2 5 2 4 3" xfId="2099" xr:uid="{00000000-0005-0000-0000-0000382C0000}"/>
    <cellStyle name="Comma 3 2 5 2 4 3 2" xfId="4504" xr:uid="{00000000-0005-0000-0000-0000392C0000}"/>
    <cellStyle name="Comma 3 2 5 2 4 3 2 2" xfId="9307" xr:uid="{00000000-0005-0000-0000-00003A2C0000}"/>
    <cellStyle name="Comma 3 2 5 2 4 3 2 2 2" xfId="18914" xr:uid="{00000000-0005-0000-0000-00003B2C0000}"/>
    <cellStyle name="Comma 3 2 5 2 4 3 2 2 2 2" xfId="38128" xr:uid="{7661C7AC-BBBF-4E83-AF14-5E6F4699B64D}"/>
    <cellStyle name="Comma 3 2 5 2 4 3 2 2 3" xfId="28521" xr:uid="{A9BCB5B0-F814-447C-A13D-41108FAD20C5}"/>
    <cellStyle name="Comma 3 2 5 2 4 3 2 3" xfId="14111" xr:uid="{00000000-0005-0000-0000-00003C2C0000}"/>
    <cellStyle name="Comma 3 2 5 2 4 3 2 3 2" xfId="33325" xr:uid="{19D65FFA-2BFD-4AB5-8926-A8337EF04D08}"/>
    <cellStyle name="Comma 3 2 5 2 4 3 2 4" xfId="23718" xr:uid="{DCABD5B1-B65F-4515-A219-32CAB9507D23}"/>
    <cellStyle name="Comma 3 2 5 2 4 3 3" xfId="6906" xr:uid="{00000000-0005-0000-0000-00003D2C0000}"/>
    <cellStyle name="Comma 3 2 5 2 4 3 3 2" xfId="16513" xr:uid="{00000000-0005-0000-0000-00003E2C0000}"/>
    <cellStyle name="Comma 3 2 5 2 4 3 3 2 2" xfId="35727" xr:uid="{CA255CDD-C81F-4B93-8C8D-442FDE4BE015}"/>
    <cellStyle name="Comma 3 2 5 2 4 3 3 3" xfId="26120" xr:uid="{F5396855-B451-4D9B-A8BE-B2ED61DF41C1}"/>
    <cellStyle name="Comma 3 2 5 2 4 3 4" xfId="11709" xr:uid="{00000000-0005-0000-0000-00003F2C0000}"/>
    <cellStyle name="Comma 3 2 5 2 4 3 4 2" xfId="30923" xr:uid="{5F83750F-470A-42E3-9702-94EE5F2F6184}"/>
    <cellStyle name="Comma 3 2 5 2 4 3 5" xfId="21316" xr:uid="{F953792F-E11B-4A1D-B6EA-A0026EBF2E14}"/>
    <cellStyle name="Comma 3 2 5 2 4 4" xfId="2904" xr:uid="{00000000-0005-0000-0000-0000402C0000}"/>
    <cellStyle name="Comma 3 2 5 2 4 4 2" xfId="7707" xr:uid="{00000000-0005-0000-0000-0000412C0000}"/>
    <cellStyle name="Comma 3 2 5 2 4 4 2 2" xfId="17314" xr:uid="{00000000-0005-0000-0000-0000422C0000}"/>
    <cellStyle name="Comma 3 2 5 2 4 4 2 2 2" xfId="36528" xr:uid="{43BD002C-2188-46C7-B34F-E32FE2F70C6F}"/>
    <cellStyle name="Comma 3 2 5 2 4 4 2 3" xfId="26921" xr:uid="{8E11F340-3B81-47DC-93D2-C63976091B55}"/>
    <cellStyle name="Comma 3 2 5 2 4 4 3" xfId="12511" xr:uid="{00000000-0005-0000-0000-0000432C0000}"/>
    <cellStyle name="Comma 3 2 5 2 4 4 3 2" xfId="31725" xr:uid="{54364338-B6F0-42D2-8FD8-837AFE353D4B}"/>
    <cellStyle name="Comma 3 2 5 2 4 4 4" xfId="22118" xr:uid="{41003D00-E206-4D00-8BE2-74B364287F94}"/>
    <cellStyle name="Comma 3 2 5 2 4 5" xfId="5306" xr:uid="{00000000-0005-0000-0000-0000442C0000}"/>
    <cellStyle name="Comma 3 2 5 2 4 5 2" xfId="14913" xr:uid="{00000000-0005-0000-0000-0000452C0000}"/>
    <cellStyle name="Comma 3 2 5 2 4 5 2 2" xfId="34127" xr:uid="{E5FBE7BB-8AC9-4AC2-8323-CB0601A8EE77}"/>
    <cellStyle name="Comma 3 2 5 2 4 5 3" xfId="24520" xr:uid="{C76E1F5E-E0A9-4E12-A594-347D5C2C7766}"/>
    <cellStyle name="Comma 3 2 5 2 4 6" xfId="10109" xr:uid="{00000000-0005-0000-0000-0000462C0000}"/>
    <cellStyle name="Comma 3 2 5 2 4 6 2" xfId="29323" xr:uid="{43DCA327-4108-43D4-A542-624DF77E709E}"/>
    <cellStyle name="Comma 3 2 5 2 4 7" xfId="19716" xr:uid="{CC8AB3F0-F8D5-4529-BE1E-3510CE947409}"/>
    <cellStyle name="Comma 3 2 5 2 5" xfId="698" xr:uid="{00000000-0005-0000-0000-0000472C0000}"/>
    <cellStyle name="Comma 3 2 5 2 5 2" xfId="1499" xr:uid="{00000000-0005-0000-0000-0000482C0000}"/>
    <cellStyle name="Comma 3 2 5 2 5 2 2" xfId="3904" xr:uid="{00000000-0005-0000-0000-0000492C0000}"/>
    <cellStyle name="Comma 3 2 5 2 5 2 2 2" xfId="8707" xr:uid="{00000000-0005-0000-0000-00004A2C0000}"/>
    <cellStyle name="Comma 3 2 5 2 5 2 2 2 2" xfId="18314" xr:uid="{00000000-0005-0000-0000-00004B2C0000}"/>
    <cellStyle name="Comma 3 2 5 2 5 2 2 2 2 2" xfId="37528" xr:uid="{F6B0F5EC-93A2-47F5-9F3F-30B48D66B3BB}"/>
    <cellStyle name="Comma 3 2 5 2 5 2 2 2 3" xfId="27921" xr:uid="{89BA5549-6C4B-46D7-8F32-6B43C976BC86}"/>
    <cellStyle name="Comma 3 2 5 2 5 2 2 3" xfId="13511" xr:uid="{00000000-0005-0000-0000-00004C2C0000}"/>
    <cellStyle name="Comma 3 2 5 2 5 2 2 3 2" xfId="32725" xr:uid="{509923B7-7E1C-43FA-9E0C-F664E1109B74}"/>
    <cellStyle name="Comma 3 2 5 2 5 2 2 4" xfId="23118" xr:uid="{8893E9F0-73E3-4B43-A772-822EF9D2C77B}"/>
    <cellStyle name="Comma 3 2 5 2 5 2 3" xfId="6306" xr:uid="{00000000-0005-0000-0000-00004D2C0000}"/>
    <cellStyle name="Comma 3 2 5 2 5 2 3 2" xfId="15913" xr:uid="{00000000-0005-0000-0000-00004E2C0000}"/>
    <cellStyle name="Comma 3 2 5 2 5 2 3 2 2" xfId="35127" xr:uid="{3CBE6260-49C7-4C33-BE0E-E54A465A4ABC}"/>
    <cellStyle name="Comma 3 2 5 2 5 2 3 3" xfId="25520" xr:uid="{564F2824-CC71-48F1-99B1-A34BA620FCFB}"/>
    <cellStyle name="Comma 3 2 5 2 5 2 4" xfId="11109" xr:uid="{00000000-0005-0000-0000-00004F2C0000}"/>
    <cellStyle name="Comma 3 2 5 2 5 2 4 2" xfId="30323" xr:uid="{5E6AD340-5019-4A4C-AEB8-B61F979A96F0}"/>
    <cellStyle name="Comma 3 2 5 2 5 2 5" xfId="20716" xr:uid="{F6FDB67B-5C59-4406-8701-2477AD3E907D}"/>
    <cellStyle name="Comma 3 2 5 2 5 3" xfId="2299" xr:uid="{00000000-0005-0000-0000-0000502C0000}"/>
    <cellStyle name="Comma 3 2 5 2 5 3 2" xfId="4704" xr:uid="{00000000-0005-0000-0000-0000512C0000}"/>
    <cellStyle name="Comma 3 2 5 2 5 3 2 2" xfId="9507" xr:uid="{00000000-0005-0000-0000-0000522C0000}"/>
    <cellStyle name="Comma 3 2 5 2 5 3 2 2 2" xfId="19114" xr:uid="{00000000-0005-0000-0000-0000532C0000}"/>
    <cellStyle name="Comma 3 2 5 2 5 3 2 2 2 2" xfId="38328" xr:uid="{C62D3BCF-FC01-4FC2-ADF0-FCE4D144C7E2}"/>
    <cellStyle name="Comma 3 2 5 2 5 3 2 2 3" xfId="28721" xr:uid="{3F2A8586-262D-4F1A-9A17-F9814F3C6CB1}"/>
    <cellStyle name="Comma 3 2 5 2 5 3 2 3" xfId="14311" xr:uid="{00000000-0005-0000-0000-0000542C0000}"/>
    <cellStyle name="Comma 3 2 5 2 5 3 2 3 2" xfId="33525" xr:uid="{C4167D68-AAB0-4086-A177-1A97A9C780F4}"/>
    <cellStyle name="Comma 3 2 5 2 5 3 2 4" xfId="23918" xr:uid="{5D08442B-D08E-4E1A-9E95-53575209CB1F}"/>
    <cellStyle name="Comma 3 2 5 2 5 3 3" xfId="7106" xr:uid="{00000000-0005-0000-0000-0000552C0000}"/>
    <cellStyle name="Comma 3 2 5 2 5 3 3 2" xfId="16713" xr:uid="{00000000-0005-0000-0000-0000562C0000}"/>
    <cellStyle name="Comma 3 2 5 2 5 3 3 2 2" xfId="35927" xr:uid="{274E6B53-538A-48DB-8B12-C99430054C9F}"/>
    <cellStyle name="Comma 3 2 5 2 5 3 3 3" xfId="26320" xr:uid="{D4F76BA2-4D68-4480-9A67-8355C896F2FF}"/>
    <cellStyle name="Comma 3 2 5 2 5 3 4" xfId="11909" xr:uid="{00000000-0005-0000-0000-0000572C0000}"/>
    <cellStyle name="Comma 3 2 5 2 5 3 4 2" xfId="31123" xr:uid="{130E522E-D171-4B60-AC6B-FB7A254B4FCB}"/>
    <cellStyle name="Comma 3 2 5 2 5 3 5" xfId="21516" xr:uid="{7AFBE222-31A0-4381-8EBB-6C5A30720F88}"/>
    <cellStyle name="Comma 3 2 5 2 5 4" xfId="3104" xr:uid="{00000000-0005-0000-0000-0000582C0000}"/>
    <cellStyle name="Comma 3 2 5 2 5 4 2" xfId="7907" xr:uid="{00000000-0005-0000-0000-0000592C0000}"/>
    <cellStyle name="Comma 3 2 5 2 5 4 2 2" xfId="17514" xr:uid="{00000000-0005-0000-0000-00005A2C0000}"/>
    <cellStyle name="Comma 3 2 5 2 5 4 2 2 2" xfId="36728" xr:uid="{F0A37B53-7743-46AE-BC42-DB9322E81745}"/>
    <cellStyle name="Comma 3 2 5 2 5 4 2 3" xfId="27121" xr:uid="{8467084A-F1A4-417C-B8F0-5F5B8DD555D8}"/>
    <cellStyle name="Comma 3 2 5 2 5 4 3" xfId="12711" xr:uid="{00000000-0005-0000-0000-00005B2C0000}"/>
    <cellStyle name="Comma 3 2 5 2 5 4 3 2" xfId="31925" xr:uid="{6107BA65-05A4-43E0-9DA4-080A5A8888D8}"/>
    <cellStyle name="Comma 3 2 5 2 5 4 4" xfId="22318" xr:uid="{ECDADAE9-6551-4180-83F3-C53EFBE3E1E9}"/>
    <cellStyle name="Comma 3 2 5 2 5 5" xfId="5506" xr:uid="{00000000-0005-0000-0000-00005C2C0000}"/>
    <cellStyle name="Comma 3 2 5 2 5 5 2" xfId="15113" xr:uid="{00000000-0005-0000-0000-00005D2C0000}"/>
    <cellStyle name="Comma 3 2 5 2 5 5 2 2" xfId="34327" xr:uid="{3C2B9872-E9DD-44AC-BB09-6AEB57017F1F}"/>
    <cellStyle name="Comma 3 2 5 2 5 5 3" xfId="24720" xr:uid="{F46E5709-97AD-434A-B535-800B4A420297}"/>
    <cellStyle name="Comma 3 2 5 2 5 6" xfId="10309" xr:uid="{00000000-0005-0000-0000-00005E2C0000}"/>
    <cellStyle name="Comma 3 2 5 2 5 6 2" xfId="29523" xr:uid="{CC126CC4-509C-4AF6-9164-50A3CA24F1E8}"/>
    <cellStyle name="Comma 3 2 5 2 5 7" xfId="19916" xr:uid="{0128F40B-7808-4069-B7BA-DB463DBBC143}"/>
    <cellStyle name="Comma 3 2 5 2 6" xfId="899" xr:uid="{00000000-0005-0000-0000-00005F2C0000}"/>
    <cellStyle name="Comma 3 2 5 2 6 2" xfId="3304" xr:uid="{00000000-0005-0000-0000-0000602C0000}"/>
    <cellStyle name="Comma 3 2 5 2 6 2 2" xfId="8107" xr:uid="{00000000-0005-0000-0000-0000612C0000}"/>
    <cellStyle name="Comma 3 2 5 2 6 2 2 2" xfId="17714" xr:uid="{00000000-0005-0000-0000-0000622C0000}"/>
    <cellStyle name="Comma 3 2 5 2 6 2 2 2 2" xfId="36928" xr:uid="{8A8D1C7C-33AE-4BB6-A78B-1223A0DBCA3B}"/>
    <cellStyle name="Comma 3 2 5 2 6 2 2 3" xfId="27321" xr:uid="{BEF35994-9B16-46B0-8A28-2546555995BB}"/>
    <cellStyle name="Comma 3 2 5 2 6 2 3" xfId="12911" xr:uid="{00000000-0005-0000-0000-0000632C0000}"/>
    <cellStyle name="Comma 3 2 5 2 6 2 3 2" xfId="32125" xr:uid="{7186E01D-8661-4C40-BF58-AB568262ECB8}"/>
    <cellStyle name="Comma 3 2 5 2 6 2 4" xfId="22518" xr:uid="{3B986B86-9FB0-4312-A653-E2A4EF057765}"/>
    <cellStyle name="Comma 3 2 5 2 6 3" xfId="5706" xr:uid="{00000000-0005-0000-0000-0000642C0000}"/>
    <cellStyle name="Comma 3 2 5 2 6 3 2" xfId="15313" xr:uid="{00000000-0005-0000-0000-0000652C0000}"/>
    <cellStyle name="Comma 3 2 5 2 6 3 2 2" xfId="34527" xr:uid="{84B04235-6E6E-4DE4-A81C-B0269760D2E8}"/>
    <cellStyle name="Comma 3 2 5 2 6 3 3" xfId="24920" xr:uid="{6C05E517-3937-4F9F-99E3-A622A822D005}"/>
    <cellStyle name="Comma 3 2 5 2 6 4" xfId="10509" xr:uid="{00000000-0005-0000-0000-0000662C0000}"/>
    <cellStyle name="Comma 3 2 5 2 6 4 2" xfId="29723" xr:uid="{837C74D4-802E-40B0-A2FD-E15DC1A56FEF}"/>
    <cellStyle name="Comma 3 2 5 2 6 5" xfId="20116" xr:uid="{A13C0E06-8B79-4AD4-9D9F-ED676620AC55}"/>
    <cellStyle name="Comma 3 2 5 2 7" xfId="1699" xr:uid="{00000000-0005-0000-0000-0000672C0000}"/>
    <cellStyle name="Comma 3 2 5 2 7 2" xfId="4104" xr:uid="{00000000-0005-0000-0000-0000682C0000}"/>
    <cellStyle name="Comma 3 2 5 2 7 2 2" xfId="8907" xr:uid="{00000000-0005-0000-0000-0000692C0000}"/>
    <cellStyle name="Comma 3 2 5 2 7 2 2 2" xfId="18514" xr:uid="{00000000-0005-0000-0000-00006A2C0000}"/>
    <cellStyle name="Comma 3 2 5 2 7 2 2 2 2" xfId="37728" xr:uid="{33809AC4-90C2-46DA-8BD7-979019C243EC}"/>
    <cellStyle name="Comma 3 2 5 2 7 2 2 3" xfId="28121" xr:uid="{57100228-55C4-496A-8A1D-A84B1C055371}"/>
    <cellStyle name="Comma 3 2 5 2 7 2 3" xfId="13711" xr:uid="{00000000-0005-0000-0000-00006B2C0000}"/>
    <cellStyle name="Comma 3 2 5 2 7 2 3 2" xfId="32925" xr:uid="{578C11A1-FA44-4BA4-B8F8-A90A3C65C1B0}"/>
    <cellStyle name="Comma 3 2 5 2 7 2 4" xfId="23318" xr:uid="{2AF72EDA-94ED-42EC-A3B3-C660747C59F0}"/>
    <cellStyle name="Comma 3 2 5 2 7 3" xfId="6506" xr:uid="{00000000-0005-0000-0000-00006C2C0000}"/>
    <cellStyle name="Comma 3 2 5 2 7 3 2" xfId="16113" xr:uid="{00000000-0005-0000-0000-00006D2C0000}"/>
    <cellStyle name="Comma 3 2 5 2 7 3 2 2" xfId="35327" xr:uid="{5D882056-ED7C-4CEC-BA0E-BD7C58B1F501}"/>
    <cellStyle name="Comma 3 2 5 2 7 3 3" xfId="25720" xr:uid="{AE0ED76C-08F0-48E4-B4CA-8ED356A03EF7}"/>
    <cellStyle name="Comma 3 2 5 2 7 4" xfId="11309" xr:uid="{00000000-0005-0000-0000-00006E2C0000}"/>
    <cellStyle name="Comma 3 2 5 2 7 4 2" xfId="30523" xr:uid="{BCCF1C48-3BF9-4F0B-A3BF-C83CA0E9F28D}"/>
    <cellStyle name="Comma 3 2 5 2 7 5" xfId="20916" xr:uid="{BDF1760C-ACE9-4337-83D1-33006D79C5C4}"/>
    <cellStyle name="Comma 3 2 5 2 8" xfId="2504" xr:uid="{00000000-0005-0000-0000-00006F2C0000}"/>
    <cellStyle name="Comma 3 2 5 2 8 2" xfId="7307" xr:uid="{00000000-0005-0000-0000-0000702C0000}"/>
    <cellStyle name="Comma 3 2 5 2 8 2 2" xfId="16914" xr:uid="{00000000-0005-0000-0000-0000712C0000}"/>
    <cellStyle name="Comma 3 2 5 2 8 2 2 2" xfId="36128" xr:uid="{4B539601-11B3-4F63-939D-E4C348452EF1}"/>
    <cellStyle name="Comma 3 2 5 2 8 2 3" xfId="26521" xr:uid="{9F3804B4-4F03-4526-8CFD-8A5EF55ED61B}"/>
    <cellStyle name="Comma 3 2 5 2 8 3" xfId="12111" xr:uid="{00000000-0005-0000-0000-0000722C0000}"/>
    <cellStyle name="Comma 3 2 5 2 8 3 2" xfId="31325" xr:uid="{7B680F75-23A8-4724-9121-5551C5BD4435}"/>
    <cellStyle name="Comma 3 2 5 2 8 4" xfId="21718" xr:uid="{9DEE1D08-A036-4E31-AA5C-8FFC6055C2B1}"/>
    <cellStyle name="Comma 3 2 5 2 9" xfId="4906" xr:uid="{00000000-0005-0000-0000-0000732C0000}"/>
    <cellStyle name="Comma 3 2 5 2 9 2" xfId="14513" xr:uid="{00000000-0005-0000-0000-0000742C0000}"/>
    <cellStyle name="Comma 3 2 5 2 9 2 2" xfId="33727" xr:uid="{FAF27214-0D2C-4501-AC78-5FDFF213AE71}"/>
    <cellStyle name="Comma 3 2 5 2 9 3" xfId="24120" xr:uid="{EC3DF2AD-4736-449D-9518-3276E2617AEE}"/>
    <cellStyle name="Comma 3 2 5 3" xfId="148" xr:uid="{00000000-0005-0000-0000-0000752C0000}"/>
    <cellStyle name="Comma 3 2 5 3 10" xfId="19366" xr:uid="{B4D5C337-FCD9-47F9-9A25-AA601D20E00F}"/>
    <cellStyle name="Comma 3 2 5 3 2" xfId="348" xr:uid="{00000000-0005-0000-0000-0000762C0000}"/>
    <cellStyle name="Comma 3 2 5 3 2 2" xfId="1149" xr:uid="{00000000-0005-0000-0000-0000772C0000}"/>
    <cellStyle name="Comma 3 2 5 3 2 2 2" xfId="3554" xr:uid="{00000000-0005-0000-0000-0000782C0000}"/>
    <cellStyle name="Comma 3 2 5 3 2 2 2 2" xfId="8357" xr:uid="{00000000-0005-0000-0000-0000792C0000}"/>
    <cellStyle name="Comma 3 2 5 3 2 2 2 2 2" xfId="17964" xr:uid="{00000000-0005-0000-0000-00007A2C0000}"/>
    <cellStyle name="Comma 3 2 5 3 2 2 2 2 2 2" xfId="37178" xr:uid="{B947A0DD-2CD7-4139-8786-1C90ACF9DE49}"/>
    <cellStyle name="Comma 3 2 5 3 2 2 2 2 3" xfId="27571" xr:uid="{903DC1B4-8C8C-4C12-A4AB-F4E94B63ED6C}"/>
    <cellStyle name="Comma 3 2 5 3 2 2 2 3" xfId="13161" xr:uid="{00000000-0005-0000-0000-00007B2C0000}"/>
    <cellStyle name="Comma 3 2 5 3 2 2 2 3 2" xfId="32375" xr:uid="{E05FABA0-A922-40F2-8254-0AA73DC7DB2C}"/>
    <cellStyle name="Comma 3 2 5 3 2 2 2 4" xfId="22768" xr:uid="{AC0A6D55-7E0F-4DB7-8530-873430B15CD5}"/>
    <cellStyle name="Comma 3 2 5 3 2 2 3" xfId="5956" xr:uid="{00000000-0005-0000-0000-00007C2C0000}"/>
    <cellStyle name="Comma 3 2 5 3 2 2 3 2" xfId="15563" xr:uid="{00000000-0005-0000-0000-00007D2C0000}"/>
    <cellStyle name="Comma 3 2 5 3 2 2 3 2 2" xfId="34777" xr:uid="{1F4C7406-F2C1-437C-8EC1-3E21F2F17787}"/>
    <cellStyle name="Comma 3 2 5 3 2 2 3 3" xfId="25170" xr:uid="{82148AC3-9B94-49FB-A1D0-E50B8222FDDC}"/>
    <cellStyle name="Comma 3 2 5 3 2 2 4" xfId="10759" xr:uid="{00000000-0005-0000-0000-00007E2C0000}"/>
    <cellStyle name="Comma 3 2 5 3 2 2 4 2" xfId="29973" xr:uid="{246AF38F-0CDC-4C0C-8059-C6631D3652E3}"/>
    <cellStyle name="Comma 3 2 5 3 2 2 5" xfId="20366" xr:uid="{5991893F-43D5-4AD9-983A-7AA8516A7583}"/>
    <cellStyle name="Comma 3 2 5 3 2 3" xfId="1949" xr:uid="{00000000-0005-0000-0000-00007F2C0000}"/>
    <cellStyle name="Comma 3 2 5 3 2 3 2" xfId="4354" xr:uid="{00000000-0005-0000-0000-0000802C0000}"/>
    <cellStyle name="Comma 3 2 5 3 2 3 2 2" xfId="9157" xr:uid="{00000000-0005-0000-0000-0000812C0000}"/>
    <cellStyle name="Comma 3 2 5 3 2 3 2 2 2" xfId="18764" xr:uid="{00000000-0005-0000-0000-0000822C0000}"/>
    <cellStyle name="Comma 3 2 5 3 2 3 2 2 2 2" xfId="37978" xr:uid="{A4E24ED2-DCC2-41E2-8016-86121AEC70B4}"/>
    <cellStyle name="Comma 3 2 5 3 2 3 2 2 3" xfId="28371" xr:uid="{DF1D3758-393A-4E49-BB8A-15F75F6D2AD7}"/>
    <cellStyle name="Comma 3 2 5 3 2 3 2 3" xfId="13961" xr:uid="{00000000-0005-0000-0000-0000832C0000}"/>
    <cellStyle name="Comma 3 2 5 3 2 3 2 3 2" xfId="33175" xr:uid="{06FAC2C4-8FEA-4276-803C-9E9DB63C7F8E}"/>
    <cellStyle name="Comma 3 2 5 3 2 3 2 4" xfId="23568" xr:uid="{3F15B115-9860-4D40-85A3-488273C8194A}"/>
    <cellStyle name="Comma 3 2 5 3 2 3 3" xfId="6756" xr:uid="{00000000-0005-0000-0000-0000842C0000}"/>
    <cellStyle name="Comma 3 2 5 3 2 3 3 2" xfId="16363" xr:uid="{00000000-0005-0000-0000-0000852C0000}"/>
    <cellStyle name="Comma 3 2 5 3 2 3 3 2 2" xfId="35577" xr:uid="{8E07C345-47AB-4C2E-9C83-F6FEAAE120FC}"/>
    <cellStyle name="Comma 3 2 5 3 2 3 3 3" xfId="25970" xr:uid="{1EB0AA31-A540-4FE5-8CA6-61D988221DC9}"/>
    <cellStyle name="Comma 3 2 5 3 2 3 4" xfId="11559" xr:uid="{00000000-0005-0000-0000-0000862C0000}"/>
    <cellStyle name="Comma 3 2 5 3 2 3 4 2" xfId="30773" xr:uid="{BCC1F3AD-2859-4544-B6FB-C87A8CB4F40F}"/>
    <cellStyle name="Comma 3 2 5 3 2 3 5" xfId="21166" xr:uid="{0C10A309-52BC-43FC-BC50-82BDC5273191}"/>
    <cellStyle name="Comma 3 2 5 3 2 4" xfId="2754" xr:uid="{00000000-0005-0000-0000-0000872C0000}"/>
    <cellStyle name="Comma 3 2 5 3 2 4 2" xfId="7557" xr:uid="{00000000-0005-0000-0000-0000882C0000}"/>
    <cellStyle name="Comma 3 2 5 3 2 4 2 2" xfId="17164" xr:uid="{00000000-0005-0000-0000-0000892C0000}"/>
    <cellStyle name="Comma 3 2 5 3 2 4 2 2 2" xfId="36378" xr:uid="{0290CB06-665D-4647-B708-962DD676AEDC}"/>
    <cellStyle name="Comma 3 2 5 3 2 4 2 3" xfId="26771" xr:uid="{73EECB31-BF2E-4208-A470-A98DD64EB693}"/>
    <cellStyle name="Comma 3 2 5 3 2 4 3" xfId="12361" xr:uid="{00000000-0005-0000-0000-00008A2C0000}"/>
    <cellStyle name="Comma 3 2 5 3 2 4 3 2" xfId="31575" xr:uid="{D26E598A-0B1A-494F-BBE5-99E3346FEF12}"/>
    <cellStyle name="Comma 3 2 5 3 2 4 4" xfId="21968" xr:uid="{6EEDB74C-5BF9-4A13-A0F5-063170FFC54F}"/>
    <cellStyle name="Comma 3 2 5 3 2 5" xfId="5156" xr:uid="{00000000-0005-0000-0000-00008B2C0000}"/>
    <cellStyle name="Comma 3 2 5 3 2 5 2" xfId="14763" xr:uid="{00000000-0005-0000-0000-00008C2C0000}"/>
    <cellStyle name="Comma 3 2 5 3 2 5 2 2" xfId="33977" xr:uid="{4214464A-E7A0-49D4-90B4-564ACD9ABD77}"/>
    <cellStyle name="Comma 3 2 5 3 2 5 3" xfId="24370" xr:uid="{23A084AF-BEEB-4B70-AF30-A57EF94D5B2E}"/>
    <cellStyle name="Comma 3 2 5 3 2 6" xfId="9959" xr:uid="{00000000-0005-0000-0000-00008D2C0000}"/>
    <cellStyle name="Comma 3 2 5 3 2 6 2" xfId="29173" xr:uid="{C387B4A3-7CBF-4D25-BB44-6292E62171A7}"/>
    <cellStyle name="Comma 3 2 5 3 2 7" xfId="19566" xr:uid="{1EC04FAD-6805-4313-80EC-A26A61B08C6A}"/>
    <cellStyle name="Comma 3 2 5 3 3" xfId="548" xr:uid="{00000000-0005-0000-0000-00008E2C0000}"/>
    <cellStyle name="Comma 3 2 5 3 3 2" xfId="1349" xr:uid="{00000000-0005-0000-0000-00008F2C0000}"/>
    <cellStyle name="Comma 3 2 5 3 3 2 2" xfId="3754" xr:uid="{00000000-0005-0000-0000-0000902C0000}"/>
    <cellStyle name="Comma 3 2 5 3 3 2 2 2" xfId="8557" xr:uid="{00000000-0005-0000-0000-0000912C0000}"/>
    <cellStyle name="Comma 3 2 5 3 3 2 2 2 2" xfId="18164" xr:uid="{00000000-0005-0000-0000-0000922C0000}"/>
    <cellStyle name="Comma 3 2 5 3 3 2 2 2 2 2" xfId="37378" xr:uid="{662DD10B-3C3C-432D-9E49-7B0A4B744FE2}"/>
    <cellStyle name="Comma 3 2 5 3 3 2 2 2 3" xfId="27771" xr:uid="{719E65A4-8656-4BA2-8FB5-1AEADC808076}"/>
    <cellStyle name="Comma 3 2 5 3 3 2 2 3" xfId="13361" xr:uid="{00000000-0005-0000-0000-0000932C0000}"/>
    <cellStyle name="Comma 3 2 5 3 3 2 2 3 2" xfId="32575" xr:uid="{EAF7CCB0-4E65-4351-ACCD-5B7D7B09BDED}"/>
    <cellStyle name="Comma 3 2 5 3 3 2 2 4" xfId="22968" xr:uid="{99F5763E-C9D5-42C4-A8C5-8CB6B25EDE0A}"/>
    <cellStyle name="Comma 3 2 5 3 3 2 3" xfId="6156" xr:uid="{00000000-0005-0000-0000-0000942C0000}"/>
    <cellStyle name="Comma 3 2 5 3 3 2 3 2" xfId="15763" xr:uid="{00000000-0005-0000-0000-0000952C0000}"/>
    <cellStyle name="Comma 3 2 5 3 3 2 3 2 2" xfId="34977" xr:uid="{917858D2-F619-4FA1-854A-0BFF86B316D0}"/>
    <cellStyle name="Comma 3 2 5 3 3 2 3 3" xfId="25370" xr:uid="{6B7FC757-630D-43B8-BF17-F783E658D0D3}"/>
    <cellStyle name="Comma 3 2 5 3 3 2 4" xfId="10959" xr:uid="{00000000-0005-0000-0000-0000962C0000}"/>
    <cellStyle name="Comma 3 2 5 3 3 2 4 2" xfId="30173" xr:uid="{87EEDC41-E08D-44C8-A97F-C211D0E1551F}"/>
    <cellStyle name="Comma 3 2 5 3 3 2 5" xfId="20566" xr:uid="{9D8AF2AC-22E6-4C16-BDD0-19996050A356}"/>
    <cellStyle name="Comma 3 2 5 3 3 3" xfId="2149" xr:uid="{00000000-0005-0000-0000-0000972C0000}"/>
    <cellStyle name="Comma 3 2 5 3 3 3 2" xfId="4554" xr:uid="{00000000-0005-0000-0000-0000982C0000}"/>
    <cellStyle name="Comma 3 2 5 3 3 3 2 2" xfId="9357" xr:uid="{00000000-0005-0000-0000-0000992C0000}"/>
    <cellStyle name="Comma 3 2 5 3 3 3 2 2 2" xfId="18964" xr:uid="{00000000-0005-0000-0000-00009A2C0000}"/>
    <cellStyle name="Comma 3 2 5 3 3 3 2 2 2 2" xfId="38178" xr:uid="{48ED0226-4363-4ECC-A62F-146AFD9B0E6B}"/>
    <cellStyle name="Comma 3 2 5 3 3 3 2 2 3" xfId="28571" xr:uid="{CEB27D5E-6C51-4DE4-B10B-B6EA4159D10B}"/>
    <cellStyle name="Comma 3 2 5 3 3 3 2 3" xfId="14161" xr:uid="{00000000-0005-0000-0000-00009B2C0000}"/>
    <cellStyle name="Comma 3 2 5 3 3 3 2 3 2" xfId="33375" xr:uid="{1AF84557-9859-4F5A-82C2-C4F48FF901CF}"/>
    <cellStyle name="Comma 3 2 5 3 3 3 2 4" xfId="23768" xr:uid="{CC36AB1D-3666-41FD-960C-AAD175DB85B3}"/>
    <cellStyle name="Comma 3 2 5 3 3 3 3" xfId="6956" xr:uid="{00000000-0005-0000-0000-00009C2C0000}"/>
    <cellStyle name="Comma 3 2 5 3 3 3 3 2" xfId="16563" xr:uid="{00000000-0005-0000-0000-00009D2C0000}"/>
    <cellStyle name="Comma 3 2 5 3 3 3 3 2 2" xfId="35777" xr:uid="{BD884405-FAD9-4B57-8E07-D5185F7181D5}"/>
    <cellStyle name="Comma 3 2 5 3 3 3 3 3" xfId="26170" xr:uid="{85D71426-C65D-40E6-97F9-0D6BD1C3D86D}"/>
    <cellStyle name="Comma 3 2 5 3 3 3 4" xfId="11759" xr:uid="{00000000-0005-0000-0000-00009E2C0000}"/>
    <cellStyle name="Comma 3 2 5 3 3 3 4 2" xfId="30973" xr:uid="{0EA7B85C-A353-48DB-9148-BBF4B0232D78}"/>
    <cellStyle name="Comma 3 2 5 3 3 3 5" xfId="21366" xr:uid="{80C28A42-1273-49CD-ABFE-629F615014D1}"/>
    <cellStyle name="Comma 3 2 5 3 3 4" xfId="2954" xr:uid="{00000000-0005-0000-0000-00009F2C0000}"/>
    <cellStyle name="Comma 3 2 5 3 3 4 2" xfId="7757" xr:uid="{00000000-0005-0000-0000-0000A02C0000}"/>
    <cellStyle name="Comma 3 2 5 3 3 4 2 2" xfId="17364" xr:uid="{00000000-0005-0000-0000-0000A12C0000}"/>
    <cellStyle name="Comma 3 2 5 3 3 4 2 2 2" xfId="36578" xr:uid="{94D31787-DD38-4FF7-93CB-AF7E69F2D9BD}"/>
    <cellStyle name="Comma 3 2 5 3 3 4 2 3" xfId="26971" xr:uid="{76FC6FA7-7A1C-46BC-9739-D08AE87AF90B}"/>
    <cellStyle name="Comma 3 2 5 3 3 4 3" xfId="12561" xr:uid="{00000000-0005-0000-0000-0000A22C0000}"/>
    <cellStyle name="Comma 3 2 5 3 3 4 3 2" xfId="31775" xr:uid="{FDADBE8E-D5AC-483D-BF77-85DEE9B50B1C}"/>
    <cellStyle name="Comma 3 2 5 3 3 4 4" xfId="22168" xr:uid="{FEDB9422-6BB3-4BC5-9C60-425A1F9D3F02}"/>
    <cellStyle name="Comma 3 2 5 3 3 5" xfId="5356" xr:uid="{00000000-0005-0000-0000-0000A32C0000}"/>
    <cellStyle name="Comma 3 2 5 3 3 5 2" xfId="14963" xr:uid="{00000000-0005-0000-0000-0000A42C0000}"/>
    <cellStyle name="Comma 3 2 5 3 3 5 2 2" xfId="34177" xr:uid="{D3A446B8-6DE2-4B2E-9B5F-F1ED5C46A6D6}"/>
    <cellStyle name="Comma 3 2 5 3 3 5 3" xfId="24570" xr:uid="{54A7C81C-C0C6-4418-8281-51B28AE0BBD9}"/>
    <cellStyle name="Comma 3 2 5 3 3 6" xfId="10159" xr:uid="{00000000-0005-0000-0000-0000A52C0000}"/>
    <cellStyle name="Comma 3 2 5 3 3 6 2" xfId="29373" xr:uid="{8D44E9E7-B08A-4BEF-B493-C645BD68D12A}"/>
    <cellStyle name="Comma 3 2 5 3 3 7" xfId="19766" xr:uid="{8EFE572C-2AAB-439A-B4F2-F82F3ACAF9DF}"/>
    <cellStyle name="Comma 3 2 5 3 4" xfId="748" xr:uid="{00000000-0005-0000-0000-0000A62C0000}"/>
    <cellStyle name="Comma 3 2 5 3 4 2" xfId="1549" xr:uid="{00000000-0005-0000-0000-0000A72C0000}"/>
    <cellStyle name="Comma 3 2 5 3 4 2 2" xfId="3954" xr:uid="{00000000-0005-0000-0000-0000A82C0000}"/>
    <cellStyle name="Comma 3 2 5 3 4 2 2 2" xfId="8757" xr:uid="{00000000-0005-0000-0000-0000A92C0000}"/>
    <cellStyle name="Comma 3 2 5 3 4 2 2 2 2" xfId="18364" xr:uid="{00000000-0005-0000-0000-0000AA2C0000}"/>
    <cellStyle name="Comma 3 2 5 3 4 2 2 2 2 2" xfId="37578" xr:uid="{3D67E13C-3E17-47F3-B116-8A548202E639}"/>
    <cellStyle name="Comma 3 2 5 3 4 2 2 2 3" xfId="27971" xr:uid="{5CA40594-4E68-4FC9-B848-A470FEAB95D5}"/>
    <cellStyle name="Comma 3 2 5 3 4 2 2 3" xfId="13561" xr:uid="{00000000-0005-0000-0000-0000AB2C0000}"/>
    <cellStyle name="Comma 3 2 5 3 4 2 2 3 2" xfId="32775" xr:uid="{57691B96-42AF-4CEC-871F-1A21E776D379}"/>
    <cellStyle name="Comma 3 2 5 3 4 2 2 4" xfId="23168" xr:uid="{1543FB28-4A41-4BBB-AB99-6AE8EED1FAAF}"/>
    <cellStyle name="Comma 3 2 5 3 4 2 3" xfId="6356" xr:uid="{00000000-0005-0000-0000-0000AC2C0000}"/>
    <cellStyle name="Comma 3 2 5 3 4 2 3 2" xfId="15963" xr:uid="{00000000-0005-0000-0000-0000AD2C0000}"/>
    <cellStyle name="Comma 3 2 5 3 4 2 3 2 2" xfId="35177" xr:uid="{769C4E9C-0767-4764-A83C-B2668A11E02C}"/>
    <cellStyle name="Comma 3 2 5 3 4 2 3 3" xfId="25570" xr:uid="{D4782346-E8F2-4DB6-BEEC-C03DCB47145A}"/>
    <cellStyle name="Comma 3 2 5 3 4 2 4" xfId="11159" xr:uid="{00000000-0005-0000-0000-0000AE2C0000}"/>
    <cellStyle name="Comma 3 2 5 3 4 2 4 2" xfId="30373" xr:uid="{90E5F83C-F2B0-458A-AB64-9D38D0D4EA62}"/>
    <cellStyle name="Comma 3 2 5 3 4 2 5" xfId="20766" xr:uid="{FC36A340-9686-44FE-ABC6-1D2A1723CAAD}"/>
    <cellStyle name="Comma 3 2 5 3 4 3" xfId="2349" xr:uid="{00000000-0005-0000-0000-0000AF2C0000}"/>
    <cellStyle name="Comma 3 2 5 3 4 3 2" xfId="4754" xr:uid="{00000000-0005-0000-0000-0000B02C0000}"/>
    <cellStyle name="Comma 3 2 5 3 4 3 2 2" xfId="9557" xr:uid="{00000000-0005-0000-0000-0000B12C0000}"/>
    <cellStyle name="Comma 3 2 5 3 4 3 2 2 2" xfId="19164" xr:uid="{00000000-0005-0000-0000-0000B22C0000}"/>
    <cellStyle name="Comma 3 2 5 3 4 3 2 2 2 2" xfId="38378" xr:uid="{741465F4-F915-42A1-BB4C-785EC68F97E3}"/>
    <cellStyle name="Comma 3 2 5 3 4 3 2 2 3" xfId="28771" xr:uid="{DC697543-3372-4DDF-96A3-64510DCFA6EE}"/>
    <cellStyle name="Comma 3 2 5 3 4 3 2 3" xfId="14361" xr:uid="{00000000-0005-0000-0000-0000B32C0000}"/>
    <cellStyle name="Comma 3 2 5 3 4 3 2 3 2" xfId="33575" xr:uid="{29B9FA86-5666-4831-940E-CFEE6A53C101}"/>
    <cellStyle name="Comma 3 2 5 3 4 3 2 4" xfId="23968" xr:uid="{31BFA718-5178-4C5D-8776-099007D0E74F}"/>
    <cellStyle name="Comma 3 2 5 3 4 3 3" xfId="7156" xr:uid="{00000000-0005-0000-0000-0000B42C0000}"/>
    <cellStyle name="Comma 3 2 5 3 4 3 3 2" xfId="16763" xr:uid="{00000000-0005-0000-0000-0000B52C0000}"/>
    <cellStyle name="Comma 3 2 5 3 4 3 3 2 2" xfId="35977" xr:uid="{F7821A62-C487-47F1-B9B5-B228A3E5AF59}"/>
    <cellStyle name="Comma 3 2 5 3 4 3 3 3" xfId="26370" xr:uid="{198DC950-B811-4424-95F2-DD21CE43B042}"/>
    <cellStyle name="Comma 3 2 5 3 4 3 4" xfId="11959" xr:uid="{00000000-0005-0000-0000-0000B62C0000}"/>
    <cellStyle name="Comma 3 2 5 3 4 3 4 2" xfId="31173" xr:uid="{A2BAC8EA-086F-49D1-B668-EB23BBDC9321}"/>
    <cellStyle name="Comma 3 2 5 3 4 3 5" xfId="21566" xr:uid="{07AA6B50-B286-4D60-9BFE-57130EC0935C}"/>
    <cellStyle name="Comma 3 2 5 3 4 4" xfId="3154" xr:uid="{00000000-0005-0000-0000-0000B72C0000}"/>
    <cellStyle name="Comma 3 2 5 3 4 4 2" xfId="7957" xr:uid="{00000000-0005-0000-0000-0000B82C0000}"/>
    <cellStyle name="Comma 3 2 5 3 4 4 2 2" xfId="17564" xr:uid="{00000000-0005-0000-0000-0000B92C0000}"/>
    <cellStyle name="Comma 3 2 5 3 4 4 2 2 2" xfId="36778" xr:uid="{9C24E6A7-AD80-4CAF-9C7F-6EFD8AD22089}"/>
    <cellStyle name="Comma 3 2 5 3 4 4 2 3" xfId="27171" xr:uid="{6C4B5FA5-1BAB-45FC-9CE3-B26F6FE673AF}"/>
    <cellStyle name="Comma 3 2 5 3 4 4 3" xfId="12761" xr:uid="{00000000-0005-0000-0000-0000BA2C0000}"/>
    <cellStyle name="Comma 3 2 5 3 4 4 3 2" xfId="31975" xr:uid="{6F2587BC-32D9-4289-8BFB-641FDA1C3F18}"/>
    <cellStyle name="Comma 3 2 5 3 4 4 4" xfId="22368" xr:uid="{94C6256B-A7EC-4D50-A171-EA19ED241B39}"/>
    <cellStyle name="Comma 3 2 5 3 4 5" xfId="5556" xr:uid="{00000000-0005-0000-0000-0000BB2C0000}"/>
    <cellStyle name="Comma 3 2 5 3 4 5 2" xfId="15163" xr:uid="{00000000-0005-0000-0000-0000BC2C0000}"/>
    <cellStyle name="Comma 3 2 5 3 4 5 2 2" xfId="34377" xr:uid="{F69E8368-06FA-407E-ABBD-03C32E688121}"/>
    <cellStyle name="Comma 3 2 5 3 4 5 3" xfId="24770" xr:uid="{68AC1357-2BFB-441D-9FEA-7B37AF4D4C0D}"/>
    <cellStyle name="Comma 3 2 5 3 4 6" xfId="10359" xr:uid="{00000000-0005-0000-0000-0000BD2C0000}"/>
    <cellStyle name="Comma 3 2 5 3 4 6 2" xfId="29573" xr:uid="{0F429451-EAA0-422F-9A65-14AC5FA55E3B}"/>
    <cellStyle name="Comma 3 2 5 3 4 7" xfId="19966" xr:uid="{8D37144C-AC99-488F-9082-33FC565CD9F2}"/>
    <cellStyle name="Comma 3 2 5 3 5" xfId="949" xr:uid="{00000000-0005-0000-0000-0000BE2C0000}"/>
    <cellStyle name="Comma 3 2 5 3 5 2" xfId="3354" xr:uid="{00000000-0005-0000-0000-0000BF2C0000}"/>
    <cellStyle name="Comma 3 2 5 3 5 2 2" xfId="8157" xr:uid="{00000000-0005-0000-0000-0000C02C0000}"/>
    <cellStyle name="Comma 3 2 5 3 5 2 2 2" xfId="17764" xr:uid="{00000000-0005-0000-0000-0000C12C0000}"/>
    <cellStyle name="Comma 3 2 5 3 5 2 2 2 2" xfId="36978" xr:uid="{EA57EAF5-2B62-4FFF-9EDB-AA567517C494}"/>
    <cellStyle name="Comma 3 2 5 3 5 2 2 3" xfId="27371" xr:uid="{8CC6C784-6FB1-47D0-BD28-F3214EB92E9F}"/>
    <cellStyle name="Comma 3 2 5 3 5 2 3" xfId="12961" xr:uid="{00000000-0005-0000-0000-0000C22C0000}"/>
    <cellStyle name="Comma 3 2 5 3 5 2 3 2" xfId="32175" xr:uid="{CF03EAFB-9033-4DC0-A22D-7032DB75262C}"/>
    <cellStyle name="Comma 3 2 5 3 5 2 4" xfId="22568" xr:uid="{D6B70CC4-3EC3-493D-92E8-EB228BF37A72}"/>
    <cellStyle name="Comma 3 2 5 3 5 3" xfId="5756" xr:uid="{00000000-0005-0000-0000-0000C32C0000}"/>
    <cellStyle name="Comma 3 2 5 3 5 3 2" xfId="15363" xr:uid="{00000000-0005-0000-0000-0000C42C0000}"/>
    <cellStyle name="Comma 3 2 5 3 5 3 2 2" xfId="34577" xr:uid="{1A35DF60-C1F4-4D26-BD67-450C01B59D73}"/>
    <cellStyle name="Comma 3 2 5 3 5 3 3" xfId="24970" xr:uid="{0ABF8D07-8DFB-46C6-AF46-BCEF323BF61D}"/>
    <cellStyle name="Comma 3 2 5 3 5 4" xfId="10559" xr:uid="{00000000-0005-0000-0000-0000C52C0000}"/>
    <cellStyle name="Comma 3 2 5 3 5 4 2" xfId="29773" xr:uid="{27CA9631-BC41-4053-A45A-61E713E5D012}"/>
    <cellStyle name="Comma 3 2 5 3 5 5" xfId="20166" xr:uid="{46FA3973-C98A-4DD0-92F2-BC58E140FC54}"/>
    <cellStyle name="Comma 3 2 5 3 6" xfId="1749" xr:uid="{00000000-0005-0000-0000-0000C62C0000}"/>
    <cellStyle name="Comma 3 2 5 3 6 2" xfId="4154" xr:uid="{00000000-0005-0000-0000-0000C72C0000}"/>
    <cellStyle name="Comma 3 2 5 3 6 2 2" xfId="8957" xr:uid="{00000000-0005-0000-0000-0000C82C0000}"/>
    <cellStyle name="Comma 3 2 5 3 6 2 2 2" xfId="18564" xr:uid="{00000000-0005-0000-0000-0000C92C0000}"/>
    <cellStyle name="Comma 3 2 5 3 6 2 2 2 2" xfId="37778" xr:uid="{FAC78EA3-D15D-4CC1-BDBE-D288F5116DF7}"/>
    <cellStyle name="Comma 3 2 5 3 6 2 2 3" xfId="28171" xr:uid="{13F2CF20-8A4D-48AA-AA21-E5A38FCC2C89}"/>
    <cellStyle name="Comma 3 2 5 3 6 2 3" xfId="13761" xr:uid="{00000000-0005-0000-0000-0000CA2C0000}"/>
    <cellStyle name="Comma 3 2 5 3 6 2 3 2" xfId="32975" xr:uid="{9BAD1F82-C3EE-4D25-A69D-0A70600485D0}"/>
    <cellStyle name="Comma 3 2 5 3 6 2 4" xfId="23368" xr:uid="{8C67B9CC-A512-43CD-A6A0-CAA41570C90D}"/>
    <cellStyle name="Comma 3 2 5 3 6 3" xfId="6556" xr:uid="{00000000-0005-0000-0000-0000CB2C0000}"/>
    <cellStyle name="Comma 3 2 5 3 6 3 2" xfId="16163" xr:uid="{00000000-0005-0000-0000-0000CC2C0000}"/>
    <cellStyle name="Comma 3 2 5 3 6 3 2 2" xfId="35377" xr:uid="{A206EF35-DE01-4560-A952-28712CBA77A1}"/>
    <cellStyle name="Comma 3 2 5 3 6 3 3" xfId="25770" xr:uid="{F62CE385-4841-430E-B62A-1EB20C45CB14}"/>
    <cellStyle name="Comma 3 2 5 3 6 4" xfId="11359" xr:uid="{00000000-0005-0000-0000-0000CD2C0000}"/>
    <cellStyle name="Comma 3 2 5 3 6 4 2" xfId="30573" xr:uid="{2EAE7741-9009-40E5-BB2C-C7748259C490}"/>
    <cellStyle name="Comma 3 2 5 3 6 5" xfId="20966" xr:uid="{3F73B0C2-78B6-4C61-A55E-B8BABD6689F4}"/>
    <cellStyle name="Comma 3 2 5 3 7" xfId="2554" xr:uid="{00000000-0005-0000-0000-0000CE2C0000}"/>
    <cellStyle name="Comma 3 2 5 3 7 2" xfId="7357" xr:uid="{00000000-0005-0000-0000-0000CF2C0000}"/>
    <cellStyle name="Comma 3 2 5 3 7 2 2" xfId="16964" xr:uid="{00000000-0005-0000-0000-0000D02C0000}"/>
    <cellStyle name="Comma 3 2 5 3 7 2 2 2" xfId="36178" xr:uid="{48848705-FBF1-46BA-BBA6-9F0F4F846667}"/>
    <cellStyle name="Comma 3 2 5 3 7 2 3" xfId="26571" xr:uid="{FDDB54C1-25FC-4DDC-A95B-BEC1414104D2}"/>
    <cellStyle name="Comma 3 2 5 3 7 3" xfId="12161" xr:uid="{00000000-0005-0000-0000-0000D12C0000}"/>
    <cellStyle name="Comma 3 2 5 3 7 3 2" xfId="31375" xr:uid="{EF5B207E-FE5F-47B7-9A76-392AC262AD21}"/>
    <cellStyle name="Comma 3 2 5 3 7 4" xfId="21768" xr:uid="{AED65FE8-B7D2-4E88-AF75-A072EE7BB1BE}"/>
    <cellStyle name="Comma 3 2 5 3 8" xfId="4956" xr:uid="{00000000-0005-0000-0000-0000D22C0000}"/>
    <cellStyle name="Comma 3 2 5 3 8 2" xfId="14563" xr:uid="{00000000-0005-0000-0000-0000D32C0000}"/>
    <cellStyle name="Comma 3 2 5 3 8 2 2" xfId="33777" xr:uid="{DAA0D94F-FB8B-4D16-B9DB-A0A8DE11A92F}"/>
    <cellStyle name="Comma 3 2 5 3 8 3" xfId="24170" xr:uid="{3B01AE3E-3DF7-4500-B040-12206CBFCC30}"/>
    <cellStyle name="Comma 3 2 5 3 9" xfId="9759" xr:uid="{00000000-0005-0000-0000-0000D42C0000}"/>
    <cellStyle name="Comma 3 2 5 3 9 2" xfId="28973" xr:uid="{E9162B33-0CA2-4082-8A72-4E4D86DEDB5C}"/>
    <cellStyle name="Comma 3 2 5 4" xfId="248" xr:uid="{00000000-0005-0000-0000-0000D52C0000}"/>
    <cellStyle name="Comma 3 2 5 4 2" xfId="1049" xr:uid="{00000000-0005-0000-0000-0000D62C0000}"/>
    <cellStyle name="Comma 3 2 5 4 2 2" xfId="3454" xr:uid="{00000000-0005-0000-0000-0000D72C0000}"/>
    <cellStyle name="Comma 3 2 5 4 2 2 2" xfId="8257" xr:uid="{00000000-0005-0000-0000-0000D82C0000}"/>
    <cellStyle name="Comma 3 2 5 4 2 2 2 2" xfId="17864" xr:uid="{00000000-0005-0000-0000-0000D92C0000}"/>
    <cellStyle name="Comma 3 2 5 4 2 2 2 2 2" xfId="37078" xr:uid="{C93EA6F2-BC64-4E4F-A1F9-7612543FFF6C}"/>
    <cellStyle name="Comma 3 2 5 4 2 2 2 3" xfId="27471" xr:uid="{70537DB2-4999-422A-B99D-919489147222}"/>
    <cellStyle name="Comma 3 2 5 4 2 2 3" xfId="13061" xr:uid="{00000000-0005-0000-0000-0000DA2C0000}"/>
    <cellStyle name="Comma 3 2 5 4 2 2 3 2" xfId="32275" xr:uid="{EA7074F5-E541-4D71-8FD3-101721C39F8D}"/>
    <cellStyle name="Comma 3 2 5 4 2 2 4" xfId="22668" xr:uid="{DE83043E-40DD-4AD3-BFC2-2F51A625EEBE}"/>
    <cellStyle name="Comma 3 2 5 4 2 3" xfId="5856" xr:uid="{00000000-0005-0000-0000-0000DB2C0000}"/>
    <cellStyle name="Comma 3 2 5 4 2 3 2" xfId="15463" xr:uid="{00000000-0005-0000-0000-0000DC2C0000}"/>
    <cellStyle name="Comma 3 2 5 4 2 3 2 2" xfId="34677" xr:uid="{F7DFE032-D1E5-473B-9E5E-7876A17D6983}"/>
    <cellStyle name="Comma 3 2 5 4 2 3 3" xfId="25070" xr:uid="{DA6855F0-1D17-4C6A-B110-34C2DB04227C}"/>
    <cellStyle name="Comma 3 2 5 4 2 4" xfId="10659" xr:uid="{00000000-0005-0000-0000-0000DD2C0000}"/>
    <cellStyle name="Comma 3 2 5 4 2 4 2" xfId="29873" xr:uid="{2EA76632-63FE-468B-B0AF-430DE471D3AC}"/>
    <cellStyle name="Comma 3 2 5 4 2 5" xfId="20266" xr:uid="{810E28C2-0DEC-44AB-91D7-1D2A4C9046C5}"/>
    <cellStyle name="Comma 3 2 5 4 3" xfId="1849" xr:uid="{00000000-0005-0000-0000-0000DE2C0000}"/>
    <cellStyle name="Comma 3 2 5 4 3 2" xfId="4254" xr:uid="{00000000-0005-0000-0000-0000DF2C0000}"/>
    <cellStyle name="Comma 3 2 5 4 3 2 2" xfId="9057" xr:uid="{00000000-0005-0000-0000-0000E02C0000}"/>
    <cellStyle name="Comma 3 2 5 4 3 2 2 2" xfId="18664" xr:uid="{00000000-0005-0000-0000-0000E12C0000}"/>
    <cellStyle name="Comma 3 2 5 4 3 2 2 2 2" xfId="37878" xr:uid="{F78EFBD9-319D-4428-BC8B-979D2B666415}"/>
    <cellStyle name="Comma 3 2 5 4 3 2 2 3" xfId="28271" xr:uid="{A1D76C27-C7D6-40F2-9D19-88ABB66B79A1}"/>
    <cellStyle name="Comma 3 2 5 4 3 2 3" xfId="13861" xr:uid="{00000000-0005-0000-0000-0000E22C0000}"/>
    <cellStyle name="Comma 3 2 5 4 3 2 3 2" xfId="33075" xr:uid="{D29179BC-F079-4439-B2B7-C0E391A82DDE}"/>
    <cellStyle name="Comma 3 2 5 4 3 2 4" xfId="23468" xr:uid="{51E62AC7-2DBD-439B-9553-B8970D30E0FA}"/>
    <cellStyle name="Comma 3 2 5 4 3 3" xfId="6656" xr:uid="{00000000-0005-0000-0000-0000E32C0000}"/>
    <cellStyle name="Comma 3 2 5 4 3 3 2" xfId="16263" xr:uid="{00000000-0005-0000-0000-0000E42C0000}"/>
    <cellStyle name="Comma 3 2 5 4 3 3 2 2" xfId="35477" xr:uid="{D3EAC75C-017D-4881-B79C-E4B01804971E}"/>
    <cellStyle name="Comma 3 2 5 4 3 3 3" xfId="25870" xr:uid="{EB31B111-F2EA-46B8-B343-B3722C4ADBAD}"/>
    <cellStyle name="Comma 3 2 5 4 3 4" xfId="11459" xr:uid="{00000000-0005-0000-0000-0000E52C0000}"/>
    <cellStyle name="Comma 3 2 5 4 3 4 2" xfId="30673" xr:uid="{68DE4641-7CDC-4FDC-88E9-CC3A18EECB17}"/>
    <cellStyle name="Comma 3 2 5 4 3 5" xfId="21066" xr:uid="{6D0B35C8-3CFC-4DCE-A3E5-1336931E7CAF}"/>
    <cellStyle name="Comma 3 2 5 4 4" xfId="2654" xr:uid="{00000000-0005-0000-0000-0000E62C0000}"/>
    <cellStyle name="Comma 3 2 5 4 4 2" xfId="7457" xr:uid="{00000000-0005-0000-0000-0000E72C0000}"/>
    <cellStyle name="Comma 3 2 5 4 4 2 2" xfId="17064" xr:uid="{00000000-0005-0000-0000-0000E82C0000}"/>
    <cellStyle name="Comma 3 2 5 4 4 2 2 2" xfId="36278" xr:uid="{5AF06BDE-C512-4B15-A54B-889541BE2C6F}"/>
    <cellStyle name="Comma 3 2 5 4 4 2 3" xfId="26671" xr:uid="{E2325531-6382-4D5F-A63B-48954AF95976}"/>
    <cellStyle name="Comma 3 2 5 4 4 3" xfId="12261" xr:uid="{00000000-0005-0000-0000-0000E92C0000}"/>
    <cellStyle name="Comma 3 2 5 4 4 3 2" xfId="31475" xr:uid="{E543AF06-3AEA-4AD9-9124-7E630D91B81D}"/>
    <cellStyle name="Comma 3 2 5 4 4 4" xfId="21868" xr:uid="{2D36835E-64A9-4CB9-A095-D9D659851417}"/>
    <cellStyle name="Comma 3 2 5 4 5" xfId="5056" xr:uid="{00000000-0005-0000-0000-0000EA2C0000}"/>
    <cellStyle name="Comma 3 2 5 4 5 2" xfId="14663" xr:uid="{00000000-0005-0000-0000-0000EB2C0000}"/>
    <cellStyle name="Comma 3 2 5 4 5 2 2" xfId="33877" xr:uid="{C2396B10-6477-4634-8C93-144655C9EE40}"/>
    <cellStyle name="Comma 3 2 5 4 5 3" xfId="24270" xr:uid="{9BA93B65-CDA1-46DF-BEFC-7211CFF5C8F5}"/>
    <cellStyle name="Comma 3 2 5 4 6" xfId="9859" xr:uid="{00000000-0005-0000-0000-0000EC2C0000}"/>
    <cellStyle name="Comma 3 2 5 4 6 2" xfId="29073" xr:uid="{D309D94D-36EA-4834-9589-AB2C699F79B8}"/>
    <cellStyle name="Comma 3 2 5 4 7" xfId="19466" xr:uid="{5855D58D-F65B-4973-B299-189CFD405226}"/>
    <cellStyle name="Comma 3 2 5 5" xfId="448" xr:uid="{00000000-0005-0000-0000-0000ED2C0000}"/>
    <cellStyle name="Comma 3 2 5 5 2" xfId="1249" xr:uid="{00000000-0005-0000-0000-0000EE2C0000}"/>
    <cellStyle name="Comma 3 2 5 5 2 2" xfId="3654" xr:uid="{00000000-0005-0000-0000-0000EF2C0000}"/>
    <cellStyle name="Comma 3 2 5 5 2 2 2" xfId="8457" xr:uid="{00000000-0005-0000-0000-0000F02C0000}"/>
    <cellStyle name="Comma 3 2 5 5 2 2 2 2" xfId="18064" xr:uid="{00000000-0005-0000-0000-0000F12C0000}"/>
    <cellStyle name="Comma 3 2 5 5 2 2 2 2 2" xfId="37278" xr:uid="{2FA5BFAB-B95E-4B4A-9970-BF8E81A8CCA8}"/>
    <cellStyle name="Comma 3 2 5 5 2 2 2 3" xfId="27671" xr:uid="{912BE01E-3DBB-4B6F-8A74-FA3918DB98C9}"/>
    <cellStyle name="Comma 3 2 5 5 2 2 3" xfId="13261" xr:uid="{00000000-0005-0000-0000-0000F22C0000}"/>
    <cellStyle name="Comma 3 2 5 5 2 2 3 2" xfId="32475" xr:uid="{EA74F0A1-6BBC-4464-86E0-27059CA47683}"/>
    <cellStyle name="Comma 3 2 5 5 2 2 4" xfId="22868" xr:uid="{6DC270B0-FFB1-4BAC-8DAC-2F5427B96054}"/>
    <cellStyle name="Comma 3 2 5 5 2 3" xfId="6056" xr:uid="{00000000-0005-0000-0000-0000F32C0000}"/>
    <cellStyle name="Comma 3 2 5 5 2 3 2" xfId="15663" xr:uid="{00000000-0005-0000-0000-0000F42C0000}"/>
    <cellStyle name="Comma 3 2 5 5 2 3 2 2" xfId="34877" xr:uid="{AEA5C3D8-AF97-4BDA-8280-80D37A9B86DC}"/>
    <cellStyle name="Comma 3 2 5 5 2 3 3" xfId="25270" xr:uid="{B0077C0C-98E8-445F-B9B7-332563923B03}"/>
    <cellStyle name="Comma 3 2 5 5 2 4" xfId="10859" xr:uid="{00000000-0005-0000-0000-0000F52C0000}"/>
    <cellStyle name="Comma 3 2 5 5 2 4 2" xfId="30073" xr:uid="{5943F21A-53F4-4193-8B51-E5E4A41AF70B}"/>
    <cellStyle name="Comma 3 2 5 5 2 5" xfId="20466" xr:uid="{2E8CEA4F-0E53-4A5A-89BA-9382685A5CBD}"/>
    <cellStyle name="Comma 3 2 5 5 3" xfId="2049" xr:uid="{00000000-0005-0000-0000-0000F62C0000}"/>
    <cellStyle name="Comma 3 2 5 5 3 2" xfId="4454" xr:uid="{00000000-0005-0000-0000-0000F72C0000}"/>
    <cellStyle name="Comma 3 2 5 5 3 2 2" xfId="9257" xr:uid="{00000000-0005-0000-0000-0000F82C0000}"/>
    <cellStyle name="Comma 3 2 5 5 3 2 2 2" xfId="18864" xr:uid="{00000000-0005-0000-0000-0000F92C0000}"/>
    <cellStyle name="Comma 3 2 5 5 3 2 2 2 2" xfId="38078" xr:uid="{CBA49922-05C6-4C79-A1C3-07F09BC0F94A}"/>
    <cellStyle name="Comma 3 2 5 5 3 2 2 3" xfId="28471" xr:uid="{9AC38225-683B-4378-B818-D12C84C27B16}"/>
    <cellStyle name="Comma 3 2 5 5 3 2 3" xfId="14061" xr:uid="{00000000-0005-0000-0000-0000FA2C0000}"/>
    <cellStyle name="Comma 3 2 5 5 3 2 3 2" xfId="33275" xr:uid="{A0C31F54-0AF4-425E-9FDB-8B5AAF1B2BB7}"/>
    <cellStyle name="Comma 3 2 5 5 3 2 4" xfId="23668" xr:uid="{CBA5448C-A053-4012-B86E-41FB9E79D7BA}"/>
    <cellStyle name="Comma 3 2 5 5 3 3" xfId="6856" xr:uid="{00000000-0005-0000-0000-0000FB2C0000}"/>
    <cellStyle name="Comma 3 2 5 5 3 3 2" xfId="16463" xr:uid="{00000000-0005-0000-0000-0000FC2C0000}"/>
    <cellStyle name="Comma 3 2 5 5 3 3 2 2" xfId="35677" xr:uid="{C96CF0F3-58E5-42E2-B003-5FAFCCC67FA5}"/>
    <cellStyle name="Comma 3 2 5 5 3 3 3" xfId="26070" xr:uid="{468863ED-64F5-47AA-B7E7-E704CFBEE9D8}"/>
    <cellStyle name="Comma 3 2 5 5 3 4" xfId="11659" xr:uid="{00000000-0005-0000-0000-0000FD2C0000}"/>
    <cellStyle name="Comma 3 2 5 5 3 4 2" xfId="30873" xr:uid="{8FE1AF5E-630C-4B8F-8075-BAE4178C9585}"/>
    <cellStyle name="Comma 3 2 5 5 3 5" xfId="21266" xr:uid="{A1B21037-8994-48E5-9F45-CFFB0A195908}"/>
    <cellStyle name="Comma 3 2 5 5 4" xfId="2854" xr:uid="{00000000-0005-0000-0000-0000FE2C0000}"/>
    <cellStyle name="Comma 3 2 5 5 4 2" xfId="7657" xr:uid="{00000000-0005-0000-0000-0000FF2C0000}"/>
    <cellStyle name="Comma 3 2 5 5 4 2 2" xfId="17264" xr:uid="{00000000-0005-0000-0000-0000002D0000}"/>
    <cellStyle name="Comma 3 2 5 5 4 2 2 2" xfId="36478" xr:uid="{6327493C-1DE8-4333-963C-0DDBFB8F4A67}"/>
    <cellStyle name="Comma 3 2 5 5 4 2 3" xfId="26871" xr:uid="{2422E382-8C51-4485-BB14-3754657F5A32}"/>
    <cellStyle name="Comma 3 2 5 5 4 3" xfId="12461" xr:uid="{00000000-0005-0000-0000-0000012D0000}"/>
    <cellStyle name="Comma 3 2 5 5 4 3 2" xfId="31675" xr:uid="{02AC2435-DB9F-4144-8164-78F5DE642E7B}"/>
    <cellStyle name="Comma 3 2 5 5 4 4" xfId="22068" xr:uid="{150A8911-DC4B-4DC9-8F59-69E26110DE71}"/>
    <cellStyle name="Comma 3 2 5 5 5" xfId="5256" xr:uid="{00000000-0005-0000-0000-0000022D0000}"/>
    <cellStyle name="Comma 3 2 5 5 5 2" xfId="14863" xr:uid="{00000000-0005-0000-0000-0000032D0000}"/>
    <cellStyle name="Comma 3 2 5 5 5 2 2" xfId="34077" xr:uid="{715E73F7-7E08-44A6-A1FF-117FBA19C8AE}"/>
    <cellStyle name="Comma 3 2 5 5 5 3" xfId="24470" xr:uid="{E9528AAC-DD6E-4BDB-8EA2-7F91B34102AD}"/>
    <cellStyle name="Comma 3 2 5 5 6" xfId="10059" xr:uid="{00000000-0005-0000-0000-0000042D0000}"/>
    <cellStyle name="Comma 3 2 5 5 6 2" xfId="29273" xr:uid="{9F1808B6-A26F-4CC5-A723-2D7A02938DBD}"/>
    <cellStyle name="Comma 3 2 5 5 7" xfId="19666" xr:uid="{A5E37F02-8F2F-46A5-8DCD-4BE0F1D1F45A}"/>
    <cellStyle name="Comma 3 2 5 6" xfId="648" xr:uid="{00000000-0005-0000-0000-0000052D0000}"/>
    <cellStyle name="Comma 3 2 5 6 2" xfId="1449" xr:uid="{00000000-0005-0000-0000-0000062D0000}"/>
    <cellStyle name="Comma 3 2 5 6 2 2" xfId="3854" xr:uid="{00000000-0005-0000-0000-0000072D0000}"/>
    <cellStyle name="Comma 3 2 5 6 2 2 2" xfId="8657" xr:uid="{00000000-0005-0000-0000-0000082D0000}"/>
    <cellStyle name="Comma 3 2 5 6 2 2 2 2" xfId="18264" xr:uid="{00000000-0005-0000-0000-0000092D0000}"/>
    <cellStyle name="Comma 3 2 5 6 2 2 2 2 2" xfId="37478" xr:uid="{908D24C5-940D-49D6-9238-06CB59A0BE57}"/>
    <cellStyle name="Comma 3 2 5 6 2 2 2 3" xfId="27871" xr:uid="{1C618E44-62AB-4B19-8251-913BFB8A286A}"/>
    <cellStyle name="Comma 3 2 5 6 2 2 3" xfId="13461" xr:uid="{00000000-0005-0000-0000-00000A2D0000}"/>
    <cellStyle name="Comma 3 2 5 6 2 2 3 2" xfId="32675" xr:uid="{22C1E551-97C1-490D-A8B9-61C93C4FB688}"/>
    <cellStyle name="Comma 3 2 5 6 2 2 4" xfId="23068" xr:uid="{AAD04E31-812E-469E-A25E-BA95E4106E20}"/>
    <cellStyle name="Comma 3 2 5 6 2 3" xfId="6256" xr:uid="{00000000-0005-0000-0000-00000B2D0000}"/>
    <cellStyle name="Comma 3 2 5 6 2 3 2" xfId="15863" xr:uid="{00000000-0005-0000-0000-00000C2D0000}"/>
    <cellStyle name="Comma 3 2 5 6 2 3 2 2" xfId="35077" xr:uid="{842AB69C-8D4F-4DA7-9F55-2872FDAB2BEE}"/>
    <cellStyle name="Comma 3 2 5 6 2 3 3" xfId="25470" xr:uid="{29C72BAE-A3C5-4684-8D88-A281D2C0D0D7}"/>
    <cellStyle name="Comma 3 2 5 6 2 4" xfId="11059" xr:uid="{00000000-0005-0000-0000-00000D2D0000}"/>
    <cellStyle name="Comma 3 2 5 6 2 4 2" xfId="30273" xr:uid="{103C57A3-743A-40A2-AA97-5D5FC7EC4AA8}"/>
    <cellStyle name="Comma 3 2 5 6 2 5" xfId="20666" xr:uid="{0CF67A6F-9DF5-4B12-AAE5-A27AAC5EFD38}"/>
    <cellStyle name="Comma 3 2 5 6 3" xfId="2249" xr:uid="{00000000-0005-0000-0000-00000E2D0000}"/>
    <cellStyle name="Comma 3 2 5 6 3 2" xfId="4654" xr:uid="{00000000-0005-0000-0000-00000F2D0000}"/>
    <cellStyle name="Comma 3 2 5 6 3 2 2" xfId="9457" xr:uid="{00000000-0005-0000-0000-0000102D0000}"/>
    <cellStyle name="Comma 3 2 5 6 3 2 2 2" xfId="19064" xr:uid="{00000000-0005-0000-0000-0000112D0000}"/>
    <cellStyle name="Comma 3 2 5 6 3 2 2 2 2" xfId="38278" xr:uid="{BE646C36-FAA4-44B9-A47C-02582F2AF71A}"/>
    <cellStyle name="Comma 3 2 5 6 3 2 2 3" xfId="28671" xr:uid="{324E1D8F-B521-4EEF-95CB-EBE1358DD847}"/>
    <cellStyle name="Comma 3 2 5 6 3 2 3" xfId="14261" xr:uid="{00000000-0005-0000-0000-0000122D0000}"/>
    <cellStyle name="Comma 3 2 5 6 3 2 3 2" xfId="33475" xr:uid="{1B3B2E6E-8118-4C4E-839B-B85E73C152FA}"/>
    <cellStyle name="Comma 3 2 5 6 3 2 4" xfId="23868" xr:uid="{B44EA47E-D5D9-4161-9BB6-E1B5308401E0}"/>
    <cellStyle name="Comma 3 2 5 6 3 3" xfId="7056" xr:uid="{00000000-0005-0000-0000-0000132D0000}"/>
    <cellStyle name="Comma 3 2 5 6 3 3 2" xfId="16663" xr:uid="{00000000-0005-0000-0000-0000142D0000}"/>
    <cellStyle name="Comma 3 2 5 6 3 3 2 2" xfId="35877" xr:uid="{C27E4A0F-0558-4C8E-91F8-86B6FAD96567}"/>
    <cellStyle name="Comma 3 2 5 6 3 3 3" xfId="26270" xr:uid="{C4C070A9-3783-40EB-A0EC-AEA75561BC9B}"/>
    <cellStyle name="Comma 3 2 5 6 3 4" xfId="11859" xr:uid="{00000000-0005-0000-0000-0000152D0000}"/>
    <cellStyle name="Comma 3 2 5 6 3 4 2" xfId="31073" xr:uid="{52BECAE0-A579-403D-BDA7-B7CD969E67D4}"/>
    <cellStyle name="Comma 3 2 5 6 3 5" xfId="21466" xr:uid="{F40B22B5-A072-416F-83DE-11C03F430648}"/>
    <cellStyle name="Comma 3 2 5 6 4" xfId="3054" xr:uid="{00000000-0005-0000-0000-0000162D0000}"/>
    <cellStyle name="Comma 3 2 5 6 4 2" xfId="7857" xr:uid="{00000000-0005-0000-0000-0000172D0000}"/>
    <cellStyle name="Comma 3 2 5 6 4 2 2" xfId="17464" xr:uid="{00000000-0005-0000-0000-0000182D0000}"/>
    <cellStyle name="Comma 3 2 5 6 4 2 2 2" xfId="36678" xr:uid="{80C14106-187E-4D29-813B-144F0A8483B2}"/>
    <cellStyle name="Comma 3 2 5 6 4 2 3" xfId="27071" xr:uid="{F985D58B-345E-4ECF-8FE2-26A7E8B5FE79}"/>
    <cellStyle name="Comma 3 2 5 6 4 3" xfId="12661" xr:uid="{00000000-0005-0000-0000-0000192D0000}"/>
    <cellStyle name="Comma 3 2 5 6 4 3 2" xfId="31875" xr:uid="{5A36877C-0BA8-438F-A508-BD80D62D1DDD}"/>
    <cellStyle name="Comma 3 2 5 6 4 4" xfId="22268" xr:uid="{8C7A72C7-F475-44AD-8CB7-1DDC15DE85EE}"/>
    <cellStyle name="Comma 3 2 5 6 5" xfId="5456" xr:uid="{00000000-0005-0000-0000-00001A2D0000}"/>
    <cellStyle name="Comma 3 2 5 6 5 2" xfId="15063" xr:uid="{00000000-0005-0000-0000-00001B2D0000}"/>
    <cellStyle name="Comma 3 2 5 6 5 2 2" xfId="34277" xr:uid="{4C3247A3-FCE7-4BD3-8C8A-751EE955C9DB}"/>
    <cellStyle name="Comma 3 2 5 6 5 3" xfId="24670" xr:uid="{5633EFA4-745F-457F-953C-3A83516C9FD7}"/>
    <cellStyle name="Comma 3 2 5 6 6" xfId="10259" xr:uid="{00000000-0005-0000-0000-00001C2D0000}"/>
    <cellStyle name="Comma 3 2 5 6 6 2" xfId="29473" xr:uid="{5A2DEFCF-20DD-4BAC-9FE8-6D0A93979361}"/>
    <cellStyle name="Comma 3 2 5 6 7" xfId="19866" xr:uid="{5F92B81C-104D-4EDE-863B-B85B07D66696}"/>
    <cellStyle name="Comma 3 2 5 7" xfId="849" xr:uid="{00000000-0005-0000-0000-00001D2D0000}"/>
    <cellStyle name="Comma 3 2 5 7 2" xfId="3254" xr:uid="{00000000-0005-0000-0000-00001E2D0000}"/>
    <cellStyle name="Comma 3 2 5 7 2 2" xfId="8057" xr:uid="{00000000-0005-0000-0000-00001F2D0000}"/>
    <cellStyle name="Comma 3 2 5 7 2 2 2" xfId="17664" xr:uid="{00000000-0005-0000-0000-0000202D0000}"/>
    <cellStyle name="Comma 3 2 5 7 2 2 2 2" xfId="36878" xr:uid="{F312BE7C-D975-4902-8F39-31F4D3903E12}"/>
    <cellStyle name="Comma 3 2 5 7 2 2 3" xfId="27271" xr:uid="{CC536AAA-8EB7-4CF2-B5E4-9B2104ED2693}"/>
    <cellStyle name="Comma 3 2 5 7 2 3" xfId="12861" xr:uid="{00000000-0005-0000-0000-0000212D0000}"/>
    <cellStyle name="Comma 3 2 5 7 2 3 2" xfId="32075" xr:uid="{976C67C1-FEBF-4D69-BAE3-EE1A0319EF29}"/>
    <cellStyle name="Comma 3 2 5 7 2 4" xfId="22468" xr:uid="{5F433EFF-19AA-4E71-A387-E465672FC883}"/>
    <cellStyle name="Comma 3 2 5 7 3" xfId="5656" xr:uid="{00000000-0005-0000-0000-0000222D0000}"/>
    <cellStyle name="Comma 3 2 5 7 3 2" xfId="15263" xr:uid="{00000000-0005-0000-0000-0000232D0000}"/>
    <cellStyle name="Comma 3 2 5 7 3 2 2" xfId="34477" xr:uid="{BF041DBE-2D81-4CBB-A5AD-4B10ED8FFE87}"/>
    <cellStyle name="Comma 3 2 5 7 3 3" xfId="24870" xr:uid="{E80F004E-9A6E-4885-887F-C55812348AD4}"/>
    <cellStyle name="Comma 3 2 5 7 4" xfId="10459" xr:uid="{00000000-0005-0000-0000-0000242D0000}"/>
    <cellStyle name="Comma 3 2 5 7 4 2" xfId="29673" xr:uid="{A62E1318-7D59-4D3C-B685-53AEA3AABAE3}"/>
    <cellStyle name="Comma 3 2 5 7 5" xfId="20066" xr:uid="{7949F523-7E83-430A-B073-22BFE8DF4417}"/>
    <cellStyle name="Comma 3 2 5 8" xfId="1649" xr:uid="{00000000-0005-0000-0000-0000252D0000}"/>
    <cellStyle name="Comma 3 2 5 8 2" xfId="4054" xr:uid="{00000000-0005-0000-0000-0000262D0000}"/>
    <cellStyle name="Comma 3 2 5 8 2 2" xfId="8857" xr:uid="{00000000-0005-0000-0000-0000272D0000}"/>
    <cellStyle name="Comma 3 2 5 8 2 2 2" xfId="18464" xr:uid="{00000000-0005-0000-0000-0000282D0000}"/>
    <cellStyle name="Comma 3 2 5 8 2 2 2 2" xfId="37678" xr:uid="{4ABBD448-E620-4BF4-AD2D-A0A052B9B030}"/>
    <cellStyle name="Comma 3 2 5 8 2 2 3" xfId="28071" xr:uid="{0F367B0D-5A13-4DAB-AC40-4CA85E36145F}"/>
    <cellStyle name="Comma 3 2 5 8 2 3" xfId="13661" xr:uid="{00000000-0005-0000-0000-0000292D0000}"/>
    <cellStyle name="Comma 3 2 5 8 2 3 2" xfId="32875" xr:uid="{E5BD8FAC-5ABA-460E-B8E4-92AAC47497BF}"/>
    <cellStyle name="Comma 3 2 5 8 2 4" xfId="23268" xr:uid="{F0A38EB4-D3A7-4572-A79A-59975BB252B2}"/>
    <cellStyle name="Comma 3 2 5 8 3" xfId="6456" xr:uid="{00000000-0005-0000-0000-00002A2D0000}"/>
    <cellStyle name="Comma 3 2 5 8 3 2" xfId="16063" xr:uid="{00000000-0005-0000-0000-00002B2D0000}"/>
    <cellStyle name="Comma 3 2 5 8 3 2 2" xfId="35277" xr:uid="{B71B9974-F9BB-47FF-AD36-BA18760322AE}"/>
    <cellStyle name="Comma 3 2 5 8 3 3" xfId="25670" xr:uid="{36E46F15-6930-4D58-8EC9-2A559E0D872A}"/>
    <cellStyle name="Comma 3 2 5 8 4" xfId="11259" xr:uid="{00000000-0005-0000-0000-00002C2D0000}"/>
    <cellStyle name="Comma 3 2 5 8 4 2" xfId="30473" xr:uid="{21D607A3-395F-446D-986E-E9157B3F5825}"/>
    <cellStyle name="Comma 3 2 5 8 5" xfId="20866" xr:uid="{26096C04-B112-408F-98C4-7CEE2581AB6E}"/>
    <cellStyle name="Comma 3 2 5 9" xfId="2454" xr:uid="{00000000-0005-0000-0000-00002D2D0000}"/>
    <cellStyle name="Comma 3 2 5 9 2" xfId="7257" xr:uid="{00000000-0005-0000-0000-00002E2D0000}"/>
    <cellStyle name="Comma 3 2 5 9 2 2" xfId="16864" xr:uid="{00000000-0005-0000-0000-00002F2D0000}"/>
    <cellStyle name="Comma 3 2 5 9 2 2 2" xfId="36078" xr:uid="{73EE7A6A-4DD5-4137-8266-BBEF2FDEDB1A}"/>
    <cellStyle name="Comma 3 2 5 9 2 3" xfId="26471" xr:uid="{5C031C73-CD28-446B-83E7-4A46568B71AF}"/>
    <cellStyle name="Comma 3 2 5 9 3" xfId="12061" xr:uid="{00000000-0005-0000-0000-0000302D0000}"/>
    <cellStyle name="Comma 3 2 5 9 3 2" xfId="31275" xr:uid="{58A1C466-2C14-4E1C-98E8-A31BB563787E}"/>
    <cellStyle name="Comma 3 2 5 9 4" xfId="21668" xr:uid="{C20F555B-A0C3-45E8-8E13-459E366B49E2}"/>
    <cellStyle name="Comma 3 2 6" xfId="58" xr:uid="{00000000-0005-0000-0000-0000312D0000}"/>
    <cellStyle name="Comma 3 2 6 10" xfId="9669" xr:uid="{00000000-0005-0000-0000-0000322D0000}"/>
    <cellStyle name="Comma 3 2 6 10 2" xfId="28883" xr:uid="{13E5E7C7-1923-4CBA-B7BC-5C4A1A2255D7}"/>
    <cellStyle name="Comma 3 2 6 11" xfId="19276" xr:uid="{97BBF8A2-9AA6-48A5-B4FB-E8B524823B73}"/>
    <cellStyle name="Comma 3 2 6 2" xfId="158" xr:uid="{00000000-0005-0000-0000-0000332D0000}"/>
    <cellStyle name="Comma 3 2 6 2 10" xfId="19376" xr:uid="{33298A29-9721-4FAE-A806-6591C395F147}"/>
    <cellStyle name="Comma 3 2 6 2 2" xfId="358" xr:uid="{00000000-0005-0000-0000-0000342D0000}"/>
    <cellStyle name="Comma 3 2 6 2 2 2" xfId="1159" xr:uid="{00000000-0005-0000-0000-0000352D0000}"/>
    <cellStyle name="Comma 3 2 6 2 2 2 2" xfId="3564" xr:uid="{00000000-0005-0000-0000-0000362D0000}"/>
    <cellStyle name="Comma 3 2 6 2 2 2 2 2" xfId="8367" xr:uid="{00000000-0005-0000-0000-0000372D0000}"/>
    <cellStyle name="Comma 3 2 6 2 2 2 2 2 2" xfId="17974" xr:uid="{00000000-0005-0000-0000-0000382D0000}"/>
    <cellStyle name="Comma 3 2 6 2 2 2 2 2 2 2" xfId="37188" xr:uid="{A7DD939B-87A1-435F-AE86-B328F6ADC726}"/>
    <cellStyle name="Comma 3 2 6 2 2 2 2 2 3" xfId="27581" xr:uid="{D34893EE-2DA1-4A70-A119-21781CAC9AC2}"/>
    <cellStyle name="Comma 3 2 6 2 2 2 2 3" xfId="13171" xr:uid="{00000000-0005-0000-0000-0000392D0000}"/>
    <cellStyle name="Comma 3 2 6 2 2 2 2 3 2" xfId="32385" xr:uid="{BAD18EFA-6CF8-49F6-B6FF-53DC7D95A3DC}"/>
    <cellStyle name="Comma 3 2 6 2 2 2 2 4" xfId="22778" xr:uid="{8666531F-148A-4351-A483-0FC16E0E2507}"/>
    <cellStyle name="Comma 3 2 6 2 2 2 3" xfId="5966" xr:uid="{00000000-0005-0000-0000-00003A2D0000}"/>
    <cellStyle name="Comma 3 2 6 2 2 2 3 2" xfId="15573" xr:uid="{00000000-0005-0000-0000-00003B2D0000}"/>
    <cellStyle name="Comma 3 2 6 2 2 2 3 2 2" xfId="34787" xr:uid="{2C30288A-DFFF-4F1F-97A5-C9ABBB05B5AD}"/>
    <cellStyle name="Comma 3 2 6 2 2 2 3 3" xfId="25180" xr:uid="{BCC70F9A-4C6D-46AD-87D5-4D0F175D4921}"/>
    <cellStyle name="Comma 3 2 6 2 2 2 4" xfId="10769" xr:uid="{00000000-0005-0000-0000-00003C2D0000}"/>
    <cellStyle name="Comma 3 2 6 2 2 2 4 2" xfId="29983" xr:uid="{B0C3DCE8-C042-4907-A361-F292D9C5C1A0}"/>
    <cellStyle name="Comma 3 2 6 2 2 2 5" xfId="20376" xr:uid="{0F7FA91F-3438-450B-A4B2-EBD8DFAD3BAC}"/>
    <cellStyle name="Comma 3 2 6 2 2 3" xfId="1959" xr:uid="{00000000-0005-0000-0000-00003D2D0000}"/>
    <cellStyle name="Comma 3 2 6 2 2 3 2" xfId="4364" xr:uid="{00000000-0005-0000-0000-00003E2D0000}"/>
    <cellStyle name="Comma 3 2 6 2 2 3 2 2" xfId="9167" xr:uid="{00000000-0005-0000-0000-00003F2D0000}"/>
    <cellStyle name="Comma 3 2 6 2 2 3 2 2 2" xfId="18774" xr:uid="{00000000-0005-0000-0000-0000402D0000}"/>
    <cellStyle name="Comma 3 2 6 2 2 3 2 2 2 2" xfId="37988" xr:uid="{885A8C44-8B26-419C-9380-865389ACEE19}"/>
    <cellStyle name="Comma 3 2 6 2 2 3 2 2 3" xfId="28381" xr:uid="{3BC908C9-41E6-4D69-8CAC-4EE3241BA030}"/>
    <cellStyle name="Comma 3 2 6 2 2 3 2 3" xfId="13971" xr:uid="{00000000-0005-0000-0000-0000412D0000}"/>
    <cellStyle name="Comma 3 2 6 2 2 3 2 3 2" xfId="33185" xr:uid="{688014A8-EFD4-48AB-9FBE-360510A41835}"/>
    <cellStyle name="Comma 3 2 6 2 2 3 2 4" xfId="23578" xr:uid="{2AAB917A-0BB0-4509-AF06-64175083C6D1}"/>
    <cellStyle name="Comma 3 2 6 2 2 3 3" xfId="6766" xr:uid="{00000000-0005-0000-0000-0000422D0000}"/>
    <cellStyle name="Comma 3 2 6 2 2 3 3 2" xfId="16373" xr:uid="{00000000-0005-0000-0000-0000432D0000}"/>
    <cellStyle name="Comma 3 2 6 2 2 3 3 2 2" xfId="35587" xr:uid="{8A815CCA-DD72-447D-8B43-AF8D15FBAB6F}"/>
    <cellStyle name="Comma 3 2 6 2 2 3 3 3" xfId="25980" xr:uid="{210601AF-8E13-436B-B707-FC49577D7F7B}"/>
    <cellStyle name="Comma 3 2 6 2 2 3 4" xfId="11569" xr:uid="{00000000-0005-0000-0000-0000442D0000}"/>
    <cellStyle name="Comma 3 2 6 2 2 3 4 2" xfId="30783" xr:uid="{B6E102DD-6B67-4026-9A25-67481EA448A1}"/>
    <cellStyle name="Comma 3 2 6 2 2 3 5" xfId="21176" xr:uid="{38AF49AC-C9A2-4C92-A2CB-C2CCBC171869}"/>
    <cellStyle name="Comma 3 2 6 2 2 4" xfId="2764" xr:uid="{00000000-0005-0000-0000-0000452D0000}"/>
    <cellStyle name="Comma 3 2 6 2 2 4 2" xfId="7567" xr:uid="{00000000-0005-0000-0000-0000462D0000}"/>
    <cellStyle name="Comma 3 2 6 2 2 4 2 2" xfId="17174" xr:uid="{00000000-0005-0000-0000-0000472D0000}"/>
    <cellStyle name="Comma 3 2 6 2 2 4 2 2 2" xfId="36388" xr:uid="{8B2E6B83-E054-4021-9C98-E97E2978ACFC}"/>
    <cellStyle name="Comma 3 2 6 2 2 4 2 3" xfId="26781" xr:uid="{909D56E1-ACC1-44AA-9F7F-D06EDBC55122}"/>
    <cellStyle name="Comma 3 2 6 2 2 4 3" xfId="12371" xr:uid="{00000000-0005-0000-0000-0000482D0000}"/>
    <cellStyle name="Comma 3 2 6 2 2 4 3 2" xfId="31585" xr:uid="{CD924AA4-AD96-4387-96C3-8B5E9F9D55C5}"/>
    <cellStyle name="Comma 3 2 6 2 2 4 4" xfId="21978" xr:uid="{E4C8674D-454C-438B-AFE7-FF6BC3A48C78}"/>
    <cellStyle name="Comma 3 2 6 2 2 5" xfId="5166" xr:uid="{00000000-0005-0000-0000-0000492D0000}"/>
    <cellStyle name="Comma 3 2 6 2 2 5 2" xfId="14773" xr:uid="{00000000-0005-0000-0000-00004A2D0000}"/>
    <cellStyle name="Comma 3 2 6 2 2 5 2 2" xfId="33987" xr:uid="{E70455BC-F977-425E-B014-D6723FD6058A}"/>
    <cellStyle name="Comma 3 2 6 2 2 5 3" xfId="24380" xr:uid="{B70C9C92-9AB0-43DD-978A-34B04B6B4302}"/>
    <cellStyle name="Comma 3 2 6 2 2 6" xfId="9969" xr:uid="{00000000-0005-0000-0000-00004B2D0000}"/>
    <cellStyle name="Comma 3 2 6 2 2 6 2" xfId="29183" xr:uid="{47AA5D69-47B7-436E-848E-A44CFE99CE18}"/>
    <cellStyle name="Comma 3 2 6 2 2 7" xfId="19576" xr:uid="{C385F169-AD30-4B73-A23B-BFEB823CAA76}"/>
    <cellStyle name="Comma 3 2 6 2 3" xfId="558" xr:uid="{00000000-0005-0000-0000-00004C2D0000}"/>
    <cellStyle name="Comma 3 2 6 2 3 2" xfId="1359" xr:uid="{00000000-0005-0000-0000-00004D2D0000}"/>
    <cellStyle name="Comma 3 2 6 2 3 2 2" xfId="3764" xr:uid="{00000000-0005-0000-0000-00004E2D0000}"/>
    <cellStyle name="Comma 3 2 6 2 3 2 2 2" xfId="8567" xr:uid="{00000000-0005-0000-0000-00004F2D0000}"/>
    <cellStyle name="Comma 3 2 6 2 3 2 2 2 2" xfId="18174" xr:uid="{00000000-0005-0000-0000-0000502D0000}"/>
    <cellStyle name="Comma 3 2 6 2 3 2 2 2 2 2" xfId="37388" xr:uid="{6404F769-D835-47F2-B971-43FFA95C16E5}"/>
    <cellStyle name="Comma 3 2 6 2 3 2 2 2 3" xfId="27781" xr:uid="{05E8B2D7-E9A1-45A6-B430-D2382188DFD6}"/>
    <cellStyle name="Comma 3 2 6 2 3 2 2 3" xfId="13371" xr:uid="{00000000-0005-0000-0000-0000512D0000}"/>
    <cellStyle name="Comma 3 2 6 2 3 2 2 3 2" xfId="32585" xr:uid="{E3F787F9-B31E-4A80-A505-8667353B930A}"/>
    <cellStyle name="Comma 3 2 6 2 3 2 2 4" xfId="22978" xr:uid="{0D33BA91-3E7A-4F23-A724-10368FC8710B}"/>
    <cellStyle name="Comma 3 2 6 2 3 2 3" xfId="6166" xr:uid="{00000000-0005-0000-0000-0000522D0000}"/>
    <cellStyle name="Comma 3 2 6 2 3 2 3 2" xfId="15773" xr:uid="{00000000-0005-0000-0000-0000532D0000}"/>
    <cellStyle name="Comma 3 2 6 2 3 2 3 2 2" xfId="34987" xr:uid="{4DD67A2F-EA07-4976-9B1D-39DD1B53D89E}"/>
    <cellStyle name="Comma 3 2 6 2 3 2 3 3" xfId="25380" xr:uid="{2E21D7BE-D5C5-4A9F-876F-8703C35D41EA}"/>
    <cellStyle name="Comma 3 2 6 2 3 2 4" xfId="10969" xr:uid="{00000000-0005-0000-0000-0000542D0000}"/>
    <cellStyle name="Comma 3 2 6 2 3 2 4 2" xfId="30183" xr:uid="{9FD0102E-AA40-4FC5-9741-415E6106A441}"/>
    <cellStyle name="Comma 3 2 6 2 3 2 5" xfId="20576" xr:uid="{6A67B222-E2A7-43EB-9AE2-5AC6044C76F5}"/>
    <cellStyle name="Comma 3 2 6 2 3 3" xfId="2159" xr:uid="{00000000-0005-0000-0000-0000552D0000}"/>
    <cellStyle name="Comma 3 2 6 2 3 3 2" xfId="4564" xr:uid="{00000000-0005-0000-0000-0000562D0000}"/>
    <cellStyle name="Comma 3 2 6 2 3 3 2 2" xfId="9367" xr:uid="{00000000-0005-0000-0000-0000572D0000}"/>
    <cellStyle name="Comma 3 2 6 2 3 3 2 2 2" xfId="18974" xr:uid="{00000000-0005-0000-0000-0000582D0000}"/>
    <cellStyle name="Comma 3 2 6 2 3 3 2 2 2 2" xfId="38188" xr:uid="{B60EC991-1312-444A-9BCC-8C6C11CCE149}"/>
    <cellStyle name="Comma 3 2 6 2 3 3 2 2 3" xfId="28581" xr:uid="{053DF56B-F1B7-4488-9709-52C42E54485D}"/>
    <cellStyle name="Comma 3 2 6 2 3 3 2 3" xfId="14171" xr:uid="{00000000-0005-0000-0000-0000592D0000}"/>
    <cellStyle name="Comma 3 2 6 2 3 3 2 3 2" xfId="33385" xr:uid="{466969A8-9F46-4CB8-B1F2-086C3D86D16C}"/>
    <cellStyle name="Comma 3 2 6 2 3 3 2 4" xfId="23778" xr:uid="{D493C9A5-AA43-4852-8FF0-E195CAC82BB4}"/>
    <cellStyle name="Comma 3 2 6 2 3 3 3" xfId="6966" xr:uid="{00000000-0005-0000-0000-00005A2D0000}"/>
    <cellStyle name="Comma 3 2 6 2 3 3 3 2" xfId="16573" xr:uid="{00000000-0005-0000-0000-00005B2D0000}"/>
    <cellStyle name="Comma 3 2 6 2 3 3 3 2 2" xfId="35787" xr:uid="{0D181712-C0E2-480C-A0EF-CCF790708AD7}"/>
    <cellStyle name="Comma 3 2 6 2 3 3 3 3" xfId="26180" xr:uid="{2A3B1828-60AB-47D4-A46A-7F102984793B}"/>
    <cellStyle name="Comma 3 2 6 2 3 3 4" xfId="11769" xr:uid="{00000000-0005-0000-0000-00005C2D0000}"/>
    <cellStyle name="Comma 3 2 6 2 3 3 4 2" xfId="30983" xr:uid="{C6D8A6B7-EF3C-4480-A368-E5704366BB15}"/>
    <cellStyle name="Comma 3 2 6 2 3 3 5" xfId="21376" xr:uid="{9C6BC1A0-AE0D-4C7E-B60B-8E2D2F4D4409}"/>
    <cellStyle name="Comma 3 2 6 2 3 4" xfId="2964" xr:uid="{00000000-0005-0000-0000-00005D2D0000}"/>
    <cellStyle name="Comma 3 2 6 2 3 4 2" xfId="7767" xr:uid="{00000000-0005-0000-0000-00005E2D0000}"/>
    <cellStyle name="Comma 3 2 6 2 3 4 2 2" xfId="17374" xr:uid="{00000000-0005-0000-0000-00005F2D0000}"/>
    <cellStyle name="Comma 3 2 6 2 3 4 2 2 2" xfId="36588" xr:uid="{660C69B1-EF35-46F9-AC58-D7F70A924B62}"/>
    <cellStyle name="Comma 3 2 6 2 3 4 2 3" xfId="26981" xr:uid="{584763A3-DABB-4120-965E-A84D66AE0370}"/>
    <cellStyle name="Comma 3 2 6 2 3 4 3" xfId="12571" xr:uid="{00000000-0005-0000-0000-0000602D0000}"/>
    <cellStyle name="Comma 3 2 6 2 3 4 3 2" xfId="31785" xr:uid="{B53F8565-D7A4-45EC-A7B4-7F4BE7B43F23}"/>
    <cellStyle name="Comma 3 2 6 2 3 4 4" xfId="22178" xr:uid="{282B770C-7E41-48B0-8A61-EC583F943EF6}"/>
    <cellStyle name="Comma 3 2 6 2 3 5" xfId="5366" xr:uid="{00000000-0005-0000-0000-0000612D0000}"/>
    <cellStyle name="Comma 3 2 6 2 3 5 2" xfId="14973" xr:uid="{00000000-0005-0000-0000-0000622D0000}"/>
    <cellStyle name="Comma 3 2 6 2 3 5 2 2" xfId="34187" xr:uid="{3C1571E2-5883-439C-A8DF-E92981DBED97}"/>
    <cellStyle name="Comma 3 2 6 2 3 5 3" xfId="24580" xr:uid="{C0505699-438E-454B-99F5-D2D62BB73455}"/>
    <cellStyle name="Comma 3 2 6 2 3 6" xfId="10169" xr:uid="{00000000-0005-0000-0000-0000632D0000}"/>
    <cellStyle name="Comma 3 2 6 2 3 6 2" xfId="29383" xr:uid="{CEC1A33B-563F-4E0C-AA9C-5F5AF93CE849}"/>
    <cellStyle name="Comma 3 2 6 2 3 7" xfId="19776" xr:uid="{2A693BC2-D8F8-4063-B497-75E611554C47}"/>
    <cellStyle name="Comma 3 2 6 2 4" xfId="758" xr:uid="{00000000-0005-0000-0000-0000642D0000}"/>
    <cellStyle name="Comma 3 2 6 2 4 2" xfId="1559" xr:uid="{00000000-0005-0000-0000-0000652D0000}"/>
    <cellStyle name="Comma 3 2 6 2 4 2 2" xfId="3964" xr:uid="{00000000-0005-0000-0000-0000662D0000}"/>
    <cellStyle name="Comma 3 2 6 2 4 2 2 2" xfId="8767" xr:uid="{00000000-0005-0000-0000-0000672D0000}"/>
    <cellStyle name="Comma 3 2 6 2 4 2 2 2 2" xfId="18374" xr:uid="{00000000-0005-0000-0000-0000682D0000}"/>
    <cellStyle name="Comma 3 2 6 2 4 2 2 2 2 2" xfId="37588" xr:uid="{4F6F3EF7-94C0-46E4-B163-FD62EE0C882F}"/>
    <cellStyle name="Comma 3 2 6 2 4 2 2 2 3" xfId="27981" xr:uid="{6912D712-66EF-4267-91FF-1084EA253417}"/>
    <cellStyle name="Comma 3 2 6 2 4 2 2 3" xfId="13571" xr:uid="{00000000-0005-0000-0000-0000692D0000}"/>
    <cellStyle name="Comma 3 2 6 2 4 2 2 3 2" xfId="32785" xr:uid="{70445B84-7616-451A-B189-4B164286CAA9}"/>
    <cellStyle name="Comma 3 2 6 2 4 2 2 4" xfId="23178" xr:uid="{CF2F0AE4-392A-48E3-9F06-284BEAAE011B}"/>
    <cellStyle name="Comma 3 2 6 2 4 2 3" xfId="6366" xr:uid="{00000000-0005-0000-0000-00006A2D0000}"/>
    <cellStyle name="Comma 3 2 6 2 4 2 3 2" xfId="15973" xr:uid="{00000000-0005-0000-0000-00006B2D0000}"/>
    <cellStyle name="Comma 3 2 6 2 4 2 3 2 2" xfId="35187" xr:uid="{2806A2ED-615E-4A91-9577-7426C78B508D}"/>
    <cellStyle name="Comma 3 2 6 2 4 2 3 3" xfId="25580" xr:uid="{73FB4FC9-70B9-419D-99D7-B68D3EFC5DDA}"/>
    <cellStyle name="Comma 3 2 6 2 4 2 4" xfId="11169" xr:uid="{00000000-0005-0000-0000-00006C2D0000}"/>
    <cellStyle name="Comma 3 2 6 2 4 2 4 2" xfId="30383" xr:uid="{2199A211-60E3-43C4-B980-557196485BEE}"/>
    <cellStyle name="Comma 3 2 6 2 4 2 5" xfId="20776" xr:uid="{85D2DD37-0699-43EF-A0BC-72DD3A51E8FB}"/>
    <cellStyle name="Comma 3 2 6 2 4 3" xfId="2359" xr:uid="{00000000-0005-0000-0000-00006D2D0000}"/>
    <cellStyle name="Comma 3 2 6 2 4 3 2" xfId="4764" xr:uid="{00000000-0005-0000-0000-00006E2D0000}"/>
    <cellStyle name="Comma 3 2 6 2 4 3 2 2" xfId="9567" xr:uid="{00000000-0005-0000-0000-00006F2D0000}"/>
    <cellStyle name="Comma 3 2 6 2 4 3 2 2 2" xfId="19174" xr:uid="{00000000-0005-0000-0000-0000702D0000}"/>
    <cellStyle name="Comma 3 2 6 2 4 3 2 2 2 2" xfId="38388" xr:uid="{B4BF9586-22A2-4A61-BA2C-33A12066CA3D}"/>
    <cellStyle name="Comma 3 2 6 2 4 3 2 2 3" xfId="28781" xr:uid="{65B27323-9865-45AB-9DBA-4F41E11E1F79}"/>
    <cellStyle name="Comma 3 2 6 2 4 3 2 3" xfId="14371" xr:uid="{00000000-0005-0000-0000-0000712D0000}"/>
    <cellStyle name="Comma 3 2 6 2 4 3 2 3 2" xfId="33585" xr:uid="{38D2D8EC-CA19-499E-9B08-83C473CC26EF}"/>
    <cellStyle name="Comma 3 2 6 2 4 3 2 4" xfId="23978" xr:uid="{50D5D305-BA47-4B47-94BC-60E812D62590}"/>
    <cellStyle name="Comma 3 2 6 2 4 3 3" xfId="7166" xr:uid="{00000000-0005-0000-0000-0000722D0000}"/>
    <cellStyle name="Comma 3 2 6 2 4 3 3 2" xfId="16773" xr:uid="{00000000-0005-0000-0000-0000732D0000}"/>
    <cellStyle name="Comma 3 2 6 2 4 3 3 2 2" xfId="35987" xr:uid="{43A5BC3A-DA5F-4939-BDFC-D51B0389CEB8}"/>
    <cellStyle name="Comma 3 2 6 2 4 3 3 3" xfId="26380" xr:uid="{AE4E9FC7-635F-4CA3-8E31-9898F29A835D}"/>
    <cellStyle name="Comma 3 2 6 2 4 3 4" xfId="11969" xr:uid="{00000000-0005-0000-0000-0000742D0000}"/>
    <cellStyle name="Comma 3 2 6 2 4 3 4 2" xfId="31183" xr:uid="{CCC97545-0E9E-4603-8003-FDB77F810997}"/>
    <cellStyle name="Comma 3 2 6 2 4 3 5" xfId="21576" xr:uid="{A08E41DE-0E32-4460-98BD-0A12A28407B0}"/>
    <cellStyle name="Comma 3 2 6 2 4 4" xfId="3164" xr:uid="{00000000-0005-0000-0000-0000752D0000}"/>
    <cellStyle name="Comma 3 2 6 2 4 4 2" xfId="7967" xr:uid="{00000000-0005-0000-0000-0000762D0000}"/>
    <cellStyle name="Comma 3 2 6 2 4 4 2 2" xfId="17574" xr:uid="{00000000-0005-0000-0000-0000772D0000}"/>
    <cellStyle name="Comma 3 2 6 2 4 4 2 2 2" xfId="36788" xr:uid="{4DCD4E79-0D57-4769-B6B2-0EADE1AF5376}"/>
    <cellStyle name="Comma 3 2 6 2 4 4 2 3" xfId="27181" xr:uid="{9EA3A66D-153F-4745-B24F-00C08CCC2E6D}"/>
    <cellStyle name="Comma 3 2 6 2 4 4 3" xfId="12771" xr:uid="{00000000-0005-0000-0000-0000782D0000}"/>
    <cellStyle name="Comma 3 2 6 2 4 4 3 2" xfId="31985" xr:uid="{FF11DE1C-D4A1-49B1-862C-17AD5C6109C4}"/>
    <cellStyle name="Comma 3 2 6 2 4 4 4" xfId="22378" xr:uid="{741F35B8-5B4D-4B37-88A0-10679F908449}"/>
    <cellStyle name="Comma 3 2 6 2 4 5" xfId="5566" xr:uid="{00000000-0005-0000-0000-0000792D0000}"/>
    <cellStyle name="Comma 3 2 6 2 4 5 2" xfId="15173" xr:uid="{00000000-0005-0000-0000-00007A2D0000}"/>
    <cellStyle name="Comma 3 2 6 2 4 5 2 2" xfId="34387" xr:uid="{EB559F00-2E52-4489-BD30-106D35A83DA0}"/>
    <cellStyle name="Comma 3 2 6 2 4 5 3" xfId="24780" xr:uid="{73272EF0-7A16-4D09-8F23-3EA86456F7C4}"/>
    <cellStyle name="Comma 3 2 6 2 4 6" xfId="10369" xr:uid="{00000000-0005-0000-0000-00007B2D0000}"/>
    <cellStyle name="Comma 3 2 6 2 4 6 2" xfId="29583" xr:uid="{B1258554-1278-4D68-A21A-9F9E2CBD7C5D}"/>
    <cellStyle name="Comma 3 2 6 2 4 7" xfId="19976" xr:uid="{35A12C08-58F1-478E-ACE1-024A5F68FEE6}"/>
    <cellStyle name="Comma 3 2 6 2 5" xfId="959" xr:uid="{00000000-0005-0000-0000-00007C2D0000}"/>
    <cellStyle name="Comma 3 2 6 2 5 2" xfId="3364" xr:uid="{00000000-0005-0000-0000-00007D2D0000}"/>
    <cellStyle name="Comma 3 2 6 2 5 2 2" xfId="8167" xr:uid="{00000000-0005-0000-0000-00007E2D0000}"/>
    <cellStyle name="Comma 3 2 6 2 5 2 2 2" xfId="17774" xr:uid="{00000000-0005-0000-0000-00007F2D0000}"/>
    <cellStyle name="Comma 3 2 6 2 5 2 2 2 2" xfId="36988" xr:uid="{E6789FFD-BEB0-49C8-89CD-30B762A8F846}"/>
    <cellStyle name="Comma 3 2 6 2 5 2 2 3" xfId="27381" xr:uid="{F6C1ECCB-46A8-460D-938E-1DA020F74CE9}"/>
    <cellStyle name="Comma 3 2 6 2 5 2 3" xfId="12971" xr:uid="{00000000-0005-0000-0000-0000802D0000}"/>
    <cellStyle name="Comma 3 2 6 2 5 2 3 2" xfId="32185" xr:uid="{A3753C59-3F74-4B44-8341-C6AE9FB1E99A}"/>
    <cellStyle name="Comma 3 2 6 2 5 2 4" xfId="22578" xr:uid="{4E9F8E0C-ED2C-4C80-967D-F467C761476A}"/>
    <cellStyle name="Comma 3 2 6 2 5 3" xfId="5766" xr:uid="{00000000-0005-0000-0000-0000812D0000}"/>
    <cellStyle name="Comma 3 2 6 2 5 3 2" xfId="15373" xr:uid="{00000000-0005-0000-0000-0000822D0000}"/>
    <cellStyle name="Comma 3 2 6 2 5 3 2 2" xfId="34587" xr:uid="{07E5CC1F-E7F2-46D0-B359-DD8B82C97D1E}"/>
    <cellStyle name="Comma 3 2 6 2 5 3 3" xfId="24980" xr:uid="{5347378D-D343-40DB-A5A5-8EEA42FAA50D}"/>
    <cellStyle name="Comma 3 2 6 2 5 4" xfId="10569" xr:uid="{00000000-0005-0000-0000-0000832D0000}"/>
    <cellStyle name="Comma 3 2 6 2 5 4 2" xfId="29783" xr:uid="{416AAC26-5318-4673-AB01-107E36BE1CB2}"/>
    <cellStyle name="Comma 3 2 6 2 5 5" xfId="20176" xr:uid="{29DF14C0-739F-43BC-9831-ACEF8EA49A5D}"/>
    <cellStyle name="Comma 3 2 6 2 6" xfId="1759" xr:uid="{00000000-0005-0000-0000-0000842D0000}"/>
    <cellStyle name="Comma 3 2 6 2 6 2" xfId="4164" xr:uid="{00000000-0005-0000-0000-0000852D0000}"/>
    <cellStyle name="Comma 3 2 6 2 6 2 2" xfId="8967" xr:uid="{00000000-0005-0000-0000-0000862D0000}"/>
    <cellStyle name="Comma 3 2 6 2 6 2 2 2" xfId="18574" xr:uid="{00000000-0005-0000-0000-0000872D0000}"/>
    <cellStyle name="Comma 3 2 6 2 6 2 2 2 2" xfId="37788" xr:uid="{B9459A93-CE93-4DE4-98EE-1515156C373A}"/>
    <cellStyle name="Comma 3 2 6 2 6 2 2 3" xfId="28181" xr:uid="{7927AF5F-1E3E-46C9-8BA7-B648EAF023E7}"/>
    <cellStyle name="Comma 3 2 6 2 6 2 3" xfId="13771" xr:uid="{00000000-0005-0000-0000-0000882D0000}"/>
    <cellStyle name="Comma 3 2 6 2 6 2 3 2" xfId="32985" xr:uid="{46B70BCC-D6CF-4F88-BDBC-6E9F3258D7E8}"/>
    <cellStyle name="Comma 3 2 6 2 6 2 4" xfId="23378" xr:uid="{42175E1F-034C-40DC-9718-D1C4490EE215}"/>
    <cellStyle name="Comma 3 2 6 2 6 3" xfId="6566" xr:uid="{00000000-0005-0000-0000-0000892D0000}"/>
    <cellStyle name="Comma 3 2 6 2 6 3 2" xfId="16173" xr:uid="{00000000-0005-0000-0000-00008A2D0000}"/>
    <cellStyle name="Comma 3 2 6 2 6 3 2 2" xfId="35387" xr:uid="{79E16981-4109-4DAF-A586-ECCD02761B31}"/>
    <cellStyle name="Comma 3 2 6 2 6 3 3" xfId="25780" xr:uid="{9384D454-764F-4CB9-980B-076B679BB9ED}"/>
    <cellStyle name="Comma 3 2 6 2 6 4" xfId="11369" xr:uid="{00000000-0005-0000-0000-00008B2D0000}"/>
    <cellStyle name="Comma 3 2 6 2 6 4 2" xfId="30583" xr:uid="{9F5F6EA3-7F5F-4C73-A324-C33714D0A29C}"/>
    <cellStyle name="Comma 3 2 6 2 6 5" xfId="20976" xr:uid="{E9EEF8CD-46F1-4CF4-849D-DEB1063B4AF2}"/>
    <cellStyle name="Comma 3 2 6 2 7" xfId="2564" xr:uid="{00000000-0005-0000-0000-00008C2D0000}"/>
    <cellStyle name="Comma 3 2 6 2 7 2" xfId="7367" xr:uid="{00000000-0005-0000-0000-00008D2D0000}"/>
    <cellStyle name="Comma 3 2 6 2 7 2 2" xfId="16974" xr:uid="{00000000-0005-0000-0000-00008E2D0000}"/>
    <cellStyle name="Comma 3 2 6 2 7 2 2 2" xfId="36188" xr:uid="{F93E0D91-AE4D-4A40-A127-53074329763A}"/>
    <cellStyle name="Comma 3 2 6 2 7 2 3" xfId="26581" xr:uid="{0ECB052B-6D1E-435B-A078-F8064CF509C4}"/>
    <cellStyle name="Comma 3 2 6 2 7 3" xfId="12171" xr:uid="{00000000-0005-0000-0000-00008F2D0000}"/>
    <cellStyle name="Comma 3 2 6 2 7 3 2" xfId="31385" xr:uid="{98882B0C-413A-4858-B62A-1E3DE3138409}"/>
    <cellStyle name="Comma 3 2 6 2 7 4" xfId="21778" xr:uid="{F405903E-32D6-4811-91F8-A001367A4EC5}"/>
    <cellStyle name="Comma 3 2 6 2 8" xfId="4966" xr:uid="{00000000-0005-0000-0000-0000902D0000}"/>
    <cellStyle name="Comma 3 2 6 2 8 2" xfId="14573" xr:uid="{00000000-0005-0000-0000-0000912D0000}"/>
    <cellStyle name="Comma 3 2 6 2 8 2 2" xfId="33787" xr:uid="{5AAA7CEE-463B-41A2-B649-DAF4A310A77D}"/>
    <cellStyle name="Comma 3 2 6 2 8 3" xfId="24180" xr:uid="{30B56A59-3E8A-4BC8-B761-CF841A40AD1C}"/>
    <cellStyle name="Comma 3 2 6 2 9" xfId="9769" xr:uid="{00000000-0005-0000-0000-0000922D0000}"/>
    <cellStyle name="Comma 3 2 6 2 9 2" xfId="28983" xr:uid="{25F3172D-1359-4663-9C5B-58B400934E5F}"/>
    <cellStyle name="Comma 3 2 6 3" xfId="258" xr:uid="{00000000-0005-0000-0000-0000932D0000}"/>
    <cellStyle name="Comma 3 2 6 3 2" xfId="1059" xr:uid="{00000000-0005-0000-0000-0000942D0000}"/>
    <cellStyle name="Comma 3 2 6 3 2 2" xfId="3464" xr:uid="{00000000-0005-0000-0000-0000952D0000}"/>
    <cellStyle name="Comma 3 2 6 3 2 2 2" xfId="8267" xr:uid="{00000000-0005-0000-0000-0000962D0000}"/>
    <cellStyle name="Comma 3 2 6 3 2 2 2 2" xfId="17874" xr:uid="{00000000-0005-0000-0000-0000972D0000}"/>
    <cellStyle name="Comma 3 2 6 3 2 2 2 2 2" xfId="37088" xr:uid="{8C1ADB40-8470-4645-8FE7-EBBB9D6EC8D6}"/>
    <cellStyle name="Comma 3 2 6 3 2 2 2 3" xfId="27481" xr:uid="{E1CC2425-4823-402C-8244-51D238F24321}"/>
    <cellStyle name="Comma 3 2 6 3 2 2 3" xfId="13071" xr:uid="{00000000-0005-0000-0000-0000982D0000}"/>
    <cellStyle name="Comma 3 2 6 3 2 2 3 2" xfId="32285" xr:uid="{708F3526-E3BA-4F68-BD52-2548591CEB3A}"/>
    <cellStyle name="Comma 3 2 6 3 2 2 4" xfId="22678" xr:uid="{A8648398-1822-45C2-A82B-DF8DAAC30D77}"/>
    <cellStyle name="Comma 3 2 6 3 2 3" xfId="5866" xr:uid="{00000000-0005-0000-0000-0000992D0000}"/>
    <cellStyle name="Comma 3 2 6 3 2 3 2" xfId="15473" xr:uid="{00000000-0005-0000-0000-00009A2D0000}"/>
    <cellStyle name="Comma 3 2 6 3 2 3 2 2" xfId="34687" xr:uid="{D226EF9B-9D86-4354-A3A6-D2E4F349CBF9}"/>
    <cellStyle name="Comma 3 2 6 3 2 3 3" xfId="25080" xr:uid="{BB29B45E-4752-4858-8FDB-02BBA86E51BD}"/>
    <cellStyle name="Comma 3 2 6 3 2 4" xfId="10669" xr:uid="{00000000-0005-0000-0000-00009B2D0000}"/>
    <cellStyle name="Comma 3 2 6 3 2 4 2" xfId="29883" xr:uid="{82CC88E5-491E-48A8-9D29-8BC6593947A0}"/>
    <cellStyle name="Comma 3 2 6 3 2 5" xfId="20276" xr:uid="{88F59749-DE72-4D5A-8004-9F9B450F4644}"/>
    <cellStyle name="Comma 3 2 6 3 3" xfId="1859" xr:uid="{00000000-0005-0000-0000-00009C2D0000}"/>
    <cellStyle name="Comma 3 2 6 3 3 2" xfId="4264" xr:uid="{00000000-0005-0000-0000-00009D2D0000}"/>
    <cellStyle name="Comma 3 2 6 3 3 2 2" xfId="9067" xr:uid="{00000000-0005-0000-0000-00009E2D0000}"/>
    <cellStyle name="Comma 3 2 6 3 3 2 2 2" xfId="18674" xr:uid="{00000000-0005-0000-0000-00009F2D0000}"/>
    <cellStyle name="Comma 3 2 6 3 3 2 2 2 2" xfId="37888" xr:uid="{83BE2565-330A-4906-A70E-1C8A9FD56FDF}"/>
    <cellStyle name="Comma 3 2 6 3 3 2 2 3" xfId="28281" xr:uid="{128994F9-4898-4AC0-BD3B-7648937C568A}"/>
    <cellStyle name="Comma 3 2 6 3 3 2 3" xfId="13871" xr:uid="{00000000-0005-0000-0000-0000A02D0000}"/>
    <cellStyle name="Comma 3 2 6 3 3 2 3 2" xfId="33085" xr:uid="{1D4C1DBC-863F-4FED-963D-48364CE171B2}"/>
    <cellStyle name="Comma 3 2 6 3 3 2 4" xfId="23478" xr:uid="{A6DCBA5F-64DB-40C3-997F-C043356C3ECB}"/>
    <cellStyle name="Comma 3 2 6 3 3 3" xfId="6666" xr:uid="{00000000-0005-0000-0000-0000A12D0000}"/>
    <cellStyle name="Comma 3 2 6 3 3 3 2" xfId="16273" xr:uid="{00000000-0005-0000-0000-0000A22D0000}"/>
    <cellStyle name="Comma 3 2 6 3 3 3 2 2" xfId="35487" xr:uid="{81423330-F625-4BB0-9332-B97810F0B7AD}"/>
    <cellStyle name="Comma 3 2 6 3 3 3 3" xfId="25880" xr:uid="{DBA18341-D3E4-4BC2-A61E-07B5AFAF7C6C}"/>
    <cellStyle name="Comma 3 2 6 3 3 4" xfId="11469" xr:uid="{00000000-0005-0000-0000-0000A32D0000}"/>
    <cellStyle name="Comma 3 2 6 3 3 4 2" xfId="30683" xr:uid="{5EB75629-C42F-49D0-BB31-EBA575DEE7A0}"/>
    <cellStyle name="Comma 3 2 6 3 3 5" xfId="21076" xr:uid="{DAFB09BB-434B-49AA-882C-805BA57C5E7B}"/>
    <cellStyle name="Comma 3 2 6 3 4" xfId="2664" xr:uid="{00000000-0005-0000-0000-0000A42D0000}"/>
    <cellStyle name="Comma 3 2 6 3 4 2" xfId="7467" xr:uid="{00000000-0005-0000-0000-0000A52D0000}"/>
    <cellStyle name="Comma 3 2 6 3 4 2 2" xfId="17074" xr:uid="{00000000-0005-0000-0000-0000A62D0000}"/>
    <cellStyle name="Comma 3 2 6 3 4 2 2 2" xfId="36288" xr:uid="{7BDB1678-4C59-45BD-A642-C0E9191912F8}"/>
    <cellStyle name="Comma 3 2 6 3 4 2 3" xfId="26681" xr:uid="{2D9A98F2-EADF-45F5-83AA-2F6154B09566}"/>
    <cellStyle name="Comma 3 2 6 3 4 3" xfId="12271" xr:uid="{00000000-0005-0000-0000-0000A72D0000}"/>
    <cellStyle name="Comma 3 2 6 3 4 3 2" xfId="31485" xr:uid="{E1EE6A42-97C8-44B1-8F5E-572BED750F7F}"/>
    <cellStyle name="Comma 3 2 6 3 4 4" xfId="21878" xr:uid="{51B2C816-4AFA-4089-A5B5-2CF86E5F476A}"/>
    <cellStyle name="Comma 3 2 6 3 5" xfId="5066" xr:uid="{00000000-0005-0000-0000-0000A82D0000}"/>
    <cellStyle name="Comma 3 2 6 3 5 2" xfId="14673" xr:uid="{00000000-0005-0000-0000-0000A92D0000}"/>
    <cellStyle name="Comma 3 2 6 3 5 2 2" xfId="33887" xr:uid="{ACF1A470-D862-4ADF-8B13-B832B5219AEE}"/>
    <cellStyle name="Comma 3 2 6 3 5 3" xfId="24280" xr:uid="{62D29763-F518-440A-AEDB-412CA0D27D1C}"/>
    <cellStyle name="Comma 3 2 6 3 6" xfId="9869" xr:uid="{00000000-0005-0000-0000-0000AA2D0000}"/>
    <cellStyle name="Comma 3 2 6 3 6 2" xfId="29083" xr:uid="{0750C449-24D5-4CAF-8330-CA0E6F22F5B2}"/>
    <cellStyle name="Comma 3 2 6 3 7" xfId="19476" xr:uid="{4579719A-BA4F-41B8-998D-18479D46335E}"/>
    <cellStyle name="Comma 3 2 6 4" xfId="458" xr:uid="{00000000-0005-0000-0000-0000AB2D0000}"/>
    <cellStyle name="Comma 3 2 6 4 2" xfId="1259" xr:uid="{00000000-0005-0000-0000-0000AC2D0000}"/>
    <cellStyle name="Comma 3 2 6 4 2 2" xfId="3664" xr:uid="{00000000-0005-0000-0000-0000AD2D0000}"/>
    <cellStyle name="Comma 3 2 6 4 2 2 2" xfId="8467" xr:uid="{00000000-0005-0000-0000-0000AE2D0000}"/>
    <cellStyle name="Comma 3 2 6 4 2 2 2 2" xfId="18074" xr:uid="{00000000-0005-0000-0000-0000AF2D0000}"/>
    <cellStyle name="Comma 3 2 6 4 2 2 2 2 2" xfId="37288" xr:uid="{6E743DC5-7F2B-476B-845B-E7B34C437B45}"/>
    <cellStyle name="Comma 3 2 6 4 2 2 2 3" xfId="27681" xr:uid="{0A1126B5-92AF-46B6-B048-25046456EB2A}"/>
    <cellStyle name="Comma 3 2 6 4 2 2 3" xfId="13271" xr:uid="{00000000-0005-0000-0000-0000B02D0000}"/>
    <cellStyle name="Comma 3 2 6 4 2 2 3 2" xfId="32485" xr:uid="{CC05A962-798C-4D83-ABA3-39A93C2A17FB}"/>
    <cellStyle name="Comma 3 2 6 4 2 2 4" xfId="22878" xr:uid="{D90209D8-BDD0-4616-9EFE-532490E608B8}"/>
    <cellStyle name="Comma 3 2 6 4 2 3" xfId="6066" xr:uid="{00000000-0005-0000-0000-0000B12D0000}"/>
    <cellStyle name="Comma 3 2 6 4 2 3 2" xfId="15673" xr:uid="{00000000-0005-0000-0000-0000B22D0000}"/>
    <cellStyle name="Comma 3 2 6 4 2 3 2 2" xfId="34887" xr:uid="{7325A1AF-D8B8-44CF-9D45-310A72A79397}"/>
    <cellStyle name="Comma 3 2 6 4 2 3 3" xfId="25280" xr:uid="{667B702C-EF62-4A54-B7E9-B473078593C2}"/>
    <cellStyle name="Comma 3 2 6 4 2 4" xfId="10869" xr:uid="{00000000-0005-0000-0000-0000B32D0000}"/>
    <cellStyle name="Comma 3 2 6 4 2 4 2" xfId="30083" xr:uid="{CC6AA030-8DB1-48EC-91F4-43344156CC6E}"/>
    <cellStyle name="Comma 3 2 6 4 2 5" xfId="20476" xr:uid="{ECB737E4-C803-494A-BAFB-3BB0608DF4FD}"/>
    <cellStyle name="Comma 3 2 6 4 3" xfId="2059" xr:uid="{00000000-0005-0000-0000-0000B42D0000}"/>
    <cellStyle name="Comma 3 2 6 4 3 2" xfId="4464" xr:uid="{00000000-0005-0000-0000-0000B52D0000}"/>
    <cellStyle name="Comma 3 2 6 4 3 2 2" xfId="9267" xr:uid="{00000000-0005-0000-0000-0000B62D0000}"/>
    <cellStyle name="Comma 3 2 6 4 3 2 2 2" xfId="18874" xr:uid="{00000000-0005-0000-0000-0000B72D0000}"/>
    <cellStyle name="Comma 3 2 6 4 3 2 2 2 2" xfId="38088" xr:uid="{2E163D94-6E70-4DEB-AE5D-14DD58645264}"/>
    <cellStyle name="Comma 3 2 6 4 3 2 2 3" xfId="28481" xr:uid="{A716358B-3434-4546-8646-B41EEFABFFD6}"/>
    <cellStyle name="Comma 3 2 6 4 3 2 3" xfId="14071" xr:uid="{00000000-0005-0000-0000-0000B82D0000}"/>
    <cellStyle name="Comma 3 2 6 4 3 2 3 2" xfId="33285" xr:uid="{B92821EC-7F7F-49E8-A2AC-0B21C749B3EC}"/>
    <cellStyle name="Comma 3 2 6 4 3 2 4" xfId="23678" xr:uid="{2ACDC827-FBC0-4019-B75E-17CE261CD026}"/>
    <cellStyle name="Comma 3 2 6 4 3 3" xfId="6866" xr:uid="{00000000-0005-0000-0000-0000B92D0000}"/>
    <cellStyle name="Comma 3 2 6 4 3 3 2" xfId="16473" xr:uid="{00000000-0005-0000-0000-0000BA2D0000}"/>
    <cellStyle name="Comma 3 2 6 4 3 3 2 2" xfId="35687" xr:uid="{543131C2-F19E-4036-BE52-9B4C254ADABA}"/>
    <cellStyle name="Comma 3 2 6 4 3 3 3" xfId="26080" xr:uid="{4E1245C0-7BF3-483F-9241-F9C4A2D5BA67}"/>
    <cellStyle name="Comma 3 2 6 4 3 4" xfId="11669" xr:uid="{00000000-0005-0000-0000-0000BB2D0000}"/>
    <cellStyle name="Comma 3 2 6 4 3 4 2" xfId="30883" xr:uid="{1B7DBCE9-1E75-4E48-B561-221905775CF2}"/>
    <cellStyle name="Comma 3 2 6 4 3 5" xfId="21276" xr:uid="{3FEC6B01-3371-464A-B06A-0958EA99B2A7}"/>
    <cellStyle name="Comma 3 2 6 4 4" xfId="2864" xr:uid="{00000000-0005-0000-0000-0000BC2D0000}"/>
    <cellStyle name="Comma 3 2 6 4 4 2" xfId="7667" xr:uid="{00000000-0005-0000-0000-0000BD2D0000}"/>
    <cellStyle name="Comma 3 2 6 4 4 2 2" xfId="17274" xr:uid="{00000000-0005-0000-0000-0000BE2D0000}"/>
    <cellStyle name="Comma 3 2 6 4 4 2 2 2" xfId="36488" xr:uid="{F7E1C1E7-0E09-415C-AE10-4C174B6F6B9B}"/>
    <cellStyle name="Comma 3 2 6 4 4 2 3" xfId="26881" xr:uid="{CF978D6E-F4CD-4DE5-909E-58BBF591D44D}"/>
    <cellStyle name="Comma 3 2 6 4 4 3" xfId="12471" xr:uid="{00000000-0005-0000-0000-0000BF2D0000}"/>
    <cellStyle name="Comma 3 2 6 4 4 3 2" xfId="31685" xr:uid="{1E63AF94-A57A-4DCA-9204-261E56D68543}"/>
    <cellStyle name="Comma 3 2 6 4 4 4" xfId="22078" xr:uid="{4EF98FAF-E949-473D-99F5-B315C5505C81}"/>
    <cellStyle name="Comma 3 2 6 4 5" xfId="5266" xr:uid="{00000000-0005-0000-0000-0000C02D0000}"/>
    <cellStyle name="Comma 3 2 6 4 5 2" xfId="14873" xr:uid="{00000000-0005-0000-0000-0000C12D0000}"/>
    <cellStyle name="Comma 3 2 6 4 5 2 2" xfId="34087" xr:uid="{50AC9EC8-7827-487F-8EF5-B8FC8BA31569}"/>
    <cellStyle name="Comma 3 2 6 4 5 3" xfId="24480" xr:uid="{07E9DE73-D40E-4C45-AB3D-F88C357E40B2}"/>
    <cellStyle name="Comma 3 2 6 4 6" xfId="10069" xr:uid="{00000000-0005-0000-0000-0000C22D0000}"/>
    <cellStyle name="Comma 3 2 6 4 6 2" xfId="29283" xr:uid="{AC78DDE9-D4DB-4479-91E2-63ECFA6F60FF}"/>
    <cellStyle name="Comma 3 2 6 4 7" xfId="19676" xr:uid="{6779DC90-CD16-4A29-A8B4-D9A03EEEBC0C}"/>
    <cellStyle name="Comma 3 2 6 5" xfId="658" xr:uid="{00000000-0005-0000-0000-0000C32D0000}"/>
    <cellStyle name="Comma 3 2 6 5 2" xfId="1459" xr:uid="{00000000-0005-0000-0000-0000C42D0000}"/>
    <cellStyle name="Comma 3 2 6 5 2 2" xfId="3864" xr:uid="{00000000-0005-0000-0000-0000C52D0000}"/>
    <cellStyle name="Comma 3 2 6 5 2 2 2" xfId="8667" xr:uid="{00000000-0005-0000-0000-0000C62D0000}"/>
    <cellStyle name="Comma 3 2 6 5 2 2 2 2" xfId="18274" xr:uid="{00000000-0005-0000-0000-0000C72D0000}"/>
    <cellStyle name="Comma 3 2 6 5 2 2 2 2 2" xfId="37488" xr:uid="{649AB790-784F-49FC-A3FB-3D20EF72BFC8}"/>
    <cellStyle name="Comma 3 2 6 5 2 2 2 3" xfId="27881" xr:uid="{9B791893-E640-4F1F-AD0C-ACC89CE93258}"/>
    <cellStyle name="Comma 3 2 6 5 2 2 3" xfId="13471" xr:uid="{00000000-0005-0000-0000-0000C82D0000}"/>
    <cellStyle name="Comma 3 2 6 5 2 2 3 2" xfId="32685" xr:uid="{D6E6276C-5D0F-4FC6-9133-7708A1775793}"/>
    <cellStyle name="Comma 3 2 6 5 2 2 4" xfId="23078" xr:uid="{E5F316F5-E84F-48CD-9304-50739CB5B3B1}"/>
    <cellStyle name="Comma 3 2 6 5 2 3" xfId="6266" xr:uid="{00000000-0005-0000-0000-0000C92D0000}"/>
    <cellStyle name="Comma 3 2 6 5 2 3 2" xfId="15873" xr:uid="{00000000-0005-0000-0000-0000CA2D0000}"/>
    <cellStyle name="Comma 3 2 6 5 2 3 2 2" xfId="35087" xr:uid="{F6D96DE6-0952-41F8-B301-BBFAEC14AD71}"/>
    <cellStyle name="Comma 3 2 6 5 2 3 3" xfId="25480" xr:uid="{3C921A82-F7B3-40FF-B695-F2C3C73F71F7}"/>
    <cellStyle name="Comma 3 2 6 5 2 4" xfId="11069" xr:uid="{00000000-0005-0000-0000-0000CB2D0000}"/>
    <cellStyle name="Comma 3 2 6 5 2 4 2" xfId="30283" xr:uid="{D1278347-7742-4392-BEB9-BDA6F0B5E578}"/>
    <cellStyle name="Comma 3 2 6 5 2 5" xfId="20676" xr:uid="{DBFD925A-8E9E-4AD2-9578-6E98036357F9}"/>
    <cellStyle name="Comma 3 2 6 5 3" xfId="2259" xr:uid="{00000000-0005-0000-0000-0000CC2D0000}"/>
    <cellStyle name="Comma 3 2 6 5 3 2" xfId="4664" xr:uid="{00000000-0005-0000-0000-0000CD2D0000}"/>
    <cellStyle name="Comma 3 2 6 5 3 2 2" xfId="9467" xr:uid="{00000000-0005-0000-0000-0000CE2D0000}"/>
    <cellStyle name="Comma 3 2 6 5 3 2 2 2" xfId="19074" xr:uid="{00000000-0005-0000-0000-0000CF2D0000}"/>
    <cellStyle name="Comma 3 2 6 5 3 2 2 2 2" xfId="38288" xr:uid="{DB0C6C6D-1E74-4A7A-8B34-14FFB065FB7E}"/>
    <cellStyle name="Comma 3 2 6 5 3 2 2 3" xfId="28681" xr:uid="{E5B67366-83F8-4007-AC8E-8818DBA9BF8B}"/>
    <cellStyle name="Comma 3 2 6 5 3 2 3" xfId="14271" xr:uid="{00000000-0005-0000-0000-0000D02D0000}"/>
    <cellStyle name="Comma 3 2 6 5 3 2 3 2" xfId="33485" xr:uid="{E01D4A8C-DAE3-4DDA-9E13-E72A918740CE}"/>
    <cellStyle name="Comma 3 2 6 5 3 2 4" xfId="23878" xr:uid="{726D1FA4-650D-4FAC-A3E4-15007B2CB371}"/>
    <cellStyle name="Comma 3 2 6 5 3 3" xfId="7066" xr:uid="{00000000-0005-0000-0000-0000D12D0000}"/>
    <cellStyle name="Comma 3 2 6 5 3 3 2" xfId="16673" xr:uid="{00000000-0005-0000-0000-0000D22D0000}"/>
    <cellStyle name="Comma 3 2 6 5 3 3 2 2" xfId="35887" xr:uid="{E64B7885-E43C-4DFD-A14E-F05E8427DB3A}"/>
    <cellStyle name="Comma 3 2 6 5 3 3 3" xfId="26280" xr:uid="{328039FA-25E5-441A-8D59-FCDED5F81A58}"/>
    <cellStyle name="Comma 3 2 6 5 3 4" xfId="11869" xr:uid="{00000000-0005-0000-0000-0000D32D0000}"/>
    <cellStyle name="Comma 3 2 6 5 3 4 2" xfId="31083" xr:uid="{D3748C04-ECA0-4697-8CB1-C9C47F6AD7AE}"/>
    <cellStyle name="Comma 3 2 6 5 3 5" xfId="21476" xr:uid="{AE2C5488-E276-4932-A33B-050FD27D6301}"/>
    <cellStyle name="Comma 3 2 6 5 4" xfId="3064" xr:uid="{00000000-0005-0000-0000-0000D42D0000}"/>
    <cellStyle name="Comma 3 2 6 5 4 2" xfId="7867" xr:uid="{00000000-0005-0000-0000-0000D52D0000}"/>
    <cellStyle name="Comma 3 2 6 5 4 2 2" xfId="17474" xr:uid="{00000000-0005-0000-0000-0000D62D0000}"/>
    <cellStyle name="Comma 3 2 6 5 4 2 2 2" xfId="36688" xr:uid="{39E0BD66-808E-4E3E-89C3-C0ED01171066}"/>
    <cellStyle name="Comma 3 2 6 5 4 2 3" xfId="27081" xr:uid="{E4F94419-104B-47A7-9E66-BADFD604400C}"/>
    <cellStyle name="Comma 3 2 6 5 4 3" xfId="12671" xr:uid="{00000000-0005-0000-0000-0000D72D0000}"/>
    <cellStyle name="Comma 3 2 6 5 4 3 2" xfId="31885" xr:uid="{8124293F-F0F3-496A-ABDC-B99B11DB482A}"/>
    <cellStyle name="Comma 3 2 6 5 4 4" xfId="22278" xr:uid="{70B429E1-3B37-4959-BC33-F180195C110F}"/>
    <cellStyle name="Comma 3 2 6 5 5" xfId="5466" xr:uid="{00000000-0005-0000-0000-0000D82D0000}"/>
    <cellStyle name="Comma 3 2 6 5 5 2" xfId="15073" xr:uid="{00000000-0005-0000-0000-0000D92D0000}"/>
    <cellStyle name="Comma 3 2 6 5 5 2 2" xfId="34287" xr:uid="{8CC31270-B485-4626-ACAC-BF24EA507F5B}"/>
    <cellStyle name="Comma 3 2 6 5 5 3" xfId="24680" xr:uid="{0F58F082-79A0-42B7-A7BA-EA856C6037B4}"/>
    <cellStyle name="Comma 3 2 6 5 6" xfId="10269" xr:uid="{00000000-0005-0000-0000-0000DA2D0000}"/>
    <cellStyle name="Comma 3 2 6 5 6 2" xfId="29483" xr:uid="{5A1C9E91-A2DE-466C-9629-3DA1FFF8D68C}"/>
    <cellStyle name="Comma 3 2 6 5 7" xfId="19876" xr:uid="{93C6FFBF-AA47-4F71-B25A-2A6A0C1DAD77}"/>
    <cellStyle name="Comma 3 2 6 6" xfId="859" xr:uid="{00000000-0005-0000-0000-0000DB2D0000}"/>
    <cellStyle name="Comma 3 2 6 6 2" xfId="3264" xr:uid="{00000000-0005-0000-0000-0000DC2D0000}"/>
    <cellStyle name="Comma 3 2 6 6 2 2" xfId="8067" xr:uid="{00000000-0005-0000-0000-0000DD2D0000}"/>
    <cellStyle name="Comma 3 2 6 6 2 2 2" xfId="17674" xr:uid="{00000000-0005-0000-0000-0000DE2D0000}"/>
    <cellStyle name="Comma 3 2 6 6 2 2 2 2" xfId="36888" xr:uid="{F0609A8C-520E-4213-8A86-701965FCCC76}"/>
    <cellStyle name="Comma 3 2 6 6 2 2 3" xfId="27281" xr:uid="{16F4AE15-8ACC-4199-8BAB-F04AB74AD732}"/>
    <cellStyle name="Comma 3 2 6 6 2 3" xfId="12871" xr:uid="{00000000-0005-0000-0000-0000DF2D0000}"/>
    <cellStyle name="Comma 3 2 6 6 2 3 2" xfId="32085" xr:uid="{12184C2F-5C3B-4C6E-991C-5962D95C4D6D}"/>
    <cellStyle name="Comma 3 2 6 6 2 4" xfId="22478" xr:uid="{91AB3A5F-1CF0-4289-A644-ECD77FEB0E92}"/>
    <cellStyle name="Comma 3 2 6 6 3" xfId="5666" xr:uid="{00000000-0005-0000-0000-0000E02D0000}"/>
    <cellStyle name="Comma 3 2 6 6 3 2" xfId="15273" xr:uid="{00000000-0005-0000-0000-0000E12D0000}"/>
    <cellStyle name="Comma 3 2 6 6 3 2 2" xfId="34487" xr:uid="{BF86DDC2-E068-4E5C-8DFF-9D52D63E94D1}"/>
    <cellStyle name="Comma 3 2 6 6 3 3" xfId="24880" xr:uid="{081CBEC0-7C89-4B92-8914-CDE5797573CA}"/>
    <cellStyle name="Comma 3 2 6 6 4" xfId="10469" xr:uid="{00000000-0005-0000-0000-0000E22D0000}"/>
    <cellStyle name="Comma 3 2 6 6 4 2" xfId="29683" xr:uid="{1E68C056-2728-479E-ADC1-2DE031D27C48}"/>
    <cellStyle name="Comma 3 2 6 6 5" xfId="20076" xr:uid="{6450B415-9062-4583-9080-118ABA50BB06}"/>
    <cellStyle name="Comma 3 2 6 7" xfId="1659" xr:uid="{00000000-0005-0000-0000-0000E32D0000}"/>
    <cellStyle name="Comma 3 2 6 7 2" xfId="4064" xr:uid="{00000000-0005-0000-0000-0000E42D0000}"/>
    <cellStyle name="Comma 3 2 6 7 2 2" xfId="8867" xr:uid="{00000000-0005-0000-0000-0000E52D0000}"/>
    <cellStyle name="Comma 3 2 6 7 2 2 2" xfId="18474" xr:uid="{00000000-0005-0000-0000-0000E62D0000}"/>
    <cellStyle name="Comma 3 2 6 7 2 2 2 2" xfId="37688" xr:uid="{0C9B676F-8C75-4AE0-B37A-0432E3F222EF}"/>
    <cellStyle name="Comma 3 2 6 7 2 2 3" xfId="28081" xr:uid="{47F846FE-E7DA-42C8-8E17-6AD9B6525D00}"/>
    <cellStyle name="Comma 3 2 6 7 2 3" xfId="13671" xr:uid="{00000000-0005-0000-0000-0000E72D0000}"/>
    <cellStyle name="Comma 3 2 6 7 2 3 2" xfId="32885" xr:uid="{E30F2654-5389-42C1-B5B0-8582F2B0C322}"/>
    <cellStyle name="Comma 3 2 6 7 2 4" xfId="23278" xr:uid="{03B61223-77A7-4D18-BBC3-F01880A47844}"/>
    <cellStyle name="Comma 3 2 6 7 3" xfId="6466" xr:uid="{00000000-0005-0000-0000-0000E82D0000}"/>
    <cellStyle name="Comma 3 2 6 7 3 2" xfId="16073" xr:uid="{00000000-0005-0000-0000-0000E92D0000}"/>
    <cellStyle name="Comma 3 2 6 7 3 2 2" xfId="35287" xr:uid="{E87EE0AD-5B7B-4BB9-AC30-092AEBD8109F}"/>
    <cellStyle name="Comma 3 2 6 7 3 3" xfId="25680" xr:uid="{DBD8BCC2-954B-4FDD-9F44-7124DA756AC9}"/>
    <cellStyle name="Comma 3 2 6 7 4" xfId="11269" xr:uid="{00000000-0005-0000-0000-0000EA2D0000}"/>
    <cellStyle name="Comma 3 2 6 7 4 2" xfId="30483" xr:uid="{8AA292DB-7771-457E-8946-23766C6C31EA}"/>
    <cellStyle name="Comma 3 2 6 7 5" xfId="20876" xr:uid="{32D55E03-4A6B-41F8-9E1B-B58289180C39}"/>
    <cellStyle name="Comma 3 2 6 8" xfId="2464" xr:uid="{00000000-0005-0000-0000-0000EB2D0000}"/>
    <cellStyle name="Comma 3 2 6 8 2" xfId="7267" xr:uid="{00000000-0005-0000-0000-0000EC2D0000}"/>
    <cellStyle name="Comma 3 2 6 8 2 2" xfId="16874" xr:uid="{00000000-0005-0000-0000-0000ED2D0000}"/>
    <cellStyle name="Comma 3 2 6 8 2 2 2" xfId="36088" xr:uid="{11640DEB-ED16-42CB-85E3-5020185AEA9B}"/>
    <cellStyle name="Comma 3 2 6 8 2 3" xfId="26481" xr:uid="{93C64694-1418-413A-82CF-8FB991E35E7A}"/>
    <cellStyle name="Comma 3 2 6 8 3" xfId="12071" xr:uid="{00000000-0005-0000-0000-0000EE2D0000}"/>
    <cellStyle name="Comma 3 2 6 8 3 2" xfId="31285" xr:uid="{65B5748A-5247-46A1-A5A0-F014A3E43FEB}"/>
    <cellStyle name="Comma 3 2 6 8 4" xfId="21678" xr:uid="{7F921306-3113-4C8D-A065-EE894BD5D684}"/>
    <cellStyle name="Comma 3 2 6 9" xfId="4866" xr:uid="{00000000-0005-0000-0000-0000EF2D0000}"/>
    <cellStyle name="Comma 3 2 6 9 2" xfId="14473" xr:uid="{00000000-0005-0000-0000-0000F02D0000}"/>
    <cellStyle name="Comma 3 2 6 9 2 2" xfId="33687" xr:uid="{DFC7D370-6AC1-42B8-8A31-73E8BDD14B2B}"/>
    <cellStyle name="Comma 3 2 6 9 3" xfId="24080" xr:uid="{D820DE11-62FF-4F37-BA41-02CF5C92F035}"/>
    <cellStyle name="Comma 3 2 7" xfId="108" xr:uid="{00000000-0005-0000-0000-0000F12D0000}"/>
    <cellStyle name="Comma 3 2 7 10" xfId="19326" xr:uid="{1EEAF2C7-4310-43E8-B8BC-BB9222D20908}"/>
    <cellStyle name="Comma 3 2 7 2" xfId="308" xr:uid="{00000000-0005-0000-0000-0000F22D0000}"/>
    <cellStyle name="Comma 3 2 7 2 2" xfId="1109" xr:uid="{00000000-0005-0000-0000-0000F32D0000}"/>
    <cellStyle name="Comma 3 2 7 2 2 2" xfId="3514" xr:uid="{00000000-0005-0000-0000-0000F42D0000}"/>
    <cellStyle name="Comma 3 2 7 2 2 2 2" xfId="8317" xr:uid="{00000000-0005-0000-0000-0000F52D0000}"/>
    <cellStyle name="Comma 3 2 7 2 2 2 2 2" xfId="17924" xr:uid="{00000000-0005-0000-0000-0000F62D0000}"/>
    <cellStyle name="Comma 3 2 7 2 2 2 2 2 2" xfId="37138" xr:uid="{A8B48270-26DF-441A-ACFA-01F738A10253}"/>
    <cellStyle name="Comma 3 2 7 2 2 2 2 3" xfId="27531" xr:uid="{71B9C852-ABAA-4B27-9225-53B1B7A02955}"/>
    <cellStyle name="Comma 3 2 7 2 2 2 3" xfId="13121" xr:uid="{00000000-0005-0000-0000-0000F72D0000}"/>
    <cellStyle name="Comma 3 2 7 2 2 2 3 2" xfId="32335" xr:uid="{8B4BB404-8CC5-4043-95E1-E1617F715112}"/>
    <cellStyle name="Comma 3 2 7 2 2 2 4" xfId="22728" xr:uid="{966287AA-5F46-4E68-9D22-C5704F565228}"/>
    <cellStyle name="Comma 3 2 7 2 2 3" xfId="5916" xr:uid="{00000000-0005-0000-0000-0000F82D0000}"/>
    <cellStyle name="Comma 3 2 7 2 2 3 2" xfId="15523" xr:uid="{00000000-0005-0000-0000-0000F92D0000}"/>
    <cellStyle name="Comma 3 2 7 2 2 3 2 2" xfId="34737" xr:uid="{DC2C0622-B935-42EE-AE0D-EA44C1DA138C}"/>
    <cellStyle name="Comma 3 2 7 2 2 3 3" xfId="25130" xr:uid="{EB238576-FC68-492B-9A95-D154E6274A3D}"/>
    <cellStyle name="Comma 3 2 7 2 2 4" xfId="10719" xr:uid="{00000000-0005-0000-0000-0000FA2D0000}"/>
    <cellStyle name="Comma 3 2 7 2 2 4 2" xfId="29933" xr:uid="{5BDEBBD1-C0A3-403F-A81B-82AD820CA6A3}"/>
    <cellStyle name="Comma 3 2 7 2 2 5" xfId="20326" xr:uid="{1A88935A-F043-4DB2-A945-C1D1A44B2103}"/>
    <cellStyle name="Comma 3 2 7 2 3" xfId="1909" xr:uid="{00000000-0005-0000-0000-0000FB2D0000}"/>
    <cellStyle name="Comma 3 2 7 2 3 2" xfId="4314" xr:uid="{00000000-0005-0000-0000-0000FC2D0000}"/>
    <cellStyle name="Comma 3 2 7 2 3 2 2" xfId="9117" xr:uid="{00000000-0005-0000-0000-0000FD2D0000}"/>
    <cellStyle name="Comma 3 2 7 2 3 2 2 2" xfId="18724" xr:uid="{00000000-0005-0000-0000-0000FE2D0000}"/>
    <cellStyle name="Comma 3 2 7 2 3 2 2 2 2" xfId="37938" xr:uid="{8908A078-9310-438E-8287-33B20D962499}"/>
    <cellStyle name="Comma 3 2 7 2 3 2 2 3" xfId="28331" xr:uid="{AB73C0B1-0DF2-4E19-B7D2-DA302D79BE07}"/>
    <cellStyle name="Comma 3 2 7 2 3 2 3" xfId="13921" xr:uid="{00000000-0005-0000-0000-0000FF2D0000}"/>
    <cellStyle name="Comma 3 2 7 2 3 2 3 2" xfId="33135" xr:uid="{C9666E69-57BB-4B19-BCA7-F3F7B2E51EAC}"/>
    <cellStyle name="Comma 3 2 7 2 3 2 4" xfId="23528" xr:uid="{2E201804-B26E-4C1E-A849-F904F106B7B0}"/>
    <cellStyle name="Comma 3 2 7 2 3 3" xfId="6716" xr:uid="{00000000-0005-0000-0000-0000002E0000}"/>
    <cellStyle name="Comma 3 2 7 2 3 3 2" xfId="16323" xr:uid="{00000000-0005-0000-0000-0000012E0000}"/>
    <cellStyle name="Comma 3 2 7 2 3 3 2 2" xfId="35537" xr:uid="{7A228038-3E9E-46FD-8B6B-E8539F52B13A}"/>
    <cellStyle name="Comma 3 2 7 2 3 3 3" xfId="25930" xr:uid="{435B095D-B1B6-4484-A066-779DCC02EDE9}"/>
    <cellStyle name="Comma 3 2 7 2 3 4" xfId="11519" xr:uid="{00000000-0005-0000-0000-0000022E0000}"/>
    <cellStyle name="Comma 3 2 7 2 3 4 2" xfId="30733" xr:uid="{2AE37C13-BD13-480E-AD67-97F64FD99E4C}"/>
    <cellStyle name="Comma 3 2 7 2 3 5" xfId="21126" xr:uid="{B642D0EA-2EC1-44D9-8AF3-9110D8575CD3}"/>
    <cellStyle name="Comma 3 2 7 2 4" xfId="2714" xr:uid="{00000000-0005-0000-0000-0000032E0000}"/>
    <cellStyle name="Comma 3 2 7 2 4 2" xfId="7517" xr:uid="{00000000-0005-0000-0000-0000042E0000}"/>
    <cellStyle name="Comma 3 2 7 2 4 2 2" xfId="17124" xr:uid="{00000000-0005-0000-0000-0000052E0000}"/>
    <cellStyle name="Comma 3 2 7 2 4 2 2 2" xfId="36338" xr:uid="{D13E5FC5-5A29-41A5-97B5-B28A2F8A95C3}"/>
    <cellStyle name="Comma 3 2 7 2 4 2 3" xfId="26731" xr:uid="{601B5CDF-E8DF-44D0-BFC6-AB18963AD958}"/>
    <cellStyle name="Comma 3 2 7 2 4 3" xfId="12321" xr:uid="{00000000-0005-0000-0000-0000062E0000}"/>
    <cellStyle name="Comma 3 2 7 2 4 3 2" xfId="31535" xr:uid="{8B36CE35-4996-4B94-B00F-0F63846BF63D}"/>
    <cellStyle name="Comma 3 2 7 2 4 4" xfId="21928" xr:uid="{94AFFC11-73B5-420B-BE87-B58ACC63435E}"/>
    <cellStyle name="Comma 3 2 7 2 5" xfId="5116" xr:uid="{00000000-0005-0000-0000-0000072E0000}"/>
    <cellStyle name="Comma 3 2 7 2 5 2" xfId="14723" xr:uid="{00000000-0005-0000-0000-0000082E0000}"/>
    <cellStyle name="Comma 3 2 7 2 5 2 2" xfId="33937" xr:uid="{56D7AAA7-CE25-4AC6-9889-BD7540D317D8}"/>
    <cellStyle name="Comma 3 2 7 2 5 3" xfId="24330" xr:uid="{6764D610-8C66-4A0F-9825-5A84A423D266}"/>
    <cellStyle name="Comma 3 2 7 2 6" xfId="9919" xr:uid="{00000000-0005-0000-0000-0000092E0000}"/>
    <cellStyle name="Comma 3 2 7 2 6 2" xfId="29133" xr:uid="{032A4FCC-4BF2-40A2-BA95-83AFFFA6186C}"/>
    <cellStyle name="Comma 3 2 7 2 7" xfId="19526" xr:uid="{9D2BA817-169E-49F4-BAFD-6BFF80B38EAF}"/>
    <cellStyle name="Comma 3 2 7 3" xfId="508" xr:uid="{00000000-0005-0000-0000-00000A2E0000}"/>
    <cellStyle name="Comma 3 2 7 3 2" xfId="1309" xr:uid="{00000000-0005-0000-0000-00000B2E0000}"/>
    <cellStyle name="Comma 3 2 7 3 2 2" xfId="3714" xr:uid="{00000000-0005-0000-0000-00000C2E0000}"/>
    <cellStyle name="Comma 3 2 7 3 2 2 2" xfId="8517" xr:uid="{00000000-0005-0000-0000-00000D2E0000}"/>
    <cellStyle name="Comma 3 2 7 3 2 2 2 2" xfId="18124" xr:uid="{00000000-0005-0000-0000-00000E2E0000}"/>
    <cellStyle name="Comma 3 2 7 3 2 2 2 2 2" xfId="37338" xr:uid="{7E9BB1CF-D0DA-4444-A23D-5D248411D02A}"/>
    <cellStyle name="Comma 3 2 7 3 2 2 2 3" xfId="27731" xr:uid="{6F372AF8-3C55-47D6-9349-924BCEB98723}"/>
    <cellStyle name="Comma 3 2 7 3 2 2 3" xfId="13321" xr:uid="{00000000-0005-0000-0000-00000F2E0000}"/>
    <cellStyle name="Comma 3 2 7 3 2 2 3 2" xfId="32535" xr:uid="{8121A6C1-A056-4B6F-BEFC-A4FB80B3977C}"/>
    <cellStyle name="Comma 3 2 7 3 2 2 4" xfId="22928" xr:uid="{77CA504B-2A23-4EF4-B0CB-A137F9500111}"/>
    <cellStyle name="Comma 3 2 7 3 2 3" xfId="6116" xr:uid="{00000000-0005-0000-0000-0000102E0000}"/>
    <cellStyle name="Comma 3 2 7 3 2 3 2" xfId="15723" xr:uid="{00000000-0005-0000-0000-0000112E0000}"/>
    <cellStyle name="Comma 3 2 7 3 2 3 2 2" xfId="34937" xr:uid="{D9E9A74B-BAFF-49CE-8FA7-AA82C30C6685}"/>
    <cellStyle name="Comma 3 2 7 3 2 3 3" xfId="25330" xr:uid="{44B992FF-90AD-4F89-B1E7-7E59D6C84ED5}"/>
    <cellStyle name="Comma 3 2 7 3 2 4" xfId="10919" xr:uid="{00000000-0005-0000-0000-0000122E0000}"/>
    <cellStyle name="Comma 3 2 7 3 2 4 2" xfId="30133" xr:uid="{EA886E45-1CC7-41D5-87B0-D6CFED222C10}"/>
    <cellStyle name="Comma 3 2 7 3 2 5" xfId="20526" xr:uid="{5C3A4246-652B-472E-9AB7-4051ED4C0EB0}"/>
    <cellStyle name="Comma 3 2 7 3 3" xfId="2109" xr:uid="{00000000-0005-0000-0000-0000132E0000}"/>
    <cellStyle name="Comma 3 2 7 3 3 2" xfId="4514" xr:uid="{00000000-0005-0000-0000-0000142E0000}"/>
    <cellStyle name="Comma 3 2 7 3 3 2 2" xfId="9317" xr:uid="{00000000-0005-0000-0000-0000152E0000}"/>
    <cellStyle name="Comma 3 2 7 3 3 2 2 2" xfId="18924" xr:uid="{00000000-0005-0000-0000-0000162E0000}"/>
    <cellStyle name="Comma 3 2 7 3 3 2 2 2 2" xfId="38138" xr:uid="{3A5500C9-3C0B-4C43-9B66-FD0FA9035972}"/>
    <cellStyle name="Comma 3 2 7 3 3 2 2 3" xfId="28531" xr:uid="{5A14733B-32DB-48D8-9DDD-24717F25096B}"/>
    <cellStyle name="Comma 3 2 7 3 3 2 3" xfId="14121" xr:uid="{00000000-0005-0000-0000-0000172E0000}"/>
    <cellStyle name="Comma 3 2 7 3 3 2 3 2" xfId="33335" xr:uid="{16D9207A-D3B6-4061-9680-55DE92735ABE}"/>
    <cellStyle name="Comma 3 2 7 3 3 2 4" xfId="23728" xr:uid="{C34628BA-5779-4F87-B482-F62989092D05}"/>
    <cellStyle name="Comma 3 2 7 3 3 3" xfId="6916" xr:uid="{00000000-0005-0000-0000-0000182E0000}"/>
    <cellStyle name="Comma 3 2 7 3 3 3 2" xfId="16523" xr:uid="{00000000-0005-0000-0000-0000192E0000}"/>
    <cellStyle name="Comma 3 2 7 3 3 3 2 2" xfId="35737" xr:uid="{E68F0E99-3D0E-44EB-9A5C-3954C213CAF7}"/>
    <cellStyle name="Comma 3 2 7 3 3 3 3" xfId="26130" xr:uid="{69C055F3-890A-4676-B06B-A3058F94B67F}"/>
    <cellStyle name="Comma 3 2 7 3 3 4" xfId="11719" xr:uid="{00000000-0005-0000-0000-00001A2E0000}"/>
    <cellStyle name="Comma 3 2 7 3 3 4 2" xfId="30933" xr:uid="{8D2F7001-3FB4-4F7C-8645-C5B7FCE5BB56}"/>
    <cellStyle name="Comma 3 2 7 3 3 5" xfId="21326" xr:uid="{80B27DBB-9478-4A0A-8230-679B3E380BDA}"/>
    <cellStyle name="Comma 3 2 7 3 4" xfId="2914" xr:uid="{00000000-0005-0000-0000-00001B2E0000}"/>
    <cellStyle name="Comma 3 2 7 3 4 2" xfId="7717" xr:uid="{00000000-0005-0000-0000-00001C2E0000}"/>
    <cellStyle name="Comma 3 2 7 3 4 2 2" xfId="17324" xr:uid="{00000000-0005-0000-0000-00001D2E0000}"/>
    <cellStyle name="Comma 3 2 7 3 4 2 2 2" xfId="36538" xr:uid="{1556753D-918A-471A-AA45-6B33C7FF6360}"/>
    <cellStyle name="Comma 3 2 7 3 4 2 3" xfId="26931" xr:uid="{F8DD492E-8C8A-4A4E-9852-9E0DC911C518}"/>
    <cellStyle name="Comma 3 2 7 3 4 3" xfId="12521" xr:uid="{00000000-0005-0000-0000-00001E2E0000}"/>
    <cellStyle name="Comma 3 2 7 3 4 3 2" xfId="31735" xr:uid="{07A50393-8419-4A60-9E41-2443C9F791DB}"/>
    <cellStyle name="Comma 3 2 7 3 4 4" xfId="22128" xr:uid="{890AA1B1-8D9D-4FD5-A936-383B7801B8DF}"/>
    <cellStyle name="Comma 3 2 7 3 5" xfId="5316" xr:uid="{00000000-0005-0000-0000-00001F2E0000}"/>
    <cellStyle name="Comma 3 2 7 3 5 2" xfId="14923" xr:uid="{00000000-0005-0000-0000-0000202E0000}"/>
    <cellStyle name="Comma 3 2 7 3 5 2 2" xfId="34137" xr:uid="{17261E6D-E8CA-47CB-903B-8C581A258A44}"/>
    <cellStyle name="Comma 3 2 7 3 5 3" xfId="24530" xr:uid="{DEBE87F3-706C-41BF-9D76-D735D29B29D5}"/>
    <cellStyle name="Comma 3 2 7 3 6" xfId="10119" xr:uid="{00000000-0005-0000-0000-0000212E0000}"/>
    <cellStyle name="Comma 3 2 7 3 6 2" xfId="29333" xr:uid="{CBFB10D5-20F6-441B-AA2E-12DE91E2B9B4}"/>
    <cellStyle name="Comma 3 2 7 3 7" xfId="19726" xr:uid="{A03A1ADF-741F-4303-98FB-09AEC21A050B}"/>
    <cellStyle name="Comma 3 2 7 4" xfId="708" xr:uid="{00000000-0005-0000-0000-0000222E0000}"/>
    <cellStyle name="Comma 3 2 7 4 2" xfId="1509" xr:uid="{00000000-0005-0000-0000-0000232E0000}"/>
    <cellStyle name="Comma 3 2 7 4 2 2" xfId="3914" xr:uid="{00000000-0005-0000-0000-0000242E0000}"/>
    <cellStyle name="Comma 3 2 7 4 2 2 2" xfId="8717" xr:uid="{00000000-0005-0000-0000-0000252E0000}"/>
    <cellStyle name="Comma 3 2 7 4 2 2 2 2" xfId="18324" xr:uid="{00000000-0005-0000-0000-0000262E0000}"/>
    <cellStyle name="Comma 3 2 7 4 2 2 2 2 2" xfId="37538" xr:uid="{FF64D834-EB61-401A-B821-9BF85CF26382}"/>
    <cellStyle name="Comma 3 2 7 4 2 2 2 3" xfId="27931" xr:uid="{60B04B27-69A7-4189-ACA5-DC1AC915A06F}"/>
    <cellStyle name="Comma 3 2 7 4 2 2 3" xfId="13521" xr:uid="{00000000-0005-0000-0000-0000272E0000}"/>
    <cellStyle name="Comma 3 2 7 4 2 2 3 2" xfId="32735" xr:uid="{E1750869-CD75-4DAB-BB4E-1FF424C22A3D}"/>
    <cellStyle name="Comma 3 2 7 4 2 2 4" xfId="23128" xr:uid="{9B0E0F29-44E7-4826-B0D0-BEBA53B6406D}"/>
    <cellStyle name="Comma 3 2 7 4 2 3" xfId="6316" xr:uid="{00000000-0005-0000-0000-0000282E0000}"/>
    <cellStyle name="Comma 3 2 7 4 2 3 2" xfId="15923" xr:uid="{00000000-0005-0000-0000-0000292E0000}"/>
    <cellStyle name="Comma 3 2 7 4 2 3 2 2" xfId="35137" xr:uid="{9861D5B8-487B-474D-97DD-62622ADB490F}"/>
    <cellStyle name="Comma 3 2 7 4 2 3 3" xfId="25530" xr:uid="{4A8C3494-3F89-4FF6-B850-B042243A4114}"/>
    <cellStyle name="Comma 3 2 7 4 2 4" xfId="11119" xr:uid="{00000000-0005-0000-0000-00002A2E0000}"/>
    <cellStyle name="Comma 3 2 7 4 2 4 2" xfId="30333" xr:uid="{60EC733B-C3D2-443A-B6D1-1FB7F8BFA81F}"/>
    <cellStyle name="Comma 3 2 7 4 2 5" xfId="20726" xr:uid="{1202E62A-7802-4237-97A1-EEB410A2D2CA}"/>
    <cellStyle name="Comma 3 2 7 4 3" xfId="2309" xr:uid="{00000000-0005-0000-0000-00002B2E0000}"/>
    <cellStyle name="Comma 3 2 7 4 3 2" xfId="4714" xr:uid="{00000000-0005-0000-0000-00002C2E0000}"/>
    <cellStyle name="Comma 3 2 7 4 3 2 2" xfId="9517" xr:uid="{00000000-0005-0000-0000-00002D2E0000}"/>
    <cellStyle name="Comma 3 2 7 4 3 2 2 2" xfId="19124" xr:uid="{00000000-0005-0000-0000-00002E2E0000}"/>
    <cellStyle name="Comma 3 2 7 4 3 2 2 2 2" xfId="38338" xr:uid="{24380DA7-1597-4B4D-A0BB-73DA3DA0E321}"/>
    <cellStyle name="Comma 3 2 7 4 3 2 2 3" xfId="28731" xr:uid="{A5332DD5-0299-4525-ACEE-6ACDF42099D9}"/>
    <cellStyle name="Comma 3 2 7 4 3 2 3" xfId="14321" xr:uid="{00000000-0005-0000-0000-00002F2E0000}"/>
    <cellStyle name="Comma 3 2 7 4 3 2 3 2" xfId="33535" xr:uid="{4336F510-08EE-4A05-A32C-BEFC4010B88A}"/>
    <cellStyle name="Comma 3 2 7 4 3 2 4" xfId="23928" xr:uid="{A6463A10-A846-4BE5-8E47-BA4056DBFA50}"/>
    <cellStyle name="Comma 3 2 7 4 3 3" xfId="7116" xr:uid="{00000000-0005-0000-0000-0000302E0000}"/>
    <cellStyle name="Comma 3 2 7 4 3 3 2" xfId="16723" xr:uid="{00000000-0005-0000-0000-0000312E0000}"/>
    <cellStyle name="Comma 3 2 7 4 3 3 2 2" xfId="35937" xr:uid="{367B06C4-4A9F-4C2F-8AFF-E346A638B268}"/>
    <cellStyle name="Comma 3 2 7 4 3 3 3" xfId="26330" xr:uid="{DF55390E-9114-464D-84D4-830DC314D4A7}"/>
    <cellStyle name="Comma 3 2 7 4 3 4" xfId="11919" xr:uid="{00000000-0005-0000-0000-0000322E0000}"/>
    <cellStyle name="Comma 3 2 7 4 3 4 2" xfId="31133" xr:uid="{0C6C6071-098B-4553-9899-A394C508DD5C}"/>
    <cellStyle name="Comma 3 2 7 4 3 5" xfId="21526" xr:uid="{7A2A5AA0-0B62-461F-BD85-E6B001A23D3D}"/>
    <cellStyle name="Comma 3 2 7 4 4" xfId="3114" xr:uid="{00000000-0005-0000-0000-0000332E0000}"/>
    <cellStyle name="Comma 3 2 7 4 4 2" xfId="7917" xr:uid="{00000000-0005-0000-0000-0000342E0000}"/>
    <cellStyle name="Comma 3 2 7 4 4 2 2" xfId="17524" xr:uid="{00000000-0005-0000-0000-0000352E0000}"/>
    <cellStyle name="Comma 3 2 7 4 4 2 2 2" xfId="36738" xr:uid="{D7956897-D8C4-4B54-A792-8994BED6D6A8}"/>
    <cellStyle name="Comma 3 2 7 4 4 2 3" xfId="27131" xr:uid="{B48A4A29-EA3D-42B7-8F58-3DE693CA6AC3}"/>
    <cellStyle name="Comma 3 2 7 4 4 3" xfId="12721" xr:uid="{00000000-0005-0000-0000-0000362E0000}"/>
    <cellStyle name="Comma 3 2 7 4 4 3 2" xfId="31935" xr:uid="{6C45EAA4-B484-4BCD-9D95-B5ECFEBD8279}"/>
    <cellStyle name="Comma 3 2 7 4 4 4" xfId="22328" xr:uid="{96163F14-B2D9-4625-9D10-B0B806AF54BF}"/>
    <cellStyle name="Comma 3 2 7 4 5" xfId="5516" xr:uid="{00000000-0005-0000-0000-0000372E0000}"/>
    <cellStyle name="Comma 3 2 7 4 5 2" xfId="15123" xr:uid="{00000000-0005-0000-0000-0000382E0000}"/>
    <cellStyle name="Comma 3 2 7 4 5 2 2" xfId="34337" xr:uid="{BC3488B3-FC03-46A2-89DC-236788A14BC3}"/>
    <cellStyle name="Comma 3 2 7 4 5 3" xfId="24730" xr:uid="{8B6CB656-6D7C-4C6E-8FE0-44169D494D0D}"/>
    <cellStyle name="Comma 3 2 7 4 6" xfId="10319" xr:uid="{00000000-0005-0000-0000-0000392E0000}"/>
    <cellStyle name="Comma 3 2 7 4 6 2" xfId="29533" xr:uid="{2D1CE09A-BA48-4025-B663-51955BDA6537}"/>
    <cellStyle name="Comma 3 2 7 4 7" xfId="19926" xr:uid="{3C1EC25E-94AC-4338-BB1B-9AABEF578376}"/>
    <cellStyle name="Comma 3 2 7 5" xfId="909" xr:uid="{00000000-0005-0000-0000-00003A2E0000}"/>
    <cellStyle name="Comma 3 2 7 5 2" xfId="3314" xr:uid="{00000000-0005-0000-0000-00003B2E0000}"/>
    <cellStyle name="Comma 3 2 7 5 2 2" xfId="8117" xr:uid="{00000000-0005-0000-0000-00003C2E0000}"/>
    <cellStyle name="Comma 3 2 7 5 2 2 2" xfId="17724" xr:uid="{00000000-0005-0000-0000-00003D2E0000}"/>
    <cellStyle name="Comma 3 2 7 5 2 2 2 2" xfId="36938" xr:uid="{85BA1D87-A8F6-419B-A8A6-34D4DCF74207}"/>
    <cellStyle name="Comma 3 2 7 5 2 2 3" xfId="27331" xr:uid="{3ACD9D54-42FE-4735-AC70-DAD9A4B68523}"/>
    <cellStyle name="Comma 3 2 7 5 2 3" xfId="12921" xr:uid="{00000000-0005-0000-0000-00003E2E0000}"/>
    <cellStyle name="Comma 3 2 7 5 2 3 2" xfId="32135" xr:uid="{26ACF97F-4DAC-41F1-A2EA-BE797149C3B3}"/>
    <cellStyle name="Comma 3 2 7 5 2 4" xfId="22528" xr:uid="{934A5E49-B533-4B83-B1F3-E857CD4B3A46}"/>
    <cellStyle name="Comma 3 2 7 5 3" xfId="5716" xr:uid="{00000000-0005-0000-0000-00003F2E0000}"/>
    <cellStyle name="Comma 3 2 7 5 3 2" xfId="15323" xr:uid="{00000000-0005-0000-0000-0000402E0000}"/>
    <cellStyle name="Comma 3 2 7 5 3 2 2" xfId="34537" xr:uid="{11E9D5AA-C0D7-447F-ACBE-4540B7777D2A}"/>
    <cellStyle name="Comma 3 2 7 5 3 3" xfId="24930" xr:uid="{32A0128E-D387-4D89-91EC-D80CEF5284A8}"/>
    <cellStyle name="Comma 3 2 7 5 4" xfId="10519" xr:uid="{00000000-0005-0000-0000-0000412E0000}"/>
    <cellStyle name="Comma 3 2 7 5 4 2" xfId="29733" xr:uid="{BC9EAD61-936B-49A6-B24B-9AA6F97C1F73}"/>
    <cellStyle name="Comma 3 2 7 5 5" xfId="20126" xr:uid="{8C5A1A6E-88E7-416E-B602-D6BC9D594277}"/>
    <cellStyle name="Comma 3 2 7 6" xfId="1709" xr:uid="{00000000-0005-0000-0000-0000422E0000}"/>
    <cellStyle name="Comma 3 2 7 6 2" xfId="4114" xr:uid="{00000000-0005-0000-0000-0000432E0000}"/>
    <cellStyle name="Comma 3 2 7 6 2 2" xfId="8917" xr:uid="{00000000-0005-0000-0000-0000442E0000}"/>
    <cellStyle name="Comma 3 2 7 6 2 2 2" xfId="18524" xr:uid="{00000000-0005-0000-0000-0000452E0000}"/>
    <cellStyle name="Comma 3 2 7 6 2 2 2 2" xfId="37738" xr:uid="{8DB9B69E-04DF-4B0F-AED7-B6A2AAD6BE91}"/>
    <cellStyle name="Comma 3 2 7 6 2 2 3" xfId="28131" xr:uid="{1F2C8205-252C-4427-9C53-9B85436699A0}"/>
    <cellStyle name="Comma 3 2 7 6 2 3" xfId="13721" xr:uid="{00000000-0005-0000-0000-0000462E0000}"/>
    <cellStyle name="Comma 3 2 7 6 2 3 2" xfId="32935" xr:uid="{24B09BD2-78F4-4587-B38C-B9924CE1D42A}"/>
    <cellStyle name="Comma 3 2 7 6 2 4" xfId="23328" xr:uid="{07524BF0-8D53-46E9-A888-89A8C3A874FE}"/>
    <cellStyle name="Comma 3 2 7 6 3" xfId="6516" xr:uid="{00000000-0005-0000-0000-0000472E0000}"/>
    <cellStyle name="Comma 3 2 7 6 3 2" xfId="16123" xr:uid="{00000000-0005-0000-0000-0000482E0000}"/>
    <cellStyle name="Comma 3 2 7 6 3 2 2" xfId="35337" xr:uid="{137242CD-6D4A-49C0-A443-B613D52A2A06}"/>
    <cellStyle name="Comma 3 2 7 6 3 3" xfId="25730" xr:uid="{18140C9B-79DA-4EAC-892F-D5A6BC0B365B}"/>
    <cellStyle name="Comma 3 2 7 6 4" xfId="11319" xr:uid="{00000000-0005-0000-0000-0000492E0000}"/>
    <cellStyle name="Comma 3 2 7 6 4 2" xfId="30533" xr:uid="{4B7930D6-0FFE-420A-B4D3-65150A67B3D1}"/>
    <cellStyle name="Comma 3 2 7 6 5" xfId="20926" xr:uid="{2B7A5FD8-9D12-4C57-8C53-6F63A356F779}"/>
    <cellStyle name="Comma 3 2 7 7" xfId="2514" xr:uid="{00000000-0005-0000-0000-00004A2E0000}"/>
    <cellStyle name="Comma 3 2 7 7 2" xfId="7317" xr:uid="{00000000-0005-0000-0000-00004B2E0000}"/>
    <cellStyle name="Comma 3 2 7 7 2 2" xfId="16924" xr:uid="{00000000-0005-0000-0000-00004C2E0000}"/>
    <cellStyle name="Comma 3 2 7 7 2 2 2" xfId="36138" xr:uid="{F1CF1099-0342-406B-9A22-49332E6D4AFB}"/>
    <cellStyle name="Comma 3 2 7 7 2 3" xfId="26531" xr:uid="{33D5AD03-B4A0-47BB-A840-E39B932B4152}"/>
    <cellStyle name="Comma 3 2 7 7 3" xfId="12121" xr:uid="{00000000-0005-0000-0000-00004D2E0000}"/>
    <cellStyle name="Comma 3 2 7 7 3 2" xfId="31335" xr:uid="{E107BD58-560A-4DC3-A240-B3C7B8EBD38C}"/>
    <cellStyle name="Comma 3 2 7 7 4" xfId="21728" xr:uid="{A55CA07A-79EB-4046-9D6D-2F213750DCE9}"/>
    <cellStyle name="Comma 3 2 7 8" xfId="4916" xr:uid="{00000000-0005-0000-0000-00004E2E0000}"/>
    <cellStyle name="Comma 3 2 7 8 2" xfId="14523" xr:uid="{00000000-0005-0000-0000-00004F2E0000}"/>
    <cellStyle name="Comma 3 2 7 8 2 2" xfId="33737" xr:uid="{18BE7D6F-1785-45C7-AC46-5DA18B481210}"/>
    <cellStyle name="Comma 3 2 7 8 3" xfId="24130" xr:uid="{544CD3F2-40AD-41EC-9940-E3CF75F4023C}"/>
    <cellStyle name="Comma 3 2 7 9" xfId="9719" xr:uid="{00000000-0005-0000-0000-0000502E0000}"/>
    <cellStyle name="Comma 3 2 7 9 2" xfId="28933" xr:uid="{3B1D14A6-E029-4B63-9FC0-100EBEA9BC13}"/>
    <cellStyle name="Comma 3 2 8" xfId="208" xr:uid="{00000000-0005-0000-0000-0000512E0000}"/>
    <cellStyle name="Comma 3 2 8 2" xfId="1009" xr:uid="{00000000-0005-0000-0000-0000522E0000}"/>
    <cellStyle name="Comma 3 2 8 2 2" xfId="3414" xr:uid="{00000000-0005-0000-0000-0000532E0000}"/>
    <cellStyle name="Comma 3 2 8 2 2 2" xfId="8217" xr:uid="{00000000-0005-0000-0000-0000542E0000}"/>
    <cellStyle name="Comma 3 2 8 2 2 2 2" xfId="17824" xr:uid="{00000000-0005-0000-0000-0000552E0000}"/>
    <cellStyle name="Comma 3 2 8 2 2 2 2 2" xfId="37038" xr:uid="{A8B8BF35-7DA7-49FD-990A-154398E5961A}"/>
    <cellStyle name="Comma 3 2 8 2 2 2 3" xfId="27431" xr:uid="{77C702D1-0E8C-4754-9DE3-6FBF7B975CB7}"/>
    <cellStyle name="Comma 3 2 8 2 2 3" xfId="13021" xr:uid="{00000000-0005-0000-0000-0000562E0000}"/>
    <cellStyle name="Comma 3 2 8 2 2 3 2" xfId="32235" xr:uid="{8FEFFAA2-7427-4276-917E-EE061C596C90}"/>
    <cellStyle name="Comma 3 2 8 2 2 4" xfId="22628" xr:uid="{603AC00D-B514-44AE-A216-D6944925BE60}"/>
    <cellStyle name="Comma 3 2 8 2 3" xfId="5816" xr:uid="{00000000-0005-0000-0000-0000572E0000}"/>
    <cellStyle name="Comma 3 2 8 2 3 2" xfId="15423" xr:uid="{00000000-0005-0000-0000-0000582E0000}"/>
    <cellStyle name="Comma 3 2 8 2 3 2 2" xfId="34637" xr:uid="{2049FC61-B640-4334-B8BE-2ECB981D7A84}"/>
    <cellStyle name="Comma 3 2 8 2 3 3" xfId="25030" xr:uid="{7687B167-FD45-4094-B55A-38D012A0A4BB}"/>
    <cellStyle name="Comma 3 2 8 2 4" xfId="10619" xr:uid="{00000000-0005-0000-0000-0000592E0000}"/>
    <cellStyle name="Comma 3 2 8 2 4 2" xfId="29833" xr:uid="{7F826812-E11A-4A87-96AE-7F412C8B4ACF}"/>
    <cellStyle name="Comma 3 2 8 2 5" xfId="20226" xr:uid="{1DF34F19-6575-48F8-A9F6-B55B049930C1}"/>
    <cellStyle name="Comma 3 2 8 3" xfId="1809" xr:uid="{00000000-0005-0000-0000-00005A2E0000}"/>
    <cellStyle name="Comma 3 2 8 3 2" xfId="4214" xr:uid="{00000000-0005-0000-0000-00005B2E0000}"/>
    <cellStyle name="Comma 3 2 8 3 2 2" xfId="9017" xr:uid="{00000000-0005-0000-0000-00005C2E0000}"/>
    <cellStyle name="Comma 3 2 8 3 2 2 2" xfId="18624" xr:uid="{00000000-0005-0000-0000-00005D2E0000}"/>
    <cellStyle name="Comma 3 2 8 3 2 2 2 2" xfId="37838" xr:uid="{23C78800-3C37-45DA-9D3D-5BBFE0898E81}"/>
    <cellStyle name="Comma 3 2 8 3 2 2 3" xfId="28231" xr:uid="{4290E961-12AB-43DD-8EDC-2FC43D80D6CC}"/>
    <cellStyle name="Comma 3 2 8 3 2 3" xfId="13821" xr:uid="{00000000-0005-0000-0000-00005E2E0000}"/>
    <cellStyle name="Comma 3 2 8 3 2 3 2" xfId="33035" xr:uid="{9E5343D8-1577-413E-8D72-84C800E3A705}"/>
    <cellStyle name="Comma 3 2 8 3 2 4" xfId="23428" xr:uid="{7240A8AF-4028-4E42-8C49-332090B1D8B5}"/>
    <cellStyle name="Comma 3 2 8 3 3" xfId="6616" xr:uid="{00000000-0005-0000-0000-00005F2E0000}"/>
    <cellStyle name="Comma 3 2 8 3 3 2" xfId="16223" xr:uid="{00000000-0005-0000-0000-0000602E0000}"/>
    <cellStyle name="Comma 3 2 8 3 3 2 2" xfId="35437" xr:uid="{BC88ABD5-15D0-4C18-AAA5-C1932A3DDBA0}"/>
    <cellStyle name="Comma 3 2 8 3 3 3" xfId="25830" xr:uid="{BDDE2394-5A1F-44EC-9C12-CEC1F9A9B63F}"/>
    <cellStyle name="Comma 3 2 8 3 4" xfId="11419" xr:uid="{00000000-0005-0000-0000-0000612E0000}"/>
    <cellStyle name="Comma 3 2 8 3 4 2" xfId="30633" xr:uid="{82872491-C2AC-4C39-B019-F61A5404E07F}"/>
    <cellStyle name="Comma 3 2 8 3 5" xfId="21026" xr:uid="{1F292795-BF2A-45B9-AFC8-6653129E092D}"/>
    <cellStyle name="Comma 3 2 8 4" xfId="2614" xr:uid="{00000000-0005-0000-0000-0000622E0000}"/>
    <cellStyle name="Comma 3 2 8 4 2" xfId="7417" xr:uid="{00000000-0005-0000-0000-0000632E0000}"/>
    <cellStyle name="Comma 3 2 8 4 2 2" xfId="17024" xr:uid="{00000000-0005-0000-0000-0000642E0000}"/>
    <cellStyle name="Comma 3 2 8 4 2 2 2" xfId="36238" xr:uid="{3C1C9248-B795-4E74-BD2A-316DAA10D7ED}"/>
    <cellStyle name="Comma 3 2 8 4 2 3" xfId="26631" xr:uid="{B4A4FFA8-830D-4AE5-A244-C2ABC2C7AA5A}"/>
    <cellStyle name="Comma 3 2 8 4 3" xfId="12221" xr:uid="{00000000-0005-0000-0000-0000652E0000}"/>
    <cellStyle name="Comma 3 2 8 4 3 2" xfId="31435" xr:uid="{AA17691D-F25A-4FF9-B862-CC8449E04653}"/>
    <cellStyle name="Comma 3 2 8 4 4" xfId="21828" xr:uid="{F38776F9-98F4-4118-8EBC-99987E018652}"/>
    <cellStyle name="Comma 3 2 8 5" xfId="5016" xr:uid="{00000000-0005-0000-0000-0000662E0000}"/>
    <cellStyle name="Comma 3 2 8 5 2" xfId="14623" xr:uid="{00000000-0005-0000-0000-0000672E0000}"/>
    <cellStyle name="Comma 3 2 8 5 2 2" xfId="33837" xr:uid="{0764C1DD-2FAB-4E3A-ABF7-717684B9CB04}"/>
    <cellStyle name="Comma 3 2 8 5 3" xfId="24230" xr:uid="{96C9B309-C987-425C-8F1A-9CB3DF4E91DF}"/>
    <cellStyle name="Comma 3 2 8 6" xfId="9819" xr:uid="{00000000-0005-0000-0000-0000682E0000}"/>
    <cellStyle name="Comma 3 2 8 6 2" xfId="29033" xr:uid="{E0EBF040-C2FE-4F1A-85F8-CC163B6D761B}"/>
    <cellStyle name="Comma 3 2 8 7" xfId="19426" xr:uid="{313956B7-2214-4C3D-96C5-CD0E6F319211}"/>
    <cellStyle name="Comma 3 2 9" xfId="408" xr:uid="{00000000-0005-0000-0000-0000692E0000}"/>
    <cellStyle name="Comma 3 2 9 2" xfId="1209" xr:uid="{00000000-0005-0000-0000-00006A2E0000}"/>
    <cellStyle name="Comma 3 2 9 2 2" xfId="3614" xr:uid="{00000000-0005-0000-0000-00006B2E0000}"/>
    <cellStyle name="Comma 3 2 9 2 2 2" xfId="8417" xr:uid="{00000000-0005-0000-0000-00006C2E0000}"/>
    <cellStyle name="Comma 3 2 9 2 2 2 2" xfId="18024" xr:uid="{00000000-0005-0000-0000-00006D2E0000}"/>
    <cellStyle name="Comma 3 2 9 2 2 2 2 2" xfId="37238" xr:uid="{862D2A87-834F-45DC-9572-CA0E132B5E97}"/>
    <cellStyle name="Comma 3 2 9 2 2 2 3" xfId="27631" xr:uid="{96B06CFE-398D-44DC-BB04-7F4C363F4C0C}"/>
    <cellStyle name="Comma 3 2 9 2 2 3" xfId="13221" xr:uid="{00000000-0005-0000-0000-00006E2E0000}"/>
    <cellStyle name="Comma 3 2 9 2 2 3 2" xfId="32435" xr:uid="{75FDE656-EB65-4162-812B-741283960453}"/>
    <cellStyle name="Comma 3 2 9 2 2 4" xfId="22828" xr:uid="{E4AF4F56-FC63-425F-9A5C-8EE032106755}"/>
    <cellStyle name="Comma 3 2 9 2 3" xfId="6016" xr:uid="{00000000-0005-0000-0000-00006F2E0000}"/>
    <cellStyle name="Comma 3 2 9 2 3 2" xfId="15623" xr:uid="{00000000-0005-0000-0000-0000702E0000}"/>
    <cellStyle name="Comma 3 2 9 2 3 2 2" xfId="34837" xr:uid="{23350BB6-82F7-4204-9C79-C895A45CD5E5}"/>
    <cellStyle name="Comma 3 2 9 2 3 3" xfId="25230" xr:uid="{8280DD06-6D29-4EBE-A17A-3AD64CA2E01E}"/>
    <cellStyle name="Comma 3 2 9 2 4" xfId="10819" xr:uid="{00000000-0005-0000-0000-0000712E0000}"/>
    <cellStyle name="Comma 3 2 9 2 4 2" xfId="30033" xr:uid="{3ABE7F18-6D85-490A-9C81-A9B374A49256}"/>
    <cellStyle name="Comma 3 2 9 2 5" xfId="20426" xr:uid="{A4070580-C1C9-4DDA-A01B-A0BE253C6558}"/>
    <cellStyle name="Comma 3 2 9 3" xfId="2009" xr:uid="{00000000-0005-0000-0000-0000722E0000}"/>
    <cellStyle name="Comma 3 2 9 3 2" xfId="4414" xr:uid="{00000000-0005-0000-0000-0000732E0000}"/>
    <cellStyle name="Comma 3 2 9 3 2 2" xfId="9217" xr:uid="{00000000-0005-0000-0000-0000742E0000}"/>
    <cellStyle name="Comma 3 2 9 3 2 2 2" xfId="18824" xr:uid="{00000000-0005-0000-0000-0000752E0000}"/>
    <cellStyle name="Comma 3 2 9 3 2 2 2 2" xfId="38038" xr:uid="{8413673E-1843-4EEE-BB33-B24FB00A92A6}"/>
    <cellStyle name="Comma 3 2 9 3 2 2 3" xfId="28431" xr:uid="{3E889C86-AB71-4F26-A9CF-969938289E62}"/>
    <cellStyle name="Comma 3 2 9 3 2 3" xfId="14021" xr:uid="{00000000-0005-0000-0000-0000762E0000}"/>
    <cellStyle name="Comma 3 2 9 3 2 3 2" xfId="33235" xr:uid="{1F17F353-7013-43FC-B917-718BA39B8131}"/>
    <cellStyle name="Comma 3 2 9 3 2 4" xfId="23628" xr:uid="{A79F4381-B8F7-4F86-B82F-61F0107754CA}"/>
    <cellStyle name="Comma 3 2 9 3 3" xfId="6816" xr:uid="{00000000-0005-0000-0000-0000772E0000}"/>
    <cellStyle name="Comma 3 2 9 3 3 2" xfId="16423" xr:uid="{00000000-0005-0000-0000-0000782E0000}"/>
    <cellStyle name="Comma 3 2 9 3 3 2 2" xfId="35637" xr:uid="{29ED912E-60F4-45AD-B239-9141989E52E4}"/>
    <cellStyle name="Comma 3 2 9 3 3 3" xfId="26030" xr:uid="{87C3603D-92B4-4D5B-9B3E-C923835E790F}"/>
    <cellStyle name="Comma 3 2 9 3 4" xfId="11619" xr:uid="{00000000-0005-0000-0000-0000792E0000}"/>
    <cellStyle name="Comma 3 2 9 3 4 2" xfId="30833" xr:uid="{FF111378-0679-4D8D-9C50-025F80644833}"/>
    <cellStyle name="Comma 3 2 9 3 5" xfId="21226" xr:uid="{A4270124-7C37-411E-B3E2-A2EED7A62DE8}"/>
    <cellStyle name="Comma 3 2 9 4" xfId="2814" xr:uid="{00000000-0005-0000-0000-00007A2E0000}"/>
    <cellStyle name="Comma 3 2 9 4 2" xfId="7617" xr:uid="{00000000-0005-0000-0000-00007B2E0000}"/>
    <cellStyle name="Comma 3 2 9 4 2 2" xfId="17224" xr:uid="{00000000-0005-0000-0000-00007C2E0000}"/>
    <cellStyle name="Comma 3 2 9 4 2 2 2" xfId="36438" xr:uid="{D539FBAE-09A9-4202-8D50-51D54206C721}"/>
    <cellStyle name="Comma 3 2 9 4 2 3" xfId="26831" xr:uid="{BB4497C4-5424-480D-BF44-6AC4BCF98A79}"/>
    <cellStyle name="Comma 3 2 9 4 3" xfId="12421" xr:uid="{00000000-0005-0000-0000-00007D2E0000}"/>
    <cellStyle name="Comma 3 2 9 4 3 2" xfId="31635" xr:uid="{23FB79C3-48C5-4F2A-8CF0-4DE64B356583}"/>
    <cellStyle name="Comma 3 2 9 4 4" xfId="22028" xr:uid="{17008633-F98E-4415-B56B-65F38B7006C3}"/>
    <cellStyle name="Comma 3 2 9 5" xfId="5216" xr:uid="{00000000-0005-0000-0000-00007E2E0000}"/>
    <cellStyle name="Comma 3 2 9 5 2" xfId="14823" xr:uid="{00000000-0005-0000-0000-00007F2E0000}"/>
    <cellStyle name="Comma 3 2 9 5 2 2" xfId="34037" xr:uid="{641FAF51-EB35-4445-A7CD-15E7F6DF0C1F}"/>
    <cellStyle name="Comma 3 2 9 5 3" xfId="24430" xr:uid="{2A5BEE46-EA2C-474A-A11E-66D70C3EF99F}"/>
    <cellStyle name="Comma 3 2 9 6" xfId="10019" xr:uid="{00000000-0005-0000-0000-0000802E0000}"/>
    <cellStyle name="Comma 3 2 9 6 2" xfId="29233" xr:uid="{ECBA008A-F286-49B3-BC50-5BBA4E0E0A5D}"/>
    <cellStyle name="Comma 3 2 9 7" xfId="19626" xr:uid="{5FBB05C7-E9A0-4C8D-A205-41F8CB82329A}"/>
    <cellStyle name="Comma 3 20" xfId="19224" xr:uid="{16F17D4E-43F9-48D5-8211-1F39694793EE}"/>
    <cellStyle name="Comma 3 3" xfId="9" xr:uid="{00000000-0005-0000-0000-0000812E0000}"/>
    <cellStyle name="Comma 3 3 10" xfId="610" xr:uid="{00000000-0005-0000-0000-0000822E0000}"/>
    <cellStyle name="Comma 3 3 10 2" xfId="1411" xr:uid="{00000000-0005-0000-0000-0000832E0000}"/>
    <cellStyle name="Comma 3 3 10 2 2" xfId="3816" xr:uid="{00000000-0005-0000-0000-0000842E0000}"/>
    <cellStyle name="Comma 3 3 10 2 2 2" xfId="8619" xr:uid="{00000000-0005-0000-0000-0000852E0000}"/>
    <cellStyle name="Comma 3 3 10 2 2 2 2" xfId="18226" xr:uid="{00000000-0005-0000-0000-0000862E0000}"/>
    <cellStyle name="Comma 3 3 10 2 2 2 2 2" xfId="37440" xr:uid="{4475E8EF-E62B-4ACE-84A3-94AADC390876}"/>
    <cellStyle name="Comma 3 3 10 2 2 2 3" xfId="27833" xr:uid="{23576FB6-DD79-4644-8FAC-B32ECAAF8A2F}"/>
    <cellStyle name="Comma 3 3 10 2 2 3" xfId="13423" xr:uid="{00000000-0005-0000-0000-0000872E0000}"/>
    <cellStyle name="Comma 3 3 10 2 2 3 2" xfId="32637" xr:uid="{4911A4EA-DBB6-46B8-9E3D-CEAED6284131}"/>
    <cellStyle name="Comma 3 3 10 2 2 4" xfId="23030" xr:uid="{D8C0B5C9-09DB-4AEA-8470-A10584F7FFBF}"/>
    <cellStyle name="Comma 3 3 10 2 3" xfId="6218" xr:uid="{00000000-0005-0000-0000-0000882E0000}"/>
    <cellStyle name="Comma 3 3 10 2 3 2" xfId="15825" xr:uid="{00000000-0005-0000-0000-0000892E0000}"/>
    <cellStyle name="Comma 3 3 10 2 3 2 2" xfId="35039" xr:uid="{D44B5E0C-A252-46E0-9930-D515D57B0E16}"/>
    <cellStyle name="Comma 3 3 10 2 3 3" xfId="25432" xr:uid="{40373314-8243-49AB-B7FB-8883086F554B}"/>
    <cellStyle name="Comma 3 3 10 2 4" xfId="11021" xr:uid="{00000000-0005-0000-0000-00008A2E0000}"/>
    <cellStyle name="Comma 3 3 10 2 4 2" xfId="30235" xr:uid="{48010F99-D8FE-475E-934D-65E693C98E80}"/>
    <cellStyle name="Comma 3 3 10 2 5" xfId="20628" xr:uid="{78E73938-D530-4F8A-8BA2-665C1F915596}"/>
    <cellStyle name="Comma 3 3 10 3" xfId="2211" xr:uid="{00000000-0005-0000-0000-00008B2E0000}"/>
    <cellStyle name="Comma 3 3 10 3 2" xfId="4616" xr:uid="{00000000-0005-0000-0000-00008C2E0000}"/>
    <cellStyle name="Comma 3 3 10 3 2 2" xfId="9419" xr:uid="{00000000-0005-0000-0000-00008D2E0000}"/>
    <cellStyle name="Comma 3 3 10 3 2 2 2" xfId="19026" xr:uid="{00000000-0005-0000-0000-00008E2E0000}"/>
    <cellStyle name="Comma 3 3 10 3 2 2 2 2" xfId="38240" xr:uid="{59463A0A-50EC-47A7-815F-D0C30F123D77}"/>
    <cellStyle name="Comma 3 3 10 3 2 2 3" xfId="28633" xr:uid="{67265BD1-A540-4EE2-A9A9-4E78B1C11075}"/>
    <cellStyle name="Comma 3 3 10 3 2 3" xfId="14223" xr:uid="{00000000-0005-0000-0000-00008F2E0000}"/>
    <cellStyle name="Comma 3 3 10 3 2 3 2" xfId="33437" xr:uid="{7511D86C-DFDD-4A91-A870-F56548BB93BD}"/>
    <cellStyle name="Comma 3 3 10 3 2 4" xfId="23830" xr:uid="{C1951A17-3C52-4956-A636-87D5A1BB9D7E}"/>
    <cellStyle name="Comma 3 3 10 3 3" xfId="7018" xr:uid="{00000000-0005-0000-0000-0000902E0000}"/>
    <cellStyle name="Comma 3 3 10 3 3 2" xfId="16625" xr:uid="{00000000-0005-0000-0000-0000912E0000}"/>
    <cellStyle name="Comma 3 3 10 3 3 2 2" xfId="35839" xr:uid="{E85EDF36-32E9-4265-94E4-6C9D670BB79C}"/>
    <cellStyle name="Comma 3 3 10 3 3 3" xfId="26232" xr:uid="{DA8C62C9-B40B-460F-88E1-07BD0B86FF07}"/>
    <cellStyle name="Comma 3 3 10 3 4" xfId="11821" xr:uid="{00000000-0005-0000-0000-0000922E0000}"/>
    <cellStyle name="Comma 3 3 10 3 4 2" xfId="31035" xr:uid="{87F2CE80-AB6A-4439-848C-C840BC20FF87}"/>
    <cellStyle name="Comma 3 3 10 3 5" xfId="21428" xr:uid="{947EE90D-8A79-4F03-AF92-26FFF37F0EB0}"/>
    <cellStyle name="Comma 3 3 10 4" xfId="3016" xr:uid="{00000000-0005-0000-0000-0000932E0000}"/>
    <cellStyle name="Comma 3 3 10 4 2" xfId="7819" xr:uid="{00000000-0005-0000-0000-0000942E0000}"/>
    <cellStyle name="Comma 3 3 10 4 2 2" xfId="17426" xr:uid="{00000000-0005-0000-0000-0000952E0000}"/>
    <cellStyle name="Comma 3 3 10 4 2 2 2" xfId="36640" xr:uid="{82FB4834-BDC3-4531-B9BD-5F51C6D7DC3C}"/>
    <cellStyle name="Comma 3 3 10 4 2 3" xfId="27033" xr:uid="{30D861AD-4C5B-4CAC-8B8B-89C8A90B584E}"/>
    <cellStyle name="Comma 3 3 10 4 3" xfId="12623" xr:uid="{00000000-0005-0000-0000-0000962E0000}"/>
    <cellStyle name="Comma 3 3 10 4 3 2" xfId="31837" xr:uid="{CC9BD41B-CDAD-4A32-B4A1-B81DD76B2351}"/>
    <cellStyle name="Comma 3 3 10 4 4" xfId="22230" xr:uid="{87F9D596-B11B-4975-9284-2236590D06EC}"/>
    <cellStyle name="Comma 3 3 10 5" xfId="5418" xr:uid="{00000000-0005-0000-0000-0000972E0000}"/>
    <cellStyle name="Comma 3 3 10 5 2" xfId="15025" xr:uid="{00000000-0005-0000-0000-0000982E0000}"/>
    <cellStyle name="Comma 3 3 10 5 2 2" xfId="34239" xr:uid="{37CFD936-33D6-41EE-930F-0A5E9E637356}"/>
    <cellStyle name="Comma 3 3 10 5 3" xfId="24632" xr:uid="{9722DF64-7E11-4EDD-93CB-8B1C0023387F}"/>
    <cellStyle name="Comma 3 3 10 6" xfId="10221" xr:uid="{00000000-0005-0000-0000-0000992E0000}"/>
    <cellStyle name="Comma 3 3 10 6 2" xfId="29435" xr:uid="{D1B32FC8-96C5-4E0B-88EC-1F3A9AEBA4D1}"/>
    <cellStyle name="Comma 3 3 10 7" xfId="19828" xr:uid="{5F20469C-C200-4FD8-85C4-20E4C46F6536}"/>
    <cellStyle name="Comma 3 3 11" xfId="811" xr:uid="{00000000-0005-0000-0000-00009A2E0000}"/>
    <cellStyle name="Comma 3 3 11 2" xfId="3216" xr:uid="{00000000-0005-0000-0000-00009B2E0000}"/>
    <cellStyle name="Comma 3 3 11 2 2" xfId="8019" xr:uid="{00000000-0005-0000-0000-00009C2E0000}"/>
    <cellStyle name="Comma 3 3 11 2 2 2" xfId="17626" xr:uid="{00000000-0005-0000-0000-00009D2E0000}"/>
    <cellStyle name="Comma 3 3 11 2 2 2 2" xfId="36840" xr:uid="{3D0E7006-3BDA-49FE-A2C6-2DE2586EE0DD}"/>
    <cellStyle name="Comma 3 3 11 2 2 3" xfId="27233" xr:uid="{0DD7E82D-4847-47AB-B578-49179B467470}"/>
    <cellStyle name="Comma 3 3 11 2 3" xfId="12823" xr:uid="{00000000-0005-0000-0000-00009E2E0000}"/>
    <cellStyle name="Comma 3 3 11 2 3 2" xfId="32037" xr:uid="{5B7D4991-E633-4DCB-BE98-509F13F5CF78}"/>
    <cellStyle name="Comma 3 3 11 2 4" xfId="22430" xr:uid="{5A146937-6723-46A2-8E16-81AC3DC07AD8}"/>
    <cellStyle name="Comma 3 3 11 3" xfId="5618" xr:uid="{00000000-0005-0000-0000-00009F2E0000}"/>
    <cellStyle name="Comma 3 3 11 3 2" xfId="15225" xr:uid="{00000000-0005-0000-0000-0000A02E0000}"/>
    <cellStyle name="Comma 3 3 11 3 2 2" xfId="34439" xr:uid="{873B232D-B78C-4AEB-AB7B-A1E104A82804}"/>
    <cellStyle name="Comma 3 3 11 3 3" xfId="24832" xr:uid="{3963E468-9797-48C8-98F5-8A116710CB78}"/>
    <cellStyle name="Comma 3 3 11 4" xfId="10421" xr:uid="{00000000-0005-0000-0000-0000A12E0000}"/>
    <cellStyle name="Comma 3 3 11 4 2" xfId="29635" xr:uid="{1006E971-2549-4AB1-8CD1-DC4095A47E9C}"/>
    <cellStyle name="Comma 3 3 11 5" xfId="20028" xr:uid="{00425882-2CD2-47DF-872C-2BD358517207}"/>
    <cellStyle name="Comma 3 3 12" xfId="1611" xr:uid="{00000000-0005-0000-0000-0000A22E0000}"/>
    <cellStyle name="Comma 3 3 12 2" xfId="4016" xr:uid="{00000000-0005-0000-0000-0000A32E0000}"/>
    <cellStyle name="Comma 3 3 12 2 2" xfId="8819" xr:uid="{00000000-0005-0000-0000-0000A42E0000}"/>
    <cellStyle name="Comma 3 3 12 2 2 2" xfId="18426" xr:uid="{00000000-0005-0000-0000-0000A52E0000}"/>
    <cellStyle name="Comma 3 3 12 2 2 2 2" xfId="37640" xr:uid="{94209EC0-AB00-4313-8FCD-AC7AB4AC7DA7}"/>
    <cellStyle name="Comma 3 3 12 2 2 3" xfId="28033" xr:uid="{D24A3C23-92BF-4E17-89C5-B27D91775865}"/>
    <cellStyle name="Comma 3 3 12 2 3" xfId="13623" xr:uid="{00000000-0005-0000-0000-0000A62E0000}"/>
    <cellStyle name="Comma 3 3 12 2 3 2" xfId="32837" xr:uid="{B09914DD-D108-4774-9300-8DB456AC7492}"/>
    <cellStyle name="Comma 3 3 12 2 4" xfId="23230" xr:uid="{86F6D7FB-220F-4700-94F0-88B0D625FEE4}"/>
    <cellStyle name="Comma 3 3 12 3" xfId="6418" xr:uid="{00000000-0005-0000-0000-0000A72E0000}"/>
    <cellStyle name="Comma 3 3 12 3 2" xfId="16025" xr:uid="{00000000-0005-0000-0000-0000A82E0000}"/>
    <cellStyle name="Comma 3 3 12 3 2 2" xfId="35239" xr:uid="{A6CCF1A3-84E9-4FE4-893B-37C0BD3CBA24}"/>
    <cellStyle name="Comma 3 3 12 3 3" xfId="25632" xr:uid="{A16F403A-730E-43BA-A313-F0B63FCD82DA}"/>
    <cellStyle name="Comma 3 3 12 4" xfId="11221" xr:uid="{00000000-0005-0000-0000-0000A92E0000}"/>
    <cellStyle name="Comma 3 3 12 4 2" xfId="30435" xr:uid="{B298C984-A309-49AF-BE90-01D2C2A7910F}"/>
    <cellStyle name="Comma 3 3 12 5" xfId="20828" xr:uid="{F1A8CC87-F3BE-4228-B9F2-801AACE3E991}"/>
    <cellStyle name="Comma 3 3 13" xfId="2416" xr:uid="{00000000-0005-0000-0000-0000AA2E0000}"/>
    <cellStyle name="Comma 3 3 13 2" xfId="7219" xr:uid="{00000000-0005-0000-0000-0000AB2E0000}"/>
    <cellStyle name="Comma 3 3 13 2 2" xfId="16826" xr:uid="{00000000-0005-0000-0000-0000AC2E0000}"/>
    <cellStyle name="Comma 3 3 13 2 2 2" xfId="36040" xr:uid="{07AE4D5E-5BE2-4893-AF8E-FA27462B5CD1}"/>
    <cellStyle name="Comma 3 3 13 2 3" xfId="26433" xr:uid="{F472DC32-B28D-4614-A396-12DA484018E5}"/>
    <cellStyle name="Comma 3 3 13 3" xfId="12023" xr:uid="{00000000-0005-0000-0000-0000AD2E0000}"/>
    <cellStyle name="Comma 3 3 13 3 2" xfId="31237" xr:uid="{CF4547AC-A884-42D4-AEBA-7E334F41A38F}"/>
    <cellStyle name="Comma 3 3 13 4" xfId="21630" xr:uid="{B034F25C-3D53-4777-99B0-753C95D2638D}"/>
    <cellStyle name="Comma 3 3 14" xfId="4818" xr:uid="{00000000-0005-0000-0000-0000AE2E0000}"/>
    <cellStyle name="Comma 3 3 14 2" xfId="14425" xr:uid="{00000000-0005-0000-0000-0000AF2E0000}"/>
    <cellStyle name="Comma 3 3 14 2 2" xfId="33639" xr:uid="{953929F7-995A-4183-95C7-C7B6D986B2D4}"/>
    <cellStyle name="Comma 3 3 14 3" xfId="24032" xr:uid="{EFC9F564-2044-45CD-B331-4252D546A3EF}"/>
    <cellStyle name="Comma 3 3 15" xfId="9621" xr:uid="{00000000-0005-0000-0000-0000B02E0000}"/>
    <cellStyle name="Comma 3 3 15 2" xfId="28835" xr:uid="{EC551FC1-D768-4C9E-B82B-941C6D24D194}"/>
    <cellStyle name="Comma 3 3 16" xfId="19228" xr:uid="{D413198A-592C-4189-A900-11585CC0D117}"/>
    <cellStyle name="Comma 3 3 2" xfId="20" xr:uid="{00000000-0005-0000-0000-0000B12E0000}"/>
    <cellStyle name="Comma 3 3 2 10" xfId="4828" xr:uid="{00000000-0005-0000-0000-0000B22E0000}"/>
    <cellStyle name="Comma 3 3 2 10 2" xfId="14435" xr:uid="{00000000-0005-0000-0000-0000B32E0000}"/>
    <cellStyle name="Comma 3 3 2 10 2 2" xfId="33649" xr:uid="{D70ADCB2-52AF-4090-9187-BFA267A43BAB}"/>
    <cellStyle name="Comma 3 3 2 10 3" xfId="24042" xr:uid="{EF27710A-0228-475D-8C03-1B72F344D2B8}"/>
    <cellStyle name="Comma 3 3 2 11" xfId="9631" xr:uid="{00000000-0005-0000-0000-0000B42E0000}"/>
    <cellStyle name="Comma 3 3 2 11 2" xfId="28845" xr:uid="{D3D4B825-D784-4B3C-8985-D71FB02D9D69}"/>
    <cellStyle name="Comma 3 3 2 12" xfId="19238" xr:uid="{2A124969-3385-4506-8B1F-4BA414BA459D}"/>
    <cellStyle name="Comma 3 3 2 2" xfId="70" xr:uid="{00000000-0005-0000-0000-0000B52E0000}"/>
    <cellStyle name="Comma 3 3 2 2 10" xfId="9681" xr:uid="{00000000-0005-0000-0000-0000B62E0000}"/>
    <cellStyle name="Comma 3 3 2 2 10 2" xfId="28895" xr:uid="{0964CE53-296B-4210-B1CF-7D716CC77D28}"/>
    <cellStyle name="Comma 3 3 2 2 11" xfId="19288" xr:uid="{3BAE0837-2FB5-4AD9-B7E3-97334544B3F2}"/>
    <cellStyle name="Comma 3 3 2 2 2" xfId="170" xr:uid="{00000000-0005-0000-0000-0000B72E0000}"/>
    <cellStyle name="Comma 3 3 2 2 2 10" xfId="19388" xr:uid="{034114AE-C1EA-47F9-9F23-286B446C9115}"/>
    <cellStyle name="Comma 3 3 2 2 2 2" xfId="370" xr:uid="{00000000-0005-0000-0000-0000B82E0000}"/>
    <cellStyle name="Comma 3 3 2 2 2 2 2" xfId="1171" xr:uid="{00000000-0005-0000-0000-0000B92E0000}"/>
    <cellStyle name="Comma 3 3 2 2 2 2 2 2" xfId="3576" xr:uid="{00000000-0005-0000-0000-0000BA2E0000}"/>
    <cellStyle name="Comma 3 3 2 2 2 2 2 2 2" xfId="8379" xr:uid="{00000000-0005-0000-0000-0000BB2E0000}"/>
    <cellStyle name="Comma 3 3 2 2 2 2 2 2 2 2" xfId="17986" xr:uid="{00000000-0005-0000-0000-0000BC2E0000}"/>
    <cellStyle name="Comma 3 3 2 2 2 2 2 2 2 2 2" xfId="37200" xr:uid="{9CA4A164-5F9E-4966-9B89-773D629D28C9}"/>
    <cellStyle name="Comma 3 3 2 2 2 2 2 2 2 3" xfId="27593" xr:uid="{C64A3124-1B00-4207-B0A8-50128F1DA243}"/>
    <cellStyle name="Comma 3 3 2 2 2 2 2 2 3" xfId="13183" xr:uid="{00000000-0005-0000-0000-0000BD2E0000}"/>
    <cellStyle name="Comma 3 3 2 2 2 2 2 2 3 2" xfId="32397" xr:uid="{75E78E00-2DF7-4767-BAD9-09EF2D171C6A}"/>
    <cellStyle name="Comma 3 3 2 2 2 2 2 2 4" xfId="22790" xr:uid="{12022A75-AFEF-4A39-88C5-B6C1F4F053E1}"/>
    <cellStyle name="Comma 3 3 2 2 2 2 2 3" xfId="5978" xr:uid="{00000000-0005-0000-0000-0000BE2E0000}"/>
    <cellStyle name="Comma 3 3 2 2 2 2 2 3 2" xfId="15585" xr:uid="{00000000-0005-0000-0000-0000BF2E0000}"/>
    <cellStyle name="Comma 3 3 2 2 2 2 2 3 2 2" xfId="34799" xr:uid="{FF420859-A37A-45D8-AC6D-58616712C225}"/>
    <cellStyle name="Comma 3 3 2 2 2 2 2 3 3" xfId="25192" xr:uid="{9C2B158E-CA9C-4A2A-AE89-DB4517993B83}"/>
    <cellStyle name="Comma 3 3 2 2 2 2 2 4" xfId="10781" xr:uid="{00000000-0005-0000-0000-0000C02E0000}"/>
    <cellStyle name="Comma 3 3 2 2 2 2 2 4 2" xfId="29995" xr:uid="{F05B13E0-ECD4-4826-AB20-403D1E170C18}"/>
    <cellStyle name="Comma 3 3 2 2 2 2 2 5" xfId="20388" xr:uid="{0A3FE3EF-2E7A-4FC1-B317-AEA87D6BC084}"/>
    <cellStyle name="Comma 3 3 2 2 2 2 3" xfId="1971" xr:uid="{00000000-0005-0000-0000-0000C12E0000}"/>
    <cellStyle name="Comma 3 3 2 2 2 2 3 2" xfId="4376" xr:uid="{00000000-0005-0000-0000-0000C22E0000}"/>
    <cellStyle name="Comma 3 3 2 2 2 2 3 2 2" xfId="9179" xr:uid="{00000000-0005-0000-0000-0000C32E0000}"/>
    <cellStyle name="Comma 3 3 2 2 2 2 3 2 2 2" xfId="18786" xr:uid="{00000000-0005-0000-0000-0000C42E0000}"/>
    <cellStyle name="Comma 3 3 2 2 2 2 3 2 2 2 2" xfId="38000" xr:uid="{303D16D0-B733-45A4-9A04-745EEBCB4B13}"/>
    <cellStyle name="Comma 3 3 2 2 2 2 3 2 2 3" xfId="28393" xr:uid="{E941C7F8-C538-47AD-BA5D-A7DBDF122A07}"/>
    <cellStyle name="Comma 3 3 2 2 2 2 3 2 3" xfId="13983" xr:uid="{00000000-0005-0000-0000-0000C52E0000}"/>
    <cellStyle name="Comma 3 3 2 2 2 2 3 2 3 2" xfId="33197" xr:uid="{BA3AED8D-9B50-47A9-AEFD-32C69EC23D17}"/>
    <cellStyle name="Comma 3 3 2 2 2 2 3 2 4" xfId="23590" xr:uid="{A38C81EF-B61F-44FC-9E56-4BAEC8A87E00}"/>
    <cellStyle name="Comma 3 3 2 2 2 2 3 3" xfId="6778" xr:uid="{00000000-0005-0000-0000-0000C62E0000}"/>
    <cellStyle name="Comma 3 3 2 2 2 2 3 3 2" xfId="16385" xr:uid="{00000000-0005-0000-0000-0000C72E0000}"/>
    <cellStyle name="Comma 3 3 2 2 2 2 3 3 2 2" xfId="35599" xr:uid="{AE4651ED-EFCF-4109-A471-799E771BBD30}"/>
    <cellStyle name="Comma 3 3 2 2 2 2 3 3 3" xfId="25992" xr:uid="{2AAA8952-5ED0-49CD-8BE2-25D209E863BC}"/>
    <cellStyle name="Comma 3 3 2 2 2 2 3 4" xfId="11581" xr:uid="{00000000-0005-0000-0000-0000C82E0000}"/>
    <cellStyle name="Comma 3 3 2 2 2 2 3 4 2" xfId="30795" xr:uid="{FE290EAC-E7EA-4112-8F0C-F89235FC9B66}"/>
    <cellStyle name="Comma 3 3 2 2 2 2 3 5" xfId="21188" xr:uid="{D250106D-CB59-43A0-BF00-3D94F586F046}"/>
    <cellStyle name="Comma 3 3 2 2 2 2 4" xfId="2776" xr:uid="{00000000-0005-0000-0000-0000C92E0000}"/>
    <cellStyle name="Comma 3 3 2 2 2 2 4 2" xfId="7579" xr:uid="{00000000-0005-0000-0000-0000CA2E0000}"/>
    <cellStyle name="Comma 3 3 2 2 2 2 4 2 2" xfId="17186" xr:uid="{00000000-0005-0000-0000-0000CB2E0000}"/>
    <cellStyle name="Comma 3 3 2 2 2 2 4 2 2 2" xfId="36400" xr:uid="{2E2DF88D-7D46-4789-B35F-64E3D64148D7}"/>
    <cellStyle name="Comma 3 3 2 2 2 2 4 2 3" xfId="26793" xr:uid="{3C0040AC-CC04-4AAE-B77F-4AF4964BD85B}"/>
    <cellStyle name="Comma 3 3 2 2 2 2 4 3" xfId="12383" xr:uid="{00000000-0005-0000-0000-0000CC2E0000}"/>
    <cellStyle name="Comma 3 3 2 2 2 2 4 3 2" xfId="31597" xr:uid="{67D2F8A6-8A2A-4B8A-A562-1FFF684F4B7F}"/>
    <cellStyle name="Comma 3 3 2 2 2 2 4 4" xfId="21990" xr:uid="{28114746-986F-4AD5-9811-4E7FD2A472C7}"/>
    <cellStyle name="Comma 3 3 2 2 2 2 5" xfId="5178" xr:uid="{00000000-0005-0000-0000-0000CD2E0000}"/>
    <cellStyle name="Comma 3 3 2 2 2 2 5 2" xfId="14785" xr:uid="{00000000-0005-0000-0000-0000CE2E0000}"/>
    <cellStyle name="Comma 3 3 2 2 2 2 5 2 2" xfId="33999" xr:uid="{1A10F514-DB9C-435C-8484-1C4AFA701FDA}"/>
    <cellStyle name="Comma 3 3 2 2 2 2 5 3" xfId="24392" xr:uid="{5065F244-CBEE-4784-8ADE-1A60D9640194}"/>
    <cellStyle name="Comma 3 3 2 2 2 2 6" xfId="9981" xr:uid="{00000000-0005-0000-0000-0000CF2E0000}"/>
    <cellStyle name="Comma 3 3 2 2 2 2 6 2" xfId="29195" xr:uid="{355B3FB7-345F-43A2-873E-84A4164F42B6}"/>
    <cellStyle name="Comma 3 3 2 2 2 2 7" xfId="19588" xr:uid="{F0011799-AC09-4355-A157-4C38B67619E0}"/>
    <cellStyle name="Comma 3 3 2 2 2 3" xfId="570" xr:uid="{00000000-0005-0000-0000-0000D02E0000}"/>
    <cellStyle name="Comma 3 3 2 2 2 3 2" xfId="1371" xr:uid="{00000000-0005-0000-0000-0000D12E0000}"/>
    <cellStyle name="Comma 3 3 2 2 2 3 2 2" xfId="3776" xr:uid="{00000000-0005-0000-0000-0000D22E0000}"/>
    <cellStyle name="Comma 3 3 2 2 2 3 2 2 2" xfId="8579" xr:uid="{00000000-0005-0000-0000-0000D32E0000}"/>
    <cellStyle name="Comma 3 3 2 2 2 3 2 2 2 2" xfId="18186" xr:uid="{00000000-0005-0000-0000-0000D42E0000}"/>
    <cellStyle name="Comma 3 3 2 2 2 3 2 2 2 2 2" xfId="37400" xr:uid="{3E4E35F7-5FAB-4889-8D79-E7DA9BAD7C6F}"/>
    <cellStyle name="Comma 3 3 2 2 2 3 2 2 2 3" xfId="27793" xr:uid="{91B91AD3-3F24-4A12-B4A6-EE83E4E819DB}"/>
    <cellStyle name="Comma 3 3 2 2 2 3 2 2 3" xfId="13383" xr:uid="{00000000-0005-0000-0000-0000D52E0000}"/>
    <cellStyle name="Comma 3 3 2 2 2 3 2 2 3 2" xfId="32597" xr:uid="{DCA74827-219B-4D3B-AF92-1CF18FD767FC}"/>
    <cellStyle name="Comma 3 3 2 2 2 3 2 2 4" xfId="22990" xr:uid="{B6B1F4C7-79B6-41F8-A630-21D88495FAAA}"/>
    <cellStyle name="Comma 3 3 2 2 2 3 2 3" xfId="6178" xr:uid="{00000000-0005-0000-0000-0000D62E0000}"/>
    <cellStyle name="Comma 3 3 2 2 2 3 2 3 2" xfId="15785" xr:uid="{00000000-0005-0000-0000-0000D72E0000}"/>
    <cellStyle name="Comma 3 3 2 2 2 3 2 3 2 2" xfId="34999" xr:uid="{5893FCB0-0A43-4E2F-B12A-7268EFBFA977}"/>
    <cellStyle name="Comma 3 3 2 2 2 3 2 3 3" xfId="25392" xr:uid="{2C476FAF-0873-4ED8-8FAB-B47C7F9B7123}"/>
    <cellStyle name="Comma 3 3 2 2 2 3 2 4" xfId="10981" xr:uid="{00000000-0005-0000-0000-0000D82E0000}"/>
    <cellStyle name="Comma 3 3 2 2 2 3 2 4 2" xfId="30195" xr:uid="{57AC9BE8-A956-4D80-BF6C-14BACA42B46C}"/>
    <cellStyle name="Comma 3 3 2 2 2 3 2 5" xfId="20588" xr:uid="{008B9173-014C-4C9E-B381-B6CF16B41808}"/>
    <cellStyle name="Comma 3 3 2 2 2 3 3" xfId="2171" xr:uid="{00000000-0005-0000-0000-0000D92E0000}"/>
    <cellStyle name="Comma 3 3 2 2 2 3 3 2" xfId="4576" xr:uid="{00000000-0005-0000-0000-0000DA2E0000}"/>
    <cellStyle name="Comma 3 3 2 2 2 3 3 2 2" xfId="9379" xr:uid="{00000000-0005-0000-0000-0000DB2E0000}"/>
    <cellStyle name="Comma 3 3 2 2 2 3 3 2 2 2" xfId="18986" xr:uid="{00000000-0005-0000-0000-0000DC2E0000}"/>
    <cellStyle name="Comma 3 3 2 2 2 3 3 2 2 2 2" xfId="38200" xr:uid="{FEDF701B-75CE-4EB9-BD8C-C2D0B89BDE46}"/>
    <cellStyle name="Comma 3 3 2 2 2 3 3 2 2 3" xfId="28593" xr:uid="{D2A3AB4D-CBFF-4F04-9336-4DC8EAD2C1DC}"/>
    <cellStyle name="Comma 3 3 2 2 2 3 3 2 3" xfId="14183" xr:uid="{00000000-0005-0000-0000-0000DD2E0000}"/>
    <cellStyle name="Comma 3 3 2 2 2 3 3 2 3 2" xfId="33397" xr:uid="{BD6ADBDE-5FAF-4266-9F5B-DC5765545E61}"/>
    <cellStyle name="Comma 3 3 2 2 2 3 3 2 4" xfId="23790" xr:uid="{573F597E-1B39-4632-9963-8EF699E54DE2}"/>
    <cellStyle name="Comma 3 3 2 2 2 3 3 3" xfId="6978" xr:uid="{00000000-0005-0000-0000-0000DE2E0000}"/>
    <cellStyle name="Comma 3 3 2 2 2 3 3 3 2" xfId="16585" xr:uid="{00000000-0005-0000-0000-0000DF2E0000}"/>
    <cellStyle name="Comma 3 3 2 2 2 3 3 3 2 2" xfId="35799" xr:uid="{89756E29-8CEE-449E-A891-4BABE03BE127}"/>
    <cellStyle name="Comma 3 3 2 2 2 3 3 3 3" xfId="26192" xr:uid="{151FBE7A-4A3D-4784-8FFF-873AFCEC45B0}"/>
    <cellStyle name="Comma 3 3 2 2 2 3 3 4" xfId="11781" xr:uid="{00000000-0005-0000-0000-0000E02E0000}"/>
    <cellStyle name="Comma 3 3 2 2 2 3 3 4 2" xfId="30995" xr:uid="{D2E5FE4A-D1EE-47F5-AEEB-0ABD1EC3535C}"/>
    <cellStyle name="Comma 3 3 2 2 2 3 3 5" xfId="21388" xr:uid="{D7E96680-BE82-4EF0-81F8-815B458917F2}"/>
    <cellStyle name="Comma 3 3 2 2 2 3 4" xfId="2976" xr:uid="{00000000-0005-0000-0000-0000E12E0000}"/>
    <cellStyle name="Comma 3 3 2 2 2 3 4 2" xfId="7779" xr:uid="{00000000-0005-0000-0000-0000E22E0000}"/>
    <cellStyle name="Comma 3 3 2 2 2 3 4 2 2" xfId="17386" xr:uid="{00000000-0005-0000-0000-0000E32E0000}"/>
    <cellStyle name="Comma 3 3 2 2 2 3 4 2 2 2" xfId="36600" xr:uid="{8736BA58-1E7F-418C-9D75-DED75888757D}"/>
    <cellStyle name="Comma 3 3 2 2 2 3 4 2 3" xfId="26993" xr:uid="{754D6DC8-EF46-4388-BF5B-E57324B93B50}"/>
    <cellStyle name="Comma 3 3 2 2 2 3 4 3" xfId="12583" xr:uid="{00000000-0005-0000-0000-0000E42E0000}"/>
    <cellStyle name="Comma 3 3 2 2 2 3 4 3 2" xfId="31797" xr:uid="{2C7F0923-1CB3-4ABF-933C-0A7AB9F5AD30}"/>
    <cellStyle name="Comma 3 3 2 2 2 3 4 4" xfId="22190" xr:uid="{CA070D59-4E6D-4B5A-82DF-B393AE427BE9}"/>
    <cellStyle name="Comma 3 3 2 2 2 3 5" xfId="5378" xr:uid="{00000000-0005-0000-0000-0000E52E0000}"/>
    <cellStyle name="Comma 3 3 2 2 2 3 5 2" xfId="14985" xr:uid="{00000000-0005-0000-0000-0000E62E0000}"/>
    <cellStyle name="Comma 3 3 2 2 2 3 5 2 2" xfId="34199" xr:uid="{CD702636-7AC8-43A7-8364-BB2C287391E3}"/>
    <cellStyle name="Comma 3 3 2 2 2 3 5 3" xfId="24592" xr:uid="{925AB920-12A2-4BDE-88BE-E95B5E78ABF6}"/>
    <cellStyle name="Comma 3 3 2 2 2 3 6" xfId="10181" xr:uid="{00000000-0005-0000-0000-0000E72E0000}"/>
    <cellStyle name="Comma 3 3 2 2 2 3 6 2" xfId="29395" xr:uid="{1A8AC565-81A0-4826-822D-4BD08C3C51A2}"/>
    <cellStyle name="Comma 3 3 2 2 2 3 7" xfId="19788" xr:uid="{6447DFCB-3CF7-4B17-BBAA-0263B469B47A}"/>
    <cellStyle name="Comma 3 3 2 2 2 4" xfId="770" xr:uid="{00000000-0005-0000-0000-0000E82E0000}"/>
    <cellStyle name="Comma 3 3 2 2 2 4 2" xfId="1571" xr:uid="{00000000-0005-0000-0000-0000E92E0000}"/>
    <cellStyle name="Comma 3 3 2 2 2 4 2 2" xfId="3976" xr:uid="{00000000-0005-0000-0000-0000EA2E0000}"/>
    <cellStyle name="Comma 3 3 2 2 2 4 2 2 2" xfId="8779" xr:uid="{00000000-0005-0000-0000-0000EB2E0000}"/>
    <cellStyle name="Comma 3 3 2 2 2 4 2 2 2 2" xfId="18386" xr:uid="{00000000-0005-0000-0000-0000EC2E0000}"/>
    <cellStyle name="Comma 3 3 2 2 2 4 2 2 2 2 2" xfId="37600" xr:uid="{F4465F8B-05EE-4076-8EF7-7A8402F7E503}"/>
    <cellStyle name="Comma 3 3 2 2 2 4 2 2 2 3" xfId="27993" xr:uid="{3FF2AAF9-56D0-4717-BEAD-3696F3A4D065}"/>
    <cellStyle name="Comma 3 3 2 2 2 4 2 2 3" xfId="13583" xr:uid="{00000000-0005-0000-0000-0000ED2E0000}"/>
    <cellStyle name="Comma 3 3 2 2 2 4 2 2 3 2" xfId="32797" xr:uid="{71674940-3508-4CCF-826D-B1A0F3F280BF}"/>
    <cellStyle name="Comma 3 3 2 2 2 4 2 2 4" xfId="23190" xr:uid="{AFB603CE-183E-4937-B9C8-9044AC18BE1F}"/>
    <cellStyle name="Comma 3 3 2 2 2 4 2 3" xfId="6378" xr:uid="{00000000-0005-0000-0000-0000EE2E0000}"/>
    <cellStyle name="Comma 3 3 2 2 2 4 2 3 2" xfId="15985" xr:uid="{00000000-0005-0000-0000-0000EF2E0000}"/>
    <cellStyle name="Comma 3 3 2 2 2 4 2 3 2 2" xfId="35199" xr:uid="{339E81F2-38C4-4CCD-9446-DDBD7EEE1E07}"/>
    <cellStyle name="Comma 3 3 2 2 2 4 2 3 3" xfId="25592" xr:uid="{3D657B5D-B85E-4100-8490-B8BE7D0C44E2}"/>
    <cellStyle name="Comma 3 3 2 2 2 4 2 4" xfId="11181" xr:uid="{00000000-0005-0000-0000-0000F02E0000}"/>
    <cellStyle name="Comma 3 3 2 2 2 4 2 4 2" xfId="30395" xr:uid="{332EB573-8200-4425-BD83-EC39A2902B55}"/>
    <cellStyle name="Comma 3 3 2 2 2 4 2 5" xfId="20788" xr:uid="{E57D45CF-617F-496A-BEAF-10D74166D17D}"/>
    <cellStyle name="Comma 3 3 2 2 2 4 3" xfId="2371" xr:uid="{00000000-0005-0000-0000-0000F12E0000}"/>
    <cellStyle name="Comma 3 3 2 2 2 4 3 2" xfId="4776" xr:uid="{00000000-0005-0000-0000-0000F22E0000}"/>
    <cellStyle name="Comma 3 3 2 2 2 4 3 2 2" xfId="9579" xr:uid="{00000000-0005-0000-0000-0000F32E0000}"/>
    <cellStyle name="Comma 3 3 2 2 2 4 3 2 2 2" xfId="19186" xr:uid="{00000000-0005-0000-0000-0000F42E0000}"/>
    <cellStyle name="Comma 3 3 2 2 2 4 3 2 2 2 2" xfId="38400" xr:uid="{47D71EE8-701D-48A8-9BC6-55B20BFD31F6}"/>
    <cellStyle name="Comma 3 3 2 2 2 4 3 2 2 3" xfId="28793" xr:uid="{30FA09B2-F170-436E-A33A-661358ED772B}"/>
    <cellStyle name="Comma 3 3 2 2 2 4 3 2 3" xfId="14383" xr:uid="{00000000-0005-0000-0000-0000F52E0000}"/>
    <cellStyle name="Comma 3 3 2 2 2 4 3 2 3 2" xfId="33597" xr:uid="{D2AA2CAE-A5A4-4852-ADA7-FCE9CC23614F}"/>
    <cellStyle name="Comma 3 3 2 2 2 4 3 2 4" xfId="23990" xr:uid="{ECBB1B28-95F0-47C1-B4A7-DBEE2EF575F7}"/>
    <cellStyle name="Comma 3 3 2 2 2 4 3 3" xfId="7178" xr:uid="{00000000-0005-0000-0000-0000F62E0000}"/>
    <cellStyle name="Comma 3 3 2 2 2 4 3 3 2" xfId="16785" xr:uid="{00000000-0005-0000-0000-0000F72E0000}"/>
    <cellStyle name="Comma 3 3 2 2 2 4 3 3 2 2" xfId="35999" xr:uid="{F5D74AC5-2F31-43A4-80B1-7835DAF1E7A8}"/>
    <cellStyle name="Comma 3 3 2 2 2 4 3 3 3" xfId="26392" xr:uid="{8C195537-96AD-4DA4-A37D-D39DB2C11897}"/>
    <cellStyle name="Comma 3 3 2 2 2 4 3 4" xfId="11981" xr:uid="{00000000-0005-0000-0000-0000F82E0000}"/>
    <cellStyle name="Comma 3 3 2 2 2 4 3 4 2" xfId="31195" xr:uid="{CED69EF3-22D1-473E-8E55-936308D8AB20}"/>
    <cellStyle name="Comma 3 3 2 2 2 4 3 5" xfId="21588" xr:uid="{A93D47EC-C636-4E40-9F17-8AF88D345A11}"/>
    <cellStyle name="Comma 3 3 2 2 2 4 4" xfId="3176" xr:uid="{00000000-0005-0000-0000-0000F92E0000}"/>
    <cellStyle name="Comma 3 3 2 2 2 4 4 2" xfId="7979" xr:uid="{00000000-0005-0000-0000-0000FA2E0000}"/>
    <cellStyle name="Comma 3 3 2 2 2 4 4 2 2" xfId="17586" xr:uid="{00000000-0005-0000-0000-0000FB2E0000}"/>
    <cellStyle name="Comma 3 3 2 2 2 4 4 2 2 2" xfId="36800" xr:uid="{BD271B7C-1271-4CDA-B35F-8BAB5EA16C77}"/>
    <cellStyle name="Comma 3 3 2 2 2 4 4 2 3" xfId="27193" xr:uid="{7BD74785-E20A-4FFA-8C73-AC01C6634859}"/>
    <cellStyle name="Comma 3 3 2 2 2 4 4 3" xfId="12783" xr:uid="{00000000-0005-0000-0000-0000FC2E0000}"/>
    <cellStyle name="Comma 3 3 2 2 2 4 4 3 2" xfId="31997" xr:uid="{6C5063CC-87B6-4201-8C06-3A21B8B26720}"/>
    <cellStyle name="Comma 3 3 2 2 2 4 4 4" xfId="22390" xr:uid="{636DB94C-87C8-4125-945E-9085D71DC4F5}"/>
    <cellStyle name="Comma 3 3 2 2 2 4 5" xfId="5578" xr:uid="{00000000-0005-0000-0000-0000FD2E0000}"/>
    <cellStyle name="Comma 3 3 2 2 2 4 5 2" xfId="15185" xr:uid="{00000000-0005-0000-0000-0000FE2E0000}"/>
    <cellStyle name="Comma 3 3 2 2 2 4 5 2 2" xfId="34399" xr:uid="{200E8FD2-BFAC-4165-86AC-D320BABF904A}"/>
    <cellStyle name="Comma 3 3 2 2 2 4 5 3" xfId="24792" xr:uid="{A3EF20D4-CA73-4DD0-865A-20ADD5C7C6DC}"/>
    <cellStyle name="Comma 3 3 2 2 2 4 6" xfId="10381" xr:uid="{00000000-0005-0000-0000-0000FF2E0000}"/>
    <cellStyle name="Comma 3 3 2 2 2 4 6 2" xfId="29595" xr:uid="{D5CBB04E-3B68-4594-BF5C-DB810B03CD29}"/>
    <cellStyle name="Comma 3 3 2 2 2 4 7" xfId="19988" xr:uid="{5C0ACD3E-55A0-4EDE-9E38-A202F58C8868}"/>
    <cellStyle name="Comma 3 3 2 2 2 5" xfId="971" xr:uid="{00000000-0005-0000-0000-0000002F0000}"/>
    <cellStyle name="Comma 3 3 2 2 2 5 2" xfId="3376" xr:uid="{00000000-0005-0000-0000-0000012F0000}"/>
    <cellStyle name="Comma 3 3 2 2 2 5 2 2" xfId="8179" xr:uid="{00000000-0005-0000-0000-0000022F0000}"/>
    <cellStyle name="Comma 3 3 2 2 2 5 2 2 2" xfId="17786" xr:uid="{00000000-0005-0000-0000-0000032F0000}"/>
    <cellStyle name="Comma 3 3 2 2 2 5 2 2 2 2" xfId="37000" xr:uid="{33D26D94-2878-4344-8235-7A62F36B2928}"/>
    <cellStyle name="Comma 3 3 2 2 2 5 2 2 3" xfId="27393" xr:uid="{5458B8F1-3562-458B-8FC1-AF387C5DA60C}"/>
    <cellStyle name="Comma 3 3 2 2 2 5 2 3" xfId="12983" xr:uid="{00000000-0005-0000-0000-0000042F0000}"/>
    <cellStyle name="Comma 3 3 2 2 2 5 2 3 2" xfId="32197" xr:uid="{07D7D4A5-3CC9-4684-ADA9-531E0BA2D2AA}"/>
    <cellStyle name="Comma 3 3 2 2 2 5 2 4" xfId="22590" xr:uid="{CC0F8E3F-77BD-4C4D-A429-2DB5EE045EF8}"/>
    <cellStyle name="Comma 3 3 2 2 2 5 3" xfId="5778" xr:uid="{00000000-0005-0000-0000-0000052F0000}"/>
    <cellStyle name="Comma 3 3 2 2 2 5 3 2" xfId="15385" xr:uid="{00000000-0005-0000-0000-0000062F0000}"/>
    <cellStyle name="Comma 3 3 2 2 2 5 3 2 2" xfId="34599" xr:uid="{CD7CBFF8-F170-4171-9219-B4D7146E2979}"/>
    <cellStyle name="Comma 3 3 2 2 2 5 3 3" xfId="24992" xr:uid="{D665935C-2034-4440-B0A6-812A7928CC51}"/>
    <cellStyle name="Comma 3 3 2 2 2 5 4" xfId="10581" xr:uid="{00000000-0005-0000-0000-0000072F0000}"/>
    <cellStyle name="Comma 3 3 2 2 2 5 4 2" xfId="29795" xr:uid="{87D79CDF-5B41-46B7-A3B1-1C2C3CF210D3}"/>
    <cellStyle name="Comma 3 3 2 2 2 5 5" xfId="20188" xr:uid="{D472176A-6534-40A5-A00C-13345B252B2B}"/>
    <cellStyle name="Comma 3 3 2 2 2 6" xfId="1771" xr:uid="{00000000-0005-0000-0000-0000082F0000}"/>
    <cellStyle name="Comma 3 3 2 2 2 6 2" xfId="4176" xr:uid="{00000000-0005-0000-0000-0000092F0000}"/>
    <cellStyle name="Comma 3 3 2 2 2 6 2 2" xfId="8979" xr:uid="{00000000-0005-0000-0000-00000A2F0000}"/>
    <cellStyle name="Comma 3 3 2 2 2 6 2 2 2" xfId="18586" xr:uid="{00000000-0005-0000-0000-00000B2F0000}"/>
    <cellStyle name="Comma 3 3 2 2 2 6 2 2 2 2" xfId="37800" xr:uid="{D340E739-B847-432F-9D0D-9DFF35B400BC}"/>
    <cellStyle name="Comma 3 3 2 2 2 6 2 2 3" xfId="28193" xr:uid="{33A684DE-DCDC-4123-AA1A-E44A4C2FCC01}"/>
    <cellStyle name="Comma 3 3 2 2 2 6 2 3" xfId="13783" xr:uid="{00000000-0005-0000-0000-00000C2F0000}"/>
    <cellStyle name="Comma 3 3 2 2 2 6 2 3 2" xfId="32997" xr:uid="{B38E1262-0F11-458B-9FD0-84DF624B0D58}"/>
    <cellStyle name="Comma 3 3 2 2 2 6 2 4" xfId="23390" xr:uid="{E75FBC74-6C16-450A-9CFC-D4CA187A21AF}"/>
    <cellStyle name="Comma 3 3 2 2 2 6 3" xfId="6578" xr:uid="{00000000-0005-0000-0000-00000D2F0000}"/>
    <cellStyle name="Comma 3 3 2 2 2 6 3 2" xfId="16185" xr:uid="{00000000-0005-0000-0000-00000E2F0000}"/>
    <cellStyle name="Comma 3 3 2 2 2 6 3 2 2" xfId="35399" xr:uid="{260A975A-62C4-47C8-B8CF-97995EE1132A}"/>
    <cellStyle name="Comma 3 3 2 2 2 6 3 3" xfId="25792" xr:uid="{450DC9E7-166B-4791-A141-77D3E1BA22B2}"/>
    <cellStyle name="Comma 3 3 2 2 2 6 4" xfId="11381" xr:uid="{00000000-0005-0000-0000-00000F2F0000}"/>
    <cellStyle name="Comma 3 3 2 2 2 6 4 2" xfId="30595" xr:uid="{B6A57994-0FB8-4696-BA95-9158749F12A5}"/>
    <cellStyle name="Comma 3 3 2 2 2 6 5" xfId="20988" xr:uid="{F94E224A-B40B-4F2A-9E5A-F6635A0DCD3B}"/>
    <cellStyle name="Comma 3 3 2 2 2 7" xfId="2576" xr:uid="{00000000-0005-0000-0000-0000102F0000}"/>
    <cellStyle name="Comma 3 3 2 2 2 7 2" xfId="7379" xr:uid="{00000000-0005-0000-0000-0000112F0000}"/>
    <cellStyle name="Comma 3 3 2 2 2 7 2 2" xfId="16986" xr:uid="{00000000-0005-0000-0000-0000122F0000}"/>
    <cellStyle name="Comma 3 3 2 2 2 7 2 2 2" xfId="36200" xr:uid="{805C6514-4371-4B50-B534-0BA423D88411}"/>
    <cellStyle name="Comma 3 3 2 2 2 7 2 3" xfId="26593" xr:uid="{4A13E58A-5248-4B1D-AB1D-0DABB671A36F}"/>
    <cellStyle name="Comma 3 3 2 2 2 7 3" xfId="12183" xr:uid="{00000000-0005-0000-0000-0000132F0000}"/>
    <cellStyle name="Comma 3 3 2 2 2 7 3 2" xfId="31397" xr:uid="{65E4513C-4529-404D-968C-620BF42FE9ED}"/>
    <cellStyle name="Comma 3 3 2 2 2 7 4" xfId="21790" xr:uid="{515CA669-D3A8-4A0C-8643-E07A36D25907}"/>
    <cellStyle name="Comma 3 3 2 2 2 8" xfId="4978" xr:uid="{00000000-0005-0000-0000-0000142F0000}"/>
    <cellStyle name="Comma 3 3 2 2 2 8 2" xfId="14585" xr:uid="{00000000-0005-0000-0000-0000152F0000}"/>
    <cellStyle name="Comma 3 3 2 2 2 8 2 2" xfId="33799" xr:uid="{B9BA320C-9528-4A99-B6C1-9386CA4E80B4}"/>
    <cellStyle name="Comma 3 3 2 2 2 8 3" xfId="24192" xr:uid="{A1991289-3A8A-40CA-B13C-92187C6C05C0}"/>
    <cellStyle name="Comma 3 3 2 2 2 9" xfId="9781" xr:uid="{00000000-0005-0000-0000-0000162F0000}"/>
    <cellStyle name="Comma 3 3 2 2 2 9 2" xfId="28995" xr:uid="{2AEFC746-5F7F-4CBD-95AE-D3E26691EB48}"/>
    <cellStyle name="Comma 3 3 2 2 3" xfId="270" xr:uid="{00000000-0005-0000-0000-0000172F0000}"/>
    <cellStyle name="Comma 3 3 2 2 3 2" xfId="1071" xr:uid="{00000000-0005-0000-0000-0000182F0000}"/>
    <cellStyle name="Comma 3 3 2 2 3 2 2" xfId="3476" xr:uid="{00000000-0005-0000-0000-0000192F0000}"/>
    <cellStyle name="Comma 3 3 2 2 3 2 2 2" xfId="8279" xr:uid="{00000000-0005-0000-0000-00001A2F0000}"/>
    <cellStyle name="Comma 3 3 2 2 3 2 2 2 2" xfId="17886" xr:uid="{00000000-0005-0000-0000-00001B2F0000}"/>
    <cellStyle name="Comma 3 3 2 2 3 2 2 2 2 2" xfId="37100" xr:uid="{540CAFC4-E6C4-46DA-9A5E-3EFC720537EB}"/>
    <cellStyle name="Comma 3 3 2 2 3 2 2 2 3" xfId="27493" xr:uid="{CED6C053-4CCE-4C8F-A9AB-2708EA1DFCF9}"/>
    <cellStyle name="Comma 3 3 2 2 3 2 2 3" xfId="13083" xr:uid="{00000000-0005-0000-0000-00001C2F0000}"/>
    <cellStyle name="Comma 3 3 2 2 3 2 2 3 2" xfId="32297" xr:uid="{E85C6640-A524-4DB6-A741-CFC0A16970D4}"/>
    <cellStyle name="Comma 3 3 2 2 3 2 2 4" xfId="22690" xr:uid="{D5706175-BA4E-4DD5-BE05-EDD5D5C909AA}"/>
    <cellStyle name="Comma 3 3 2 2 3 2 3" xfId="5878" xr:uid="{00000000-0005-0000-0000-00001D2F0000}"/>
    <cellStyle name="Comma 3 3 2 2 3 2 3 2" xfId="15485" xr:uid="{00000000-0005-0000-0000-00001E2F0000}"/>
    <cellStyle name="Comma 3 3 2 2 3 2 3 2 2" xfId="34699" xr:uid="{AD452A6D-FE7D-4A40-BA40-B953A9340A12}"/>
    <cellStyle name="Comma 3 3 2 2 3 2 3 3" xfId="25092" xr:uid="{0F3B67DB-DFD4-4DEF-8626-EE403EE44880}"/>
    <cellStyle name="Comma 3 3 2 2 3 2 4" xfId="10681" xr:uid="{00000000-0005-0000-0000-00001F2F0000}"/>
    <cellStyle name="Comma 3 3 2 2 3 2 4 2" xfId="29895" xr:uid="{8D3B3C7F-EB52-4E55-97D5-2ADDE36B949F}"/>
    <cellStyle name="Comma 3 3 2 2 3 2 5" xfId="20288" xr:uid="{2E30573D-837C-41A0-8D84-D0AABAE3006A}"/>
    <cellStyle name="Comma 3 3 2 2 3 3" xfId="1871" xr:uid="{00000000-0005-0000-0000-0000202F0000}"/>
    <cellStyle name="Comma 3 3 2 2 3 3 2" xfId="4276" xr:uid="{00000000-0005-0000-0000-0000212F0000}"/>
    <cellStyle name="Comma 3 3 2 2 3 3 2 2" xfId="9079" xr:uid="{00000000-0005-0000-0000-0000222F0000}"/>
    <cellStyle name="Comma 3 3 2 2 3 3 2 2 2" xfId="18686" xr:uid="{00000000-0005-0000-0000-0000232F0000}"/>
    <cellStyle name="Comma 3 3 2 2 3 3 2 2 2 2" xfId="37900" xr:uid="{C28E85CE-3396-4890-9CF5-BFAEC0A88CD4}"/>
    <cellStyle name="Comma 3 3 2 2 3 3 2 2 3" xfId="28293" xr:uid="{D6ADB170-4029-467D-97CA-7E9175DC71ED}"/>
    <cellStyle name="Comma 3 3 2 2 3 3 2 3" xfId="13883" xr:uid="{00000000-0005-0000-0000-0000242F0000}"/>
    <cellStyle name="Comma 3 3 2 2 3 3 2 3 2" xfId="33097" xr:uid="{5EE2078D-5222-48EE-8EC9-F9915BF29D76}"/>
    <cellStyle name="Comma 3 3 2 2 3 3 2 4" xfId="23490" xr:uid="{2AF8D95F-2CCD-44F2-A2B3-2B7C8B4D5398}"/>
    <cellStyle name="Comma 3 3 2 2 3 3 3" xfId="6678" xr:uid="{00000000-0005-0000-0000-0000252F0000}"/>
    <cellStyle name="Comma 3 3 2 2 3 3 3 2" xfId="16285" xr:uid="{00000000-0005-0000-0000-0000262F0000}"/>
    <cellStyle name="Comma 3 3 2 2 3 3 3 2 2" xfId="35499" xr:uid="{DBE13242-9E92-4A62-8C8B-7A1A9E55B275}"/>
    <cellStyle name="Comma 3 3 2 2 3 3 3 3" xfId="25892" xr:uid="{0F8A16C6-8241-40C3-82E2-5AE12E1F773C}"/>
    <cellStyle name="Comma 3 3 2 2 3 3 4" xfId="11481" xr:uid="{00000000-0005-0000-0000-0000272F0000}"/>
    <cellStyle name="Comma 3 3 2 2 3 3 4 2" xfId="30695" xr:uid="{968A9609-45BC-4DD1-B709-C9217DEE7FE1}"/>
    <cellStyle name="Comma 3 3 2 2 3 3 5" xfId="21088" xr:uid="{8BB5CC60-72FB-412E-B841-398566CF24E6}"/>
    <cellStyle name="Comma 3 3 2 2 3 4" xfId="2676" xr:uid="{00000000-0005-0000-0000-0000282F0000}"/>
    <cellStyle name="Comma 3 3 2 2 3 4 2" xfId="7479" xr:uid="{00000000-0005-0000-0000-0000292F0000}"/>
    <cellStyle name="Comma 3 3 2 2 3 4 2 2" xfId="17086" xr:uid="{00000000-0005-0000-0000-00002A2F0000}"/>
    <cellStyle name="Comma 3 3 2 2 3 4 2 2 2" xfId="36300" xr:uid="{41E30C30-568E-4668-9396-B636CBF73932}"/>
    <cellStyle name="Comma 3 3 2 2 3 4 2 3" xfId="26693" xr:uid="{02389012-1D88-48AE-9910-8B9369253572}"/>
    <cellStyle name="Comma 3 3 2 2 3 4 3" xfId="12283" xr:uid="{00000000-0005-0000-0000-00002B2F0000}"/>
    <cellStyle name="Comma 3 3 2 2 3 4 3 2" xfId="31497" xr:uid="{BCD49046-0151-4990-83D5-DFD8C62B5B8F}"/>
    <cellStyle name="Comma 3 3 2 2 3 4 4" xfId="21890" xr:uid="{B25B3F50-4FF1-4200-8C42-43321F0420B2}"/>
    <cellStyle name="Comma 3 3 2 2 3 5" xfId="5078" xr:uid="{00000000-0005-0000-0000-00002C2F0000}"/>
    <cellStyle name="Comma 3 3 2 2 3 5 2" xfId="14685" xr:uid="{00000000-0005-0000-0000-00002D2F0000}"/>
    <cellStyle name="Comma 3 3 2 2 3 5 2 2" xfId="33899" xr:uid="{EE87AC2A-11C9-453D-B466-4E89BEDF6E2D}"/>
    <cellStyle name="Comma 3 3 2 2 3 5 3" xfId="24292" xr:uid="{D95C9F4D-1DC9-493E-9F9C-3D805C83316D}"/>
    <cellStyle name="Comma 3 3 2 2 3 6" xfId="9881" xr:uid="{00000000-0005-0000-0000-00002E2F0000}"/>
    <cellStyle name="Comma 3 3 2 2 3 6 2" xfId="29095" xr:uid="{7F0E17C5-ABFD-4A78-8B39-044A97D874BC}"/>
    <cellStyle name="Comma 3 3 2 2 3 7" xfId="19488" xr:uid="{F6327FD7-AE23-4DB9-84AF-BDE509B55C88}"/>
    <cellStyle name="Comma 3 3 2 2 4" xfId="470" xr:uid="{00000000-0005-0000-0000-00002F2F0000}"/>
    <cellStyle name="Comma 3 3 2 2 4 2" xfId="1271" xr:uid="{00000000-0005-0000-0000-0000302F0000}"/>
    <cellStyle name="Comma 3 3 2 2 4 2 2" xfId="3676" xr:uid="{00000000-0005-0000-0000-0000312F0000}"/>
    <cellStyle name="Comma 3 3 2 2 4 2 2 2" xfId="8479" xr:uid="{00000000-0005-0000-0000-0000322F0000}"/>
    <cellStyle name="Comma 3 3 2 2 4 2 2 2 2" xfId="18086" xr:uid="{00000000-0005-0000-0000-0000332F0000}"/>
    <cellStyle name="Comma 3 3 2 2 4 2 2 2 2 2" xfId="37300" xr:uid="{E77DD4C6-D647-4617-976C-11361A61CC8A}"/>
    <cellStyle name="Comma 3 3 2 2 4 2 2 2 3" xfId="27693" xr:uid="{FD6048EF-2135-4E95-9126-1CC65D2D6F23}"/>
    <cellStyle name="Comma 3 3 2 2 4 2 2 3" xfId="13283" xr:uid="{00000000-0005-0000-0000-0000342F0000}"/>
    <cellStyle name="Comma 3 3 2 2 4 2 2 3 2" xfId="32497" xr:uid="{F3F2996D-4041-4439-AB6D-FD0E11EE6BE6}"/>
    <cellStyle name="Comma 3 3 2 2 4 2 2 4" xfId="22890" xr:uid="{E62A8FA5-E79A-43C9-969C-BFBE256DC2B1}"/>
    <cellStyle name="Comma 3 3 2 2 4 2 3" xfId="6078" xr:uid="{00000000-0005-0000-0000-0000352F0000}"/>
    <cellStyle name="Comma 3 3 2 2 4 2 3 2" xfId="15685" xr:uid="{00000000-0005-0000-0000-0000362F0000}"/>
    <cellStyle name="Comma 3 3 2 2 4 2 3 2 2" xfId="34899" xr:uid="{A42FE154-5618-4F7D-A234-2A2CB9075647}"/>
    <cellStyle name="Comma 3 3 2 2 4 2 3 3" xfId="25292" xr:uid="{DEB4C4E4-7A78-4DBE-B071-CAAA1C1D35C2}"/>
    <cellStyle name="Comma 3 3 2 2 4 2 4" xfId="10881" xr:uid="{00000000-0005-0000-0000-0000372F0000}"/>
    <cellStyle name="Comma 3 3 2 2 4 2 4 2" xfId="30095" xr:uid="{C9628F95-5788-48EF-ADC5-532BA8AD207A}"/>
    <cellStyle name="Comma 3 3 2 2 4 2 5" xfId="20488" xr:uid="{5D5D12B3-7FD0-45B3-A018-56997AD027F8}"/>
    <cellStyle name="Comma 3 3 2 2 4 3" xfId="2071" xr:uid="{00000000-0005-0000-0000-0000382F0000}"/>
    <cellStyle name="Comma 3 3 2 2 4 3 2" xfId="4476" xr:uid="{00000000-0005-0000-0000-0000392F0000}"/>
    <cellStyle name="Comma 3 3 2 2 4 3 2 2" xfId="9279" xr:uid="{00000000-0005-0000-0000-00003A2F0000}"/>
    <cellStyle name="Comma 3 3 2 2 4 3 2 2 2" xfId="18886" xr:uid="{00000000-0005-0000-0000-00003B2F0000}"/>
    <cellStyle name="Comma 3 3 2 2 4 3 2 2 2 2" xfId="38100" xr:uid="{F4ACE9CE-83B5-4363-A8A0-F64F1571EBAB}"/>
    <cellStyle name="Comma 3 3 2 2 4 3 2 2 3" xfId="28493" xr:uid="{A01FDC01-3405-45C0-BE63-84E607AE6EA9}"/>
    <cellStyle name="Comma 3 3 2 2 4 3 2 3" xfId="14083" xr:uid="{00000000-0005-0000-0000-00003C2F0000}"/>
    <cellStyle name="Comma 3 3 2 2 4 3 2 3 2" xfId="33297" xr:uid="{CAFA7369-E945-40F9-8732-666982BA7ABC}"/>
    <cellStyle name="Comma 3 3 2 2 4 3 2 4" xfId="23690" xr:uid="{502CD5F9-0164-4334-9F80-257279BAE08F}"/>
    <cellStyle name="Comma 3 3 2 2 4 3 3" xfId="6878" xr:uid="{00000000-0005-0000-0000-00003D2F0000}"/>
    <cellStyle name="Comma 3 3 2 2 4 3 3 2" xfId="16485" xr:uid="{00000000-0005-0000-0000-00003E2F0000}"/>
    <cellStyle name="Comma 3 3 2 2 4 3 3 2 2" xfId="35699" xr:uid="{5CB9AC0A-FEF9-4343-8267-669D85F54CFC}"/>
    <cellStyle name="Comma 3 3 2 2 4 3 3 3" xfId="26092" xr:uid="{1428A478-A8E5-4978-A5F2-A8078F18A5F1}"/>
    <cellStyle name="Comma 3 3 2 2 4 3 4" xfId="11681" xr:uid="{00000000-0005-0000-0000-00003F2F0000}"/>
    <cellStyle name="Comma 3 3 2 2 4 3 4 2" xfId="30895" xr:uid="{5F16B641-571F-4C1C-B8CE-B1D19DB648BE}"/>
    <cellStyle name="Comma 3 3 2 2 4 3 5" xfId="21288" xr:uid="{0C5A6C28-2AD8-4755-9896-19CD58CCDC95}"/>
    <cellStyle name="Comma 3 3 2 2 4 4" xfId="2876" xr:uid="{00000000-0005-0000-0000-0000402F0000}"/>
    <cellStyle name="Comma 3 3 2 2 4 4 2" xfId="7679" xr:uid="{00000000-0005-0000-0000-0000412F0000}"/>
    <cellStyle name="Comma 3 3 2 2 4 4 2 2" xfId="17286" xr:uid="{00000000-0005-0000-0000-0000422F0000}"/>
    <cellStyle name="Comma 3 3 2 2 4 4 2 2 2" xfId="36500" xr:uid="{FB391734-4372-4E2F-8C35-A1227E0CA5BC}"/>
    <cellStyle name="Comma 3 3 2 2 4 4 2 3" xfId="26893" xr:uid="{DB6ECD53-4255-4E59-9406-463532C9B47F}"/>
    <cellStyle name="Comma 3 3 2 2 4 4 3" xfId="12483" xr:uid="{00000000-0005-0000-0000-0000432F0000}"/>
    <cellStyle name="Comma 3 3 2 2 4 4 3 2" xfId="31697" xr:uid="{2E63B596-DE67-4AD3-AEC3-5D6FED671D03}"/>
    <cellStyle name="Comma 3 3 2 2 4 4 4" xfId="22090" xr:uid="{4B98D1D0-3087-4B89-AE8A-CEC3FB489960}"/>
    <cellStyle name="Comma 3 3 2 2 4 5" xfId="5278" xr:uid="{00000000-0005-0000-0000-0000442F0000}"/>
    <cellStyle name="Comma 3 3 2 2 4 5 2" xfId="14885" xr:uid="{00000000-0005-0000-0000-0000452F0000}"/>
    <cellStyle name="Comma 3 3 2 2 4 5 2 2" xfId="34099" xr:uid="{E46AD00B-24C6-4D28-B649-2FC699D2A05F}"/>
    <cellStyle name="Comma 3 3 2 2 4 5 3" xfId="24492" xr:uid="{93FD2F20-3EAA-45A5-A269-5E0CE9D1BF94}"/>
    <cellStyle name="Comma 3 3 2 2 4 6" xfId="10081" xr:uid="{00000000-0005-0000-0000-0000462F0000}"/>
    <cellStyle name="Comma 3 3 2 2 4 6 2" xfId="29295" xr:uid="{3E48FF1E-4A6F-4F48-879E-392C829EA669}"/>
    <cellStyle name="Comma 3 3 2 2 4 7" xfId="19688" xr:uid="{F9E04A5F-F1B1-4454-89D7-43EF7E515EE0}"/>
    <cellStyle name="Comma 3 3 2 2 5" xfId="670" xr:uid="{00000000-0005-0000-0000-0000472F0000}"/>
    <cellStyle name="Comma 3 3 2 2 5 2" xfId="1471" xr:uid="{00000000-0005-0000-0000-0000482F0000}"/>
    <cellStyle name="Comma 3 3 2 2 5 2 2" xfId="3876" xr:uid="{00000000-0005-0000-0000-0000492F0000}"/>
    <cellStyle name="Comma 3 3 2 2 5 2 2 2" xfId="8679" xr:uid="{00000000-0005-0000-0000-00004A2F0000}"/>
    <cellStyle name="Comma 3 3 2 2 5 2 2 2 2" xfId="18286" xr:uid="{00000000-0005-0000-0000-00004B2F0000}"/>
    <cellStyle name="Comma 3 3 2 2 5 2 2 2 2 2" xfId="37500" xr:uid="{2F6B3E90-7B15-4F71-9A6E-973AA4A93472}"/>
    <cellStyle name="Comma 3 3 2 2 5 2 2 2 3" xfId="27893" xr:uid="{5496F61C-BF22-472D-93E8-035F6B9F474A}"/>
    <cellStyle name="Comma 3 3 2 2 5 2 2 3" xfId="13483" xr:uid="{00000000-0005-0000-0000-00004C2F0000}"/>
    <cellStyle name="Comma 3 3 2 2 5 2 2 3 2" xfId="32697" xr:uid="{DE131AC0-4359-404D-B80D-6D4FD8CB1C64}"/>
    <cellStyle name="Comma 3 3 2 2 5 2 2 4" xfId="23090" xr:uid="{801CC50C-7F0E-42AA-8C0F-0CF90660F9BA}"/>
    <cellStyle name="Comma 3 3 2 2 5 2 3" xfId="6278" xr:uid="{00000000-0005-0000-0000-00004D2F0000}"/>
    <cellStyle name="Comma 3 3 2 2 5 2 3 2" xfId="15885" xr:uid="{00000000-0005-0000-0000-00004E2F0000}"/>
    <cellStyle name="Comma 3 3 2 2 5 2 3 2 2" xfId="35099" xr:uid="{05B507CC-9A7F-461F-BD11-2CEA94D2D896}"/>
    <cellStyle name="Comma 3 3 2 2 5 2 3 3" xfId="25492" xr:uid="{753D4B60-4C68-470E-9E1D-0446E5670486}"/>
    <cellStyle name="Comma 3 3 2 2 5 2 4" xfId="11081" xr:uid="{00000000-0005-0000-0000-00004F2F0000}"/>
    <cellStyle name="Comma 3 3 2 2 5 2 4 2" xfId="30295" xr:uid="{2501980F-96C6-4B2C-B2D1-CAC03001B206}"/>
    <cellStyle name="Comma 3 3 2 2 5 2 5" xfId="20688" xr:uid="{2565F0C5-63B6-4A66-B1BE-EC2E56038706}"/>
    <cellStyle name="Comma 3 3 2 2 5 3" xfId="2271" xr:uid="{00000000-0005-0000-0000-0000502F0000}"/>
    <cellStyle name="Comma 3 3 2 2 5 3 2" xfId="4676" xr:uid="{00000000-0005-0000-0000-0000512F0000}"/>
    <cellStyle name="Comma 3 3 2 2 5 3 2 2" xfId="9479" xr:uid="{00000000-0005-0000-0000-0000522F0000}"/>
    <cellStyle name="Comma 3 3 2 2 5 3 2 2 2" xfId="19086" xr:uid="{00000000-0005-0000-0000-0000532F0000}"/>
    <cellStyle name="Comma 3 3 2 2 5 3 2 2 2 2" xfId="38300" xr:uid="{66E01318-A31A-4A81-BFC6-ED41C72B2A95}"/>
    <cellStyle name="Comma 3 3 2 2 5 3 2 2 3" xfId="28693" xr:uid="{F6F18ACF-14CF-4655-B411-18914AB5CD73}"/>
    <cellStyle name="Comma 3 3 2 2 5 3 2 3" xfId="14283" xr:uid="{00000000-0005-0000-0000-0000542F0000}"/>
    <cellStyle name="Comma 3 3 2 2 5 3 2 3 2" xfId="33497" xr:uid="{F004D852-F5A7-4939-8D24-4CF7DA6C18BE}"/>
    <cellStyle name="Comma 3 3 2 2 5 3 2 4" xfId="23890" xr:uid="{49A4A4F0-B038-4C17-AD7F-8CC163EE79BE}"/>
    <cellStyle name="Comma 3 3 2 2 5 3 3" xfId="7078" xr:uid="{00000000-0005-0000-0000-0000552F0000}"/>
    <cellStyle name="Comma 3 3 2 2 5 3 3 2" xfId="16685" xr:uid="{00000000-0005-0000-0000-0000562F0000}"/>
    <cellStyle name="Comma 3 3 2 2 5 3 3 2 2" xfId="35899" xr:uid="{0E4D76B9-16E7-4616-BDB3-15CD8E5A187B}"/>
    <cellStyle name="Comma 3 3 2 2 5 3 3 3" xfId="26292" xr:uid="{771EAE24-538A-4D54-BA39-6BCDDCE3AE1D}"/>
    <cellStyle name="Comma 3 3 2 2 5 3 4" xfId="11881" xr:uid="{00000000-0005-0000-0000-0000572F0000}"/>
    <cellStyle name="Comma 3 3 2 2 5 3 4 2" xfId="31095" xr:uid="{891D1B62-770E-426D-B091-83F32D2916A1}"/>
    <cellStyle name="Comma 3 3 2 2 5 3 5" xfId="21488" xr:uid="{E98B2860-E237-4C03-97C5-D9FB4CB75D7D}"/>
    <cellStyle name="Comma 3 3 2 2 5 4" xfId="3076" xr:uid="{00000000-0005-0000-0000-0000582F0000}"/>
    <cellStyle name="Comma 3 3 2 2 5 4 2" xfId="7879" xr:uid="{00000000-0005-0000-0000-0000592F0000}"/>
    <cellStyle name="Comma 3 3 2 2 5 4 2 2" xfId="17486" xr:uid="{00000000-0005-0000-0000-00005A2F0000}"/>
    <cellStyle name="Comma 3 3 2 2 5 4 2 2 2" xfId="36700" xr:uid="{0476FEAE-C44E-41FD-ACDA-08C27960A62D}"/>
    <cellStyle name="Comma 3 3 2 2 5 4 2 3" xfId="27093" xr:uid="{9072A8F2-483C-4FCD-9B1B-D75B6DDEDF59}"/>
    <cellStyle name="Comma 3 3 2 2 5 4 3" xfId="12683" xr:uid="{00000000-0005-0000-0000-00005B2F0000}"/>
    <cellStyle name="Comma 3 3 2 2 5 4 3 2" xfId="31897" xr:uid="{C52DC4AE-D309-434C-90CF-8C859983D534}"/>
    <cellStyle name="Comma 3 3 2 2 5 4 4" xfId="22290" xr:uid="{743EE6C6-97C4-459C-8E8A-32AA2D2BD36C}"/>
    <cellStyle name="Comma 3 3 2 2 5 5" xfId="5478" xr:uid="{00000000-0005-0000-0000-00005C2F0000}"/>
    <cellStyle name="Comma 3 3 2 2 5 5 2" xfId="15085" xr:uid="{00000000-0005-0000-0000-00005D2F0000}"/>
    <cellStyle name="Comma 3 3 2 2 5 5 2 2" xfId="34299" xr:uid="{BE402879-023C-4B81-B27B-D557975DBE73}"/>
    <cellStyle name="Comma 3 3 2 2 5 5 3" xfId="24692" xr:uid="{830353A2-F255-43DA-A847-F5DC12A1AE46}"/>
    <cellStyle name="Comma 3 3 2 2 5 6" xfId="10281" xr:uid="{00000000-0005-0000-0000-00005E2F0000}"/>
    <cellStyle name="Comma 3 3 2 2 5 6 2" xfId="29495" xr:uid="{6E912132-FEED-44EF-A13D-6ACCAADA5D61}"/>
    <cellStyle name="Comma 3 3 2 2 5 7" xfId="19888" xr:uid="{1C94E91F-D5F7-465E-BB55-BFB4EAB95C26}"/>
    <cellStyle name="Comma 3 3 2 2 6" xfId="871" xr:uid="{00000000-0005-0000-0000-00005F2F0000}"/>
    <cellStyle name="Comma 3 3 2 2 6 2" xfId="3276" xr:uid="{00000000-0005-0000-0000-0000602F0000}"/>
    <cellStyle name="Comma 3 3 2 2 6 2 2" xfId="8079" xr:uid="{00000000-0005-0000-0000-0000612F0000}"/>
    <cellStyle name="Comma 3 3 2 2 6 2 2 2" xfId="17686" xr:uid="{00000000-0005-0000-0000-0000622F0000}"/>
    <cellStyle name="Comma 3 3 2 2 6 2 2 2 2" xfId="36900" xr:uid="{76CF28B7-F053-4EF1-8C28-B1ACB43AB8A2}"/>
    <cellStyle name="Comma 3 3 2 2 6 2 2 3" xfId="27293" xr:uid="{98B7AF73-7958-4F09-86C4-1FF6F5E2ECE3}"/>
    <cellStyle name="Comma 3 3 2 2 6 2 3" xfId="12883" xr:uid="{00000000-0005-0000-0000-0000632F0000}"/>
    <cellStyle name="Comma 3 3 2 2 6 2 3 2" xfId="32097" xr:uid="{977E4BDA-23DE-4627-82D8-5B106715A1E0}"/>
    <cellStyle name="Comma 3 3 2 2 6 2 4" xfId="22490" xr:uid="{CF31B194-A2A5-4774-8CE0-117803AA92DD}"/>
    <cellStyle name="Comma 3 3 2 2 6 3" xfId="5678" xr:uid="{00000000-0005-0000-0000-0000642F0000}"/>
    <cellStyle name="Comma 3 3 2 2 6 3 2" xfId="15285" xr:uid="{00000000-0005-0000-0000-0000652F0000}"/>
    <cellStyle name="Comma 3 3 2 2 6 3 2 2" xfId="34499" xr:uid="{A0B7A73B-83BC-47F5-A70E-564E21179596}"/>
    <cellStyle name="Comma 3 3 2 2 6 3 3" xfId="24892" xr:uid="{FB918EFD-FC6C-41DF-B0A3-B227048856DD}"/>
    <cellStyle name="Comma 3 3 2 2 6 4" xfId="10481" xr:uid="{00000000-0005-0000-0000-0000662F0000}"/>
    <cellStyle name="Comma 3 3 2 2 6 4 2" xfId="29695" xr:uid="{4075BA4E-68DD-437C-A2DE-D36CC8020CB2}"/>
    <cellStyle name="Comma 3 3 2 2 6 5" xfId="20088" xr:uid="{785ECF62-6151-4BD4-9D96-FC35225CC432}"/>
    <cellStyle name="Comma 3 3 2 2 7" xfId="1671" xr:uid="{00000000-0005-0000-0000-0000672F0000}"/>
    <cellStyle name="Comma 3 3 2 2 7 2" xfId="4076" xr:uid="{00000000-0005-0000-0000-0000682F0000}"/>
    <cellStyle name="Comma 3 3 2 2 7 2 2" xfId="8879" xr:uid="{00000000-0005-0000-0000-0000692F0000}"/>
    <cellStyle name="Comma 3 3 2 2 7 2 2 2" xfId="18486" xr:uid="{00000000-0005-0000-0000-00006A2F0000}"/>
    <cellStyle name="Comma 3 3 2 2 7 2 2 2 2" xfId="37700" xr:uid="{79A29F7B-44CA-44C1-8080-5FD5D3862144}"/>
    <cellStyle name="Comma 3 3 2 2 7 2 2 3" xfId="28093" xr:uid="{275C673D-7AB4-42F1-972F-DD410DA99E1C}"/>
    <cellStyle name="Comma 3 3 2 2 7 2 3" xfId="13683" xr:uid="{00000000-0005-0000-0000-00006B2F0000}"/>
    <cellStyle name="Comma 3 3 2 2 7 2 3 2" xfId="32897" xr:uid="{F6BF6335-4838-4784-9F7A-61F50AC0ED13}"/>
    <cellStyle name="Comma 3 3 2 2 7 2 4" xfId="23290" xr:uid="{0C53AF53-4C11-44C8-8F4B-7C7277BBB186}"/>
    <cellStyle name="Comma 3 3 2 2 7 3" xfId="6478" xr:uid="{00000000-0005-0000-0000-00006C2F0000}"/>
    <cellStyle name="Comma 3 3 2 2 7 3 2" xfId="16085" xr:uid="{00000000-0005-0000-0000-00006D2F0000}"/>
    <cellStyle name="Comma 3 3 2 2 7 3 2 2" xfId="35299" xr:uid="{6F7CB021-5B9D-458D-8B78-8C0986676297}"/>
    <cellStyle name="Comma 3 3 2 2 7 3 3" xfId="25692" xr:uid="{430DECF0-0233-4BB7-89E7-502E2328577F}"/>
    <cellStyle name="Comma 3 3 2 2 7 4" xfId="11281" xr:uid="{00000000-0005-0000-0000-00006E2F0000}"/>
    <cellStyle name="Comma 3 3 2 2 7 4 2" xfId="30495" xr:uid="{EE95B9C3-CF8A-436F-864B-E355AEE27361}"/>
    <cellStyle name="Comma 3 3 2 2 7 5" xfId="20888" xr:uid="{77323F61-90FE-4594-95E2-58EF4A350B22}"/>
    <cellStyle name="Comma 3 3 2 2 8" xfId="2476" xr:uid="{00000000-0005-0000-0000-00006F2F0000}"/>
    <cellStyle name="Comma 3 3 2 2 8 2" xfId="7279" xr:uid="{00000000-0005-0000-0000-0000702F0000}"/>
    <cellStyle name="Comma 3 3 2 2 8 2 2" xfId="16886" xr:uid="{00000000-0005-0000-0000-0000712F0000}"/>
    <cellStyle name="Comma 3 3 2 2 8 2 2 2" xfId="36100" xr:uid="{B347CFA1-C01A-421C-914C-1581FC3C2D93}"/>
    <cellStyle name="Comma 3 3 2 2 8 2 3" xfId="26493" xr:uid="{325F2A85-DB82-4F93-9625-D7556D792AC8}"/>
    <cellStyle name="Comma 3 3 2 2 8 3" xfId="12083" xr:uid="{00000000-0005-0000-0000-0000722F0000}"/>
    <cellStyle name="Comma 3 3 2 2 8 3 2" xfId="31297" xr:uid="{48670C3D-3BF7-4CC8-96C6-55AD363DC6FF}"/>
    <cellStyle name="Comma 3 3 2 2 8 4" xfId="21690" xr:uid="{A5E55728-94E8-42E4-A8A5-71F72C17AF9F}"/>
    <cellStyle name="Comma 3 3 2 2 9" xfId="4878" xr:uid="{00000000-0005-0000-0000-0000732F0000}"/>
    <cellStyle name="Comma 3 3 2 2 9 2" xfId="14485" xr:uid="{00000000-0005-0000-0000-0000742F0000}"/>
    <cellStyle name="Comma 3 3 2 2 9 2 2" xfId="33699" xr:uid="{1E9D4835-2FC5-44EA-9FC7-B8DFDD632A07}"/>
    <cellStyle name="Comma 3 3 2 2 9 3" xfId="24092" xr:uid="{8FCA011F-2048-4A4A-9545-54308276E6D4}"/>
    <cellStyle name="Comma 3 3 2 3" xfId="120" xr:uid="{00000000-0005-0000-0000-0000752F0000}"/>
    <cellStyle name="Comma 3 3 2 3 10" xfId="19338" xr:uid="{E0F42EFF-E919-4522-AEA5-B315CD3736C0}"/>
    <cellStyle name="Comma 3 3 2 3 2" xfId="320" xr:uid="{00000000-0005-0000-0000-0000762F0000}"/>
    <cellStyle name="Comma 3 3 2 3 2 2" xfId="1121" xr:uid="{00000000-0005-0000-0000-0000772F0000}"/>
    <cellStyle name="Comma 3 3 2 3 2 2 2" xfId="3526" xr:uid="{00000000-0005-0000-0000-0000782F0000}"/>
    <cellStyle name="Comma 3 3 2 3 2 2 2 2" xfId="8329" xr:uid="{00000000-0005-0000-0000-0000792F0000}"/>
    <cellStyle name="Comma 3 3 2 3 2 2 2 2 2" xfId="17936" xr:uid="{00000000-0005-0000-0000-00007A2F0000}"/>
    <cellStyle name="Comma 3 3 2 3 2 2 2 2 2 2" xfId="37150" xr:uid="{E1C60760-2B70-4254-ABAD-E89D1BD99D81}"/>
    <cellStyle name="Comma 3 3 2 3 2 2 2 2 3" xfId="27543" xr:uid="{5BDCFBA5-3A30-4ACB-9C7E-079A35B671AE}"/>
    <cellStyle name="Comma 3 3 2 3 2 2 2 3" xfId="13133" xr:uid="{00000000-0005-0000-0000-00007B2F0000}"/>
    <cellStyle name="Comma 3 3 2 3 2 2 2 3 2" xfId="32347" xr:uid="{D81A4620-0130-4026-B2A7-32D05318B2C3}"/>
    <cellStyle name="Comma 3 3 2 3 2 2 2 4" xfId="22740" xr:uid="{09E077F8-8621-4982-8E82-D44DE29BFA46}"/>
    <cellStyle name="Comma 3 3 2 3 2 2 3" xfId="5928" xr:uid="{00000000-0005-0000-0000-00007C2F0000}"/>
    <cellStyle name="Comma 3 3 2 3 2 2 3 2" xfId="15535" xr:uid="{00000000-0005-0000-0000-00007D2F0000}"/>
    <cellStyle name="Comma 3 3 2 3 2 2 3 2 2" xfId="34749" xr:uid="{D889CBAE-463C-4A1B-BC37-E5E92C35C40F}"/>
    <cellStyle name="Comma 3 3 2 3 2 2 3 3" xfId="25142" xr:uid="{BDB39F3C-31A8-430A-B5A7-AAB4C5850168}"/>
    <cellStyle name="Comma 3 3 2 3 2 2 4" xfId="10731" xr:uid="{00000000-0005-0000-0000-00007E2F0000}"/>
    <cellStyle name="Comma 3 3 2 3 2 2 4 2" xfId="29945" xr:uid="{E3F9B8C9-6AB4-424A-8B15-3B8D90CDD4D5}"/>
    <cellStyle name="Comma 3 3 2 3 2 2 5" xfId="20338" xr:uid="{FC64EC8E-C5D9-43F2-B417-36A5076B376C}"/>
    <cellStyle name="Comma 3 3 2 3 2 3" xfId="1921" xr:uid="{00000000-0005-0000-0000-00007F2F0000}"/>
    <cellStyle name="Comma 3 3 2 3 2 3 2" xfId="4326" xr:uid="{00000000-0005-0000-0000-0000802F0000}"/>
    <cellStyle name="Comma 3 3 2 3 2 3 2 2" xfId="9129" xr:uid="{00000000-0005-0000-0000-0000812F0000}"/>
    <cellStyle name="Comma 3 3 2 3 2 3 2 2 2" xfId="18736" xr:uid="{00000000-0005-0000-0000-0000822F0000}"/>
    <cellStyle name="Comma 3 3 2 3 2 3 2 2 2 2" xfId="37950" xr:uid="{B4A788E4-95C5-41AF-9CAD-8A5C9024E57E}"/>
    <cellStyle name="Comma 3 3 2 3 2 3 2 2 3" xfId="28343" xr:uid="{094A50E2-33C9-42EA-847F-9E02E519319C}"/>
    <cellStyle name="Comma 3 3 2 3 2 3 2 3" xfId="13933" xr:uid="{00000000-0005-0000-0000-0000832F0000}"/>
    <cellStyle name="Comma 3 3 2 3 2 3 2 3 2" xfId="33147" xr:uid="{0EE7E9DD-1C72-423C-8EF5-C8ACCFA945C9}"/>
    <cellStyle name="Comma 3 3 2 3 2 3 2 4" xfId="23540" xr:uid="{FA49179C-616F-4E36-AFD8-50F895ADB779}"/>
    <cellStyle name="Comma 3 3 2 3 2 3 3" xfId="6728" xr:uid="{00000000-0005-0000-0000-0000842F0000}"/>
    <cellStyle name="Comma 3 3 2 3 2 3 3 2" xfId="16335" xr:uid="{00000000-0005-0000-0000-0000852F0000}"/>
    <cellStyle name="Comma 3 3 2 3 2 3 3 2 2" xfId="35549" xr:uid="{F5569BB0-4220-454E-B68E-9B4B77BCDB2D}"/>
    <cellStyle name="Comma 3 3 2 3 2 3 3 3" xfId="25942" xr:uid="{DD8A3224-02C0-420B-87E3-5C3A28622EBE}"/>
    <cellStyle name="Comma 3 3 2 3 2 3 4" xfId="11531" xr:uid="{00000000-0005-0000-0000-0000862F0000}"/>
    <cellStyle name="Comma 3 3 2 3 2 3 4 2" xfId="30745" xr:uid="{15F98196-141E-4EBC-AF01-B8FA61344814}"/>
    <cellStyle name="Comma 3 3 2 3 2 3 5" xfId="21138" xr:uid="{88673E6F-E612-415D-921F-A2FE945A899D}"/>
    <cellStyle name="Comma 3 3 2 3 2 4" xfId="2726" xr:uid="{00000000-0005-0000-0000-0000872F0000}"/>
    <cellStyle name="Comma 3 3 2 3 2 4 2" xfId="7529" xr:uid="{00000000-0005-0000-0000-0000882F0000}"/>
    <cellStyle name="Comma 3 3 2 3 2 4 2 2" xfId="17136" xr:uid="{00000000-0005-0000-0000-0000892F0000}"/>
    <cellStyle name="Comma 3 3 2 3 2 4 2 2 2" xfId="36350" xr:uid="{98C8514A-0988-4C5F-B285-52F4124E25E0}"/>
    <cellStyle name="Comma 3 3 2 3 2 4 2 3" xfId="26743" xr:uid="{89B74C60-F193-48ED-B57C-876FBA857586}"/>
    <cellStyle name="Comma 3 3 2 3 2 4 3" xfId="12333" xr:uid="{00000000-0005-0000-0000-00008A2F0000}"/>
    <cellStyle name="Comma 3 3 2 3 2 4 3 2" xfId="31547" xr:uid="{59E5661B-945A-4246-88FF-B5C37AD966D1}"/>
    <cellStyle name="Comma 3 3 2 3 2 4 4" xfId="21940" xr:uid="{60DC0BE9-7E4D-4138-A51C-25CD6128A9A8}"/>
    <cellStyle name="Comma 3 3 2 3 2 5" xfId="5128" xr:uid="{00000000-0005-0000-0000-00008B2F0000}"/>
    <cellStyle name="Comma 3 3 2 3 2 5 2" xfId="14735" xr:uid="{00000000-0005-0000-0000-00008C2F0000}"/>
    <cellStyle name="Comma 3 3 2 3 2 5 2 2" xfId="33949" xr:uid="{E095DBCA-2FF6-4930-B251-7E2CEE38CC26}"/>
    <cellStyle name="Comma 3 3 2 3 2 5 3" xfId="24342" xr:uid="{E48024BB-0F61-41D3-82CD-BCE1017091E7}"/>
    <cellStyle name="Comma 3 3 2 3 2 6" xfId="9931" xr:uid="{00000000-0005-0000-0000-00008D2F0000}"/>
    <cellStyle name="Comma 3 3 2 3 2 6 2" xfId="29145" xr:uid="{0C47C517-69E9-4B6D-8329-53047F582350}"/>
    <cellStyle name="Comma 3 3 2 3 2 7" xfId="19538" xr:uid="{5CB8FB95-DA56-46A0-89D3-2EA6515FDC31}"/>
    <cellStyle name="Comma 3 3 2 3 3" xfId="520" xr:uid="{00000000-0005-0000-0000-00008E2F0000}"/>
    <cellStyle name="Comma 3 3 2 3 3 2" xfId="1321" xr:uid="{00000000-0005-0000-0000-00008F2F0000}"/>
    <cellStyle name="Comma 3 3 2 3 3 2 2" xfId="3726" xr:uid="{00000000-0005-0000-0000-0000902F0000}"/>
    <cellStyle name="Comma 3 3 2 3 3 2 2 2" xfId="8529" xr:uid="{00000000-0005-0000-0000-0000912F0000}"/>
    <cellStyle name="Comma 3 3 2 3 3 2 2 2 2" xfId="18136" xr:uid="{00000000-0005-0000-0000-0000922F0000}"/>
    <cellStyle name="Comma 3 3 2 3 3 2 2 2 2 2" xfId="37350" xr:uid="{18EA6E9B-0783-4668-A116-7D2E335D5E41}"/>
    <cellStyle name="Comma 3 3 2 3 3 2 2 2 3" xfId="27743" xr:uid="{2C498060-EA20-42B7-B25C-295FAA94939D}"/>
    <cellStyle name="Comma 3 3 2 3 3 2 2 3" xfId="13333" xr:uid="{00000000-0005-0000-0000-0000932F0000}"/>
    <cellStyle name="Comma 3 3 2 3 3 2 2 3 2" xfId="32547" xr:uid="{8A08056E-751D-4F68-AB5F-75E7AFED23A5}"/>
    <cellStyle name="Comma 3 3 2 3 3 2 2 4" xfId="22940" xr:uid="{3B3A83E3-6E4F-4166-A029-F3DACC48930F}"/>
    <cellStyle name="Comma 3 3 2 3 3 2 3" xfId="6128" xr:uid="{00000000-0005-0000-0000-0000942F0000}"/>
    <cellStyle name="Comma 3 3 2 3 3 2 3 2" xfId="15735" xr:uid="{00000000-0005-0000-0000-0000952F0000}"/>
    <cellStyle name="Comma 3 3 2 3 3 2 3 2 2" xfId="34949" xr:uid="{BC423BB5-FEBF-40EA-9C51-ADEF697F2172}"/>
    <cellStyle name="Comma 3 3 2 3 3 2 3 3" xfId="25342" xr:uid="{6B5B8076-A7F6-4D46-80CB-0542BDD2BF4F}"/>
    <cellStyle name="Comma 3 3 2 3 3 2 4" xfId="10931" xr:uid="{00000000-0005-0000-0000-0000962F0000}"/>
    <cellStyle name="Comma 3 3 2 3 3 2 4 2" xfId="30145" xr:uid="{30483FDA-89BD-4F0D-B85C-E5C1B8444189}"/>
    <cellStyle name="Comma 3 3 2 3 3 2 5" xfId="20538" xr:uid="{C714784A-4C32-4A2D-B79D-E203D17123E7}"/>
    <cellStyle name="Comma 3 3 2 3 3 3" xfId="2121" xr:uid="{00000000-0005-0000-0000-0000972F0000}"/>
    <cellStyle name="Comma 3 3 2 3 3 3 2" xfId="4526" xr:uid="{00000000-0005-0000-0000-0000982F0000}"/>
    <cellStyle name="Comma 3 3 2 3 3 3 2 2" xfId="9329" xr:uid="{00000000-0005-0000-0000-0000992F0000}"/>
    <cellStyle name="Comma 3 3 2 3 3 3 2 2 2" xfId="18936" xr:uid="{00000000-0005-0000-0000-00009A2F0000}"/>
    <cellStyle name="Comma 3 3 2 3 3 3 2 2 2 2" xfId="38150" xr:uid="{DB64CAD7-CDDE-4E55-8F7B-989A32789893}"/>
    <cellStyle name="Comma 3 3 2 3 3 3 2 2 3" xfId="28543" xr:uid="{62E4248D-7889-477D-958C-39BD93901B6E}"/>
    <cellStyle name="Comma 3 3 2 3 3 3 2 3" xfId="14133" xr:uid="{00000000-0005-0000-0000-00009B2F0000}"/>
    <cellStyle name="Comma 3 3 2 3 3 3 2 3 2" xfId="33347" xr:uid="{84CFB8C7-6147-4C06-8D17-177B01C9E03E}"/>
    <cellStyle name="Comma 3 3 2 3 3 3 2 4" xfId="23740" xr:uid="{68E0E503-8412-449C-B0F9-7013D8823878}"/>
    <cellStyle name="Comma 3 3 2 3 3 3 3" xfId="6928" xr:uid="{00000000-0005-0000-0000-00009C2F0000}"/>
    <cellStyle name="Comma 3 3 2 3 3 3 3 2" xfId="16535" xr:uid="{00000000-0005-0000-0000-00009D2F0000}"/>
    <cellStyle name="Comma 3 3 2 3 3 3 3 2 2" xfId="35749" xr:uid="{541468B2-348E-4E9C-ABE7-3BE3BC106F41}"/>
    <cellStyle name="Comma 3 3 2 3 3 3 3 3" xfId="26142" xr:uid="{65B5B97F-D250-4088-ABE7-E2F168B2FFFF}"/>
    <cellStyle name="Comma 3 3 2 3 3 3 4" xfId="11731" xr:uid="{00000000-0005-0000-0000-00009E2F0000}"/>
    <cellStyle name="Comma 3 3 2 3 3 3 4 2" xfId="30945" xr:uid="{64A6D9D8-6032-41D1-A515-AFEE82C034AF}"/>
    <cellStyle name="Comma 3 3 2 3 3 3 5" xfId="21338" xr:uid="{CEE38FF0-DA26-4F1A-8905-8DDD51BAE6F6}"/>
    <cellStyle name="Comma 3 3 2 3 3 4" xfId="2926" xr:uid="{00000000-0005-0000-0000-00009F2F0000}"/>
    <cellStyle name="Comma 3 3 2 3 3 4 2" xfId="7729" xr:uid="{00000000-0005-0000-0000-0000A02F0000}"/>
    <cellStyle name="Comma 3 3 2 3 3 4 2 2" xfId="17336" xr:uid="{00000000-0005-0000-0000-0000A12F0000}"/>
    <cellStyle name="Comma 3 3 2 3 3 4 2 2 2" xfId="36550" xr:uid="{6409EC75-BC2C-4907-9F04-71F132D91A42}"/>
    <cellStyle name="Comma 3 3 2 3 3 4 2 3" xfId="26943" xr:uid="{392D4509-DA35-41BF-BA3D-75069599DDEA}"/>
    <cellStyle name="Comma 3 3 2 3 3 4 3" xfId="12533" xr:uid="{00000000-0005-0000-0000-0000A22F0000}"/>
    <cellStyle name="Comma 3 3 2 3 3 4 3 2" xfId="31747" xr:uid="{F8379070-A8C5-4215-BA1F-8A64D379325C}"/>
    <cellStyle name="Comma 3 3 2 3 3 4 4" xfId="22140" xr:uid="{F30E9C42-BE8F-4DA0-881C-76F8C3F004ED}"/>
    <cellStyle name="Comma 3 3 2 3 3 5" xfId="5328" xr:uid="{00000000-0005-0000-0000-0000A32F0000}"/>
    <cellStyle name="Comma 3 3 2 3 3 5 2" xfId="14935" xr:uid="{00000000-0005-0000-0000-0000A42F0000}"/>
    <cellStyle name="Comma 3 3 2 3 3 5 2 2" xfId="34149" xr:uid="{0EE7F492-54EE-40F4-AB79-DF93A3C548E0}"/>
    <cellStyle name="Comma 3 3 2 3 3 5 3" xfId="24542" xr:uid="{BE1CCDC6-54A7-4B8D-B6C5-4F0AC604CFDE}"/>
    <cellStyle name="Comma 3 3 2 3 3 6" xfId="10131" xr:uid="{00000000-0005-0000-0000-0000A52F0000}"/>
    <cellStyle name="Comma 3 3 2 3 3 6 2" xfId="29345" xr:uid="{A82F91A5-0F80-4E3F-88BF-42831C384AC7}"/>
    <cellStyle name="Comma 3 3 2 3 3 7" xfId="19738" xr:uid="{273E91AB-8D31-461E-B931-3B6167776D9B}"/>
    <cellStyle name="Comma 3 3 2 3 4" xfId="720" xr:uid="{00000000-0005-0000-0000-0000A62F0000}"/>
    <cellStyle name="Comma 3 3 2 3 4 2" xfId="1521" xr:uid="{00000000-0005-0000-0000-0000A72F0000}"/>
    <cellStyle name="Comma 3 3 2 3 4 2 2" xfId="3926" xr:uid="{00000000-0005-0000-0000-0000A82F0000}"/>
    <cellStyle name="Comma 3 3 2 3 4 2 2 2" xfId="8729" xr:uid="{00000000-0005-0000-0000-0000A92F0000}"/>
    <cellStyle name="Comma 3 3 2 3 4 2 2 2 2" xfId="18336" xr:uid="{00000000-0005-0000-0000-0000AA2F0000}"/>
    <cellStyle name="Comma 3 3 2 3 4 2 2 2 2 2" xfId="37550" xr:uid="{E455F719-34AD-46C4-8E3C-3AF5ED85D01F}"/>
    <cellStyle name="Comma 3 3 2 3 4 2 2 2 3" xfId="27943" xr:uid="{634BA4B8-3B4A-4E93-9A91-AC270B715FFC}"/>
    <cellStyle name="Comma 3 3 2 3 4 2 2 3" xfId="13533" xr:uid="{00000000-0005-0000-0000-0000AB2F0000}"/>
    <cellStyle name="Comma 3 3 2 3 4 2 2 3 2" xfId="32747" xr:uid="{72B377FD-1270-41CD-9EB8-61C657FD2434}"/>
    <cellStyle name="Comma 3 3 2 3 4 2 2 4" xfId="23140" xr:uid="{8FB793BF-645E-4ABF-8ED8-82ACAB909DF0}"/>
    <cellStyle name="Comma 3 3 2 3 4 2 3" xfId="6328" xr:uid="{00000000-0005-0000-0000-0000AC2F0000}"/>
    <cellStyle name="Comma 3 3 2 3 4 2 3 2" xfId="15935" xr:uid="{00000000-0005-0000-0000-0000AD2F0000}"/>
    <cellStyle name="Comma 3 3 2 3 4 2 3 2 2" xfId="35149" xr:uid="{5B876048-B51B-4044-8A46-64BDA539ECAA}"/>
    <cellStyle name="Comma 3 3 2 3 4 2 3 3" xfId="25542" xr:uid="{3D0FF484-948D-463C-B52D-F40EB14A5599}"/>
    <cellStyle name="Comma 3 3 2 3 4 2 4" xfId="11131" xr:uid="{00000000-0005-0000-0000-0000AE2F0000}"/>
    <cellStyle name="Comma 3 3 2 3 4 2 4 2" xfId="30345" xr:uid="{735C3F6E-F8EC-4819-B8AC-9F6C07C5FFCA}"/>
    <cellStyle name="Comma 3 3 2 3 4 2 5" xfId="20738" xr:uid="{D42CE253-1B06-4ED3-8AED-A9761450EE6A}"/>
    <cellStyle name="Comma 3 3 2 3 4 3" xfId="2321" xr:uid="{00000000-0005-0000-0000-0000AF2F0000}"/>
    <cellStyle name="Comma 3 3 2 3 4 3 2" xfId="4726" xr:uid="{00000000-0005-0000-0000-0000B02F0000}"/>
    <cellStyle name="Comma 3 3 2 3 4 3 2 2" xfId="9529" xr:uid="{00000000-0005-0000-0000-0000B12F0000}"/>
    <cellStyle name="Comma 3 3 2 3 4 3 2 2 2" xfId="19136" xr:uid="{00000000-0005-0000-0000-0000B22F0000}"/>
    <cellStyle name="Comma 3 3 2 3 4 3 2 2 2 2" xfId="38350" xr:uid="{ADB28FAB-7C7D-4035-9C6B-687BBCC19684}"/>
    <cellStyle name="Comma 3 3 2 3 4 3 2 2 3" xfId="28743" xr:uid="{206E7FE2-57D2-43DD-99E3-ECAC57F25029}"/>
    <cellStyle name="Comma 3 3 2 3 4 3 2 3" xfId="14333" xr:uid="{00000000-0005-0000-0000-0000B32F0000}"/>
    <cellStyle name="Comma 3 3 2 3 4 3 2 3 2" xfId="33547" xr:uid="{0C4DD2C0-A040-4581-813E-E96E6A9AD5FE}"/>
    <cellStyle name="Comma 3 3 2 3 4 3 2 4" xfId="23940" xr:uid="{80FCC423-AAE1-4BA2-8F44-19AFDE899F8D}"/>
    <cellStyle name="Comma 3 3 2 3 4 3 3" xfId="7128" xr:uid="{00000000-0005-0000-0000-0000B42F0000}"/>
    <cellStyle name="Comma 3 3 2 3 4 3 3 2" xfId="16735" xr:uid="{00000000-0005-0000-0000-0000B52F0000}"/>
    <cellStyle name="Comma 3 3 2 3 4 3 3 2 2" xfId="35949" xr:uid="{40C9DF8B-DC2C-4DDE-933A-EBE09BCF4C7D}"/>
    <cellStyle name="Comma 3 3 2 3 4 3 3 3" xfId="26342" xr:uid="{D2B99742-6521-4BF4-8FFF-787F6C8F09F3}"/>
    <cellStyle name="Comma 3 3 2 3 4 3 4" xfId="11931" xr:uid="{00000000-0005-0000-0000-0000B62F0000}"/>
    <cellStyle name="Comma 3 3 2 3 4 3 4 2" xfId="31145" xr:uid="{CE363670-A680-4C69-859B-2DD285D4D88E}"/>
    <cellStyle name="Comma 3 3 2 3 4 3 5" xfId="21538" xr:uid="{0C26684A-6CC5-4638-94BD-C579AFEA918E}"/>
    <cellStyle name="Comma 3 3 2 3 4 4" xfId="3126" xr:uid="{00000000-0005-0000-0000-0000B72F0000}"/>
    <cellStyle name="Comma 3 3 2 3 4 4 2" xfId="7929" xr:uid="{00000000-0005-0000-0000-0000B82F0000}"/>
    <cellStyle name="Comma 3 3 2 3 4 4 2 2" xfId="17536" xr:uid="{00000000-0005-0000-0000-0000B92F0000}"/>
    <cellStyle name="Comma 3 3 2 3 4 4 2 2 2" xfId="36750" xr:uid="{EA81DE4E-3D7B-4F44-A695-6F056F264252}"/>
    <cellStyle name="Comma 3 3 2 3 4 4 2 3" xfId="27143" xr:uid="{A08EACBB-B744-463A-804A-4E8BD85B9419}"/>
    <cellStyle name="Comma 3 3 2 3 4 4 3" xfId="12733" xr:uid="{00000000-0005-0000-0000-0000BA2F0000}"/>
    <cellStyle name="Comma 3 3 2 3 4 4 3 2" xfId="31947" xr:uid="{0A61B46E-CEC8-4B60-9645-1CBFABB67E9E}"/>
    <cellStyle name="Comma 3 3 2 3 4 4 4" xfId="22340" xr:uid="{1750E3DE-C472-4958-9CA0-6BE08ADCAD3D}"/>
    <cellStyle name="Comma 3 3 2 3 4 5" xfId="5528" xr:uid="{00000000-0005-0000-0000-0000BB2F0000}"/>
    <cellStyle name="Comma 3 3 2 3 4 5 2" xfId="15135" xr:uid="{00000000-0005-0000-0000-0000BC2F0000}"/>
    <cellStyle name="Comma 3 3 2 3 4 5 2 2" xfId="34349" xr:uid="{6D58DE71-8E67-4045-96E2-6A4BA06C0863}"/>
    <cellStyle name="Comma 3 3 2 3 4 5 3" xfId="24742" xr:uid="{3BAEB973-1E28-4CBA-A5E2-366656414096}"/>
    <cellStyle name="Comma 3 3 2 3 4 6" xfId="10331" xr:uid="{00000000-0005-0000-0000-0000BD2F0000}"/>
    <cellStyle name="Comma 3 3 2 3 4 6 2" xfId="29545" xr:uid="{B41266E4-0094-468A-855A-CF5666F5478C}"/>
    <cellStyle name="Comma 3 3 2 3 4 7" xfId="19938" xr:uid="{D7D3567D-2CEB-4304-9536-37C61EC04551}"/>
    <cellStyle name="Comma 3 3 2 3 5" xfId="921" xr:uid="{00000000-0005-0000-0000-0000BE2F0000}"/>
    <cellStyle name="Comma 3 3 2 3 5 2" xfId="3326" xr:uid="{00000000-0005-0000-0000-0000BF2F0000}"/>
    <cellStyle name="Comma 3 3 2 3 5 2 2" xfId="8129" xr:uid="{00000000-0005-0000-0000-0000C02F0000}"/>
    <cellStyle name="Comma 3 3 2 3 5 2 2 2" xfId="17736" xr:uid="{00000000-0005-0000-0000-0000C12F0000}"/>
    <cellStyle name="Comma 3 3 2 3 5 2 2 2 2" xfId="36950" xr:uid="{F73E2564-6423-4710-BDB3-BE16FED29769}"/>
    <cellStyle name="Comma 3 3 2 3 5 2 2 3" xfId="27343" xr:uid="{1A4AE3F3-7DC4-4C3B-9245-CCB4D1C1ABFD}"/>
    <cellStyle name="Comma 3 3 2 3 5 2 3" xfId="12933" xr:uid="{00000000-0005-0000-0000-0000C22F0000}"/>
    <cellStyle name="Comma 3 3 2 3 5 2 3 2" xfId="32147" xr:uid="{29C5A7FD-6BEA-441C-81AD-45A482E6FC8B}"/>
    <cellStyle name="Comma 3 3 2 3 5 2 4" xfId="22540" xr:uid="{C4075F2D-3C0B-43B8-B4D4-72A2CFA011AF}"/>
    <cellStyle name="Comma 3 3 2 3 5 3" xfId="5728" xr:uid="{00000000-0005-0000-0000-0000C32F0000}"/>
    <cellStyle name="Comma 3 3 2 3 5 3 2" xfId="15335" xr:uid="{00000000-0005-0000-0000-0000C42F0000}"/>
    <cellStyle name="Comma 3 3 2 3 5 3 2 2" xfId="34549" xr:uid="{F4180E72-8114-40B0-9086-C65A32B932C1}"/>
    <cellStyle name="Comma 3 3 2 3 5 3 3" xfId="24942" xr:uid="{189C63FB-800F-4778-AD53-FFEAB82FAAFB}"/>
    <cellStyle name="Comma 3 3 2 3 5 4" xfId="10531" xr:uid="{00000000-0005-0000-0000-0000C52F0000}"/>
    <cellStyle name="Comma 3 3 2 3 5 4 2" xfId="29745" xr:uid="{197E640D-77F6-4F0D-9BFC-4C86EEE607C7}"/>
    <cellStyle name="Comma 3 3 2 3 5 5" xfId="20138" xr:uid="{499C9539-1220-4CF4-A879-24F2FE0A38E9}"/>
    <cellStyle name="Comma 3 3 2 3 6" xfId="1721" xr:uid="{00000000-0005-0000-0000-0000C62F0000}"/>
    <cellStyle name="Comma 3 3 2 3 6 2" xfId="4126" xr:uid="{00000000-0005-0000-0000-0000C72F0000}"/>
    <cellStyle name="Comma 3 3 2 3 6 2 2" xfId="8929" xr:uid="{00000000-0005-0000-0000-0000C82F0000}"/>
    <cellStyle name="Comma 3 3 2 3 6 2 2 2" xfId="18536" xr:uid="{00000000-0005-0000-0000-0000C92F0000}"/>
    <cellStyle name="Comma 3 3 2 3 6 2 2 2 2" xfId="37750" xr:uid="{3332ABAB-211C-4ED4-BCBF-6703E9584602}"/>
    <cellStyle name="Comma 3 3 2 3 6 2 2 3" xfId="28143" xr:uid="{648579F4-FDE5-454F-9FFC-B3E81F1E32F2}"/>
    <cellStyle name="Comma 3 3 2 3 6 2 3" xfId="13733" xr:uid="{00000000-0005-0000-0000-0000CA2F0000}"/>
    <cellStyle name="Comma 3 3 2 3 6 2 3 2" xfId="32947" xr:uid="{E95F0211-9A61-49C5-AE68-938B1A2D371A}"/>
    <cellStyle name="Comma 3 3 2 3 6 2 4" xfId="23340" xr:uid="{AD25F941-114F-4DD8-ABA0-92DF92578742}"/>
    <cellStyle name="Comma 3 3 2 3 6 3" xfId="6528" xr:uid="{00000000-0005-0000-0000-0000CB2F0000}"/>
    <cellStyle name="Comma 3 3 2 3 6 3 2" xfId="16135" xr:uid="{00000000-0005-0000-0000-0000CC2F0000}"/>
    <cellStyle name="Comma 3 3 2 3 6 3 2 2" xfId="35349" xr:uid="{E4F8BDC5-0D09-4019-9D04-E5D6A30FAF8D}"/>
    <cellStyle name="Comma 3 3 2 3 6 3 3" xfId="25742" xr:uid="{22230227-6DC8-488A-A229-39CD91521DB0}"/>
    <cellStyle name="Comma 3 3 2 3 6 4" xfId="11331" xr:uid="{00000000-0005-0000-0000-0000CD2F0000}"/>
    <cellStyle name="Comma 3 3 2 3 6 4 2" xfId="30545" xr:uid="{F241A208-C0FF-4418-AD4E-3460CD991076}"/>
    <cellStyle name="Comma 3 3 2 3 6 5" xfId="20938" xr:uid="{6310E959-E0BB-494D-9967-B797CC4C8D1F}"/>
    <cellStyle name="Comma 3 3 2 3 7" xfId="2526" xr:uid="{00000000-0005-0000-0000-0000CE2F0000}"/>
    <cellStyle name="Comma 3 3 2 3 7 2" xfId="7329" xr:uid="{00000000-0005-0000-0000-0000CF2F0000}"/>
    <cellStyle name="Comma 3 3 2 3 7 2 2" xfId="16936" xr:uid="{00000000-0005-0000-0000-0000D02F0000}"/>
    <cellStyle name="Comma 3 3 2 3 7 2 2 2" xfId="36150" xr:uid="{F448DCDE-F952-4FFA-8075-FBD54BF68A37}"/>
    <cellStyle name="Comma 3 3 2 3 7 2 3" xfId="26543" xr:uid="{FCCAAE5F-D432-4939-AEEE-56A725618FCF}"/>
    <cellStyle name="Comma 3 3 2 3 7 3" xfId="12133" xr:uid="{00000000-0005-0000-0000-0000D12F0000}"/>
    <cellStyle name="Comma 3 3 2 3 7 3 2" xfId="31347" xr:uid="{51BAAF45-906E-448C-8D6A-E9C0438E27BD}"/>
    <cellStyle name="Comma 3 3 2 3 7 4" xfId="21740" xr:uid="{E385A525-EFC9-46BE-8AA0-49A3F4B75113}"/>
    <cellStyle name="Comma 3 3 2 3 8" xfId="4928" xr:uid="{00000000-0005-0000-0000-0000D22F0000}"/>
    <cellStyle name="Comma 3 3 2 3 8 2" xfId="14535" xr:uid="{00000000-0005-0000-0000-0000D32F0000}"/>
    <cellStyle name="Comma 3 3 2 3 8 2 2" xfId="33749" xr:uid="{59B77A18-5F80-4649-A943-D1977E3610EA}"/>
    <cellStyle name="Comma 3 3 2 3 8 3" xfId="24142" xr:uid="{00BCDF8E-F730-4EDD-8B25-83EA6289D87A}"/>
    <cellStyle name="Comma 3 3 2 3 9" xfId="9731" xr:uid="{00000000-0005-0000-0000-0000D42F0000}"/>
    <cellStyle name="Comma 3 3 2 3 9 2" xfId="28945" xr:uid="{28F2165C-CB4E-4EFC-8279-26A7309725C5}"/>
    <cellStyle name="Comma 3 3 2 4" xfId="220" xr:uid="{00000000-0005-0000-0000-0000D52F0000}"/>
    <cellStyle name="Comma 3 3 2 4 2" xfId="1021" xr:uid="{00000000-0005-0000-0000-0000D62F0000}"/>
    <cellStyle name="Comma 3 3 2 4 2 2" xfId="3426" xr:uid="{00000000-0005-0000-0000-0000D72F0000}"/>
    <cellStyle name="Comma 3 3 2 4 2 2 2" xfId="8229" xr:uid="{00000000-0005-0000-0000-0000D82F0000}"/>
    <cellStyle name="Comma 3 3 2 4 2 2 2 2" xfId="17836" xr:uid="{00000000-0005-0000-0000-0000D92F0000}"/>
    <cellStyle name="Comma 3 3 2 4 2 2 2 2 2" xfId="37050" xr:uid="{2F58953D-67AA-4926-B964-B6F50BD8ECE1}"/>
    <cellStyle name="Comma 3 3 2 4 2 2 2 3" xfId="27443" xr:uid="{94819C75-DFAD-4B48-B76E-E1FB28C71E25}"/>
    <cellStyle name="Comma 3 3 2 4 2 2 3" xfId="13033" xr:uid="{00000000-0005-0000-0000-0000DA2F0000}"/>
    <cellStyle name="Comma 3 3 2 4 2 2 3 2" xfId="32247" xr:uid="{698C121C-14C1-4FC7-9BBD-40C9B218CF4B}"/>
    <cellStyle name="Comma 3 3 2 4 2 2 4" xfId="22640" xr:uid="{634BB6A7-841F-42A5-ACE8-781EF6F2CD0D}"/>
    <cellStyle name="Comma 3 3 2 4 2 3" xfId="5828" xr:uid="{00000000-0005-0000-0000-0000DB2F0000}"/>
    <cellStyle name="Comma 3 3 2 4 2 3 2" xfId="15435" xr:uid="{00000000-0005-0000-0000-0000DC2F0000}"/>
    <cellStyle name="Comma 3 3 2 4 2 3 2 2" xfId="34649" xr:uid="{1F3A6110-5AE7-46BA-AAF0-8A363C805005}"/>
    <cellStyle name="Comma 3 3 2 4 2 3 3" xfId="25042" xr:uid="{4B81E25F-21B7-45E8-8E53-B8590E9C4908}"/>
    <cellStyle name="Comma 3 3 2 4 2 4" xfId="10631" xr:uid="{00000000-0005-0000-0000-0000DD2F0000}"/>
    <cellStyle name="Comma 3 3 2 4 2 4 2" xfId="29845" xr:uid="{C0BCC40B-6F1E-4ED7-B287-F9599239B8E6}"/>
    <cellStyle name="Comma 3 3 2 4 2 5" xfId="20238" xr:uid="{D72ECFE0-AD5B-4A1D-8A5A-0D241BB36AD5}"/>
    <cellStyle name="Comma 3 3 2 4 3" xfId="1821" xr:uid="{00000000-0005-0000-0000-0000DE2F0000}"/>
    <cellStyle name="Comma 3 3 2 4 3 2" xfId="4226" xr:uid="{00000000-0005-0000-0000-0000DF2F0000}"/>
    <cellStyle name="Comma 3 3 2 4 3 2 2" xfId="9029" xr:uid="{00000000-0005-0000-0000-0000E02F0000}"/>
    <cellStyle name="Comma 3 3 2 4 3 2 2 2" xfId="18636" xr:uid="{00000000-0005-0000-0000-0000E12F0000}"/>
    <cellStyle name="Comma 3 3 2 4 3 2 2 2 2" xfId="37850" xr:uid="{A8AAFDAE-A6E5-419D-89B5-4115FED43833}"/>
    <cellStyle name="Comma 3 3 2 4 3 2 2 3" xfId="28243" xr:uid="{999F1443-5AFF-49F2-9012-269113EC38CF}"/>
    <cellStyle name="Comma 3 3 2 4 3 2 3" xfId="13833" xr:uid="{00000000-0005-0000-0000-0000E22F0000}"/>
    <cellStyle name="Comma 3 3 2 4 3 2 3 2" xfId="33047" xr:uid="{B2BFA732-7D11-4B26-B7DF-5AD761F1A0E4}"/>
    <cellStyle name="Comma 3 3 2 4 3 2 4" xfId="23440" xr:uid="{41599CB3-74F2-4BDE-85A0-3766F5729467}"/>
    <cellStyle name="Comma 3 3 2 4 3 3" xfId="6628" xr:uid="{00000000-0005-0000-0000-0000E32F0000}"/>
    <cellStyle name="Comma 3 3 2 4 3 3 2" xfId="16235" xr:uid="{00000000-0005-0000-0000-0000E42F0000}"/>
    <cellStyle name="Comma 3 3 2 4 3 3 2 2" xfId="35449" xr:uid="{9E038E61-568A-4248-BCD3-FE745022D78E}"/>
    <cellStyle name="Comma 3 3 2 4 3 3 3" xfId="25842" xr:uid="{88DFFC46-A7AE-48CF-9370-B7C0EAE3E4FC}"/>
    <cellStyle name="Comma 3 3 2 4 3 4" xfId="11431" xr:uid="{00000000-0005-0000-0000-0000E52F0000}"/>
    <cellStyle name="Comma 3 3 2 4 3 4 2" xfId="30645" xr:uid="{428BA884-E005-43EF-A00D-FDDC54C6D528}"/>
    <cellStyle name="Comma 3 3 2 4 3 5" xfId="21038" xr:uid="{5A3EE9F2-475B-4281-8723-7291C1305B9B}"/>
    <cellStyle name="Comma 3 3 2 4 4" xfId="2626" xr:uid="{00000000-0005-0000-0000-0000E62F0000}"/>
    <cellStyle name="Comma 3 3 2 4 4 2" xfId="7429" xr:uid="{00000000-0005-0000-0000-0000E72F0000}"/>
    <cellStyle name="Comma 3 3 2 4 4 2 2" xfId="17036" xr:uid="{00000000-0005-0000-0000-0000E82F0000}"/>
    <cellStyle name="Comma 3 3 2 4 4 2 2 2" xfId="36250" xr:uid="{0F6249D2-C24D-4B24-BF54-F655C6126792}"/>
    <cellStyle name="Comma 3 3 2 4 4 2 3" xfId="26643" xr:uid="{51837125-FA91-4B7A-A4E9-1EBADC39B303}"/>
    <cellStyle name="Comma 3 3 2 4 4 3" xfId="12233" xr:uid="{00000000-0005-0000-0000-0000E92F0000}"/>
    <cellStyle name="Comma 3 3 2 4 4 3 2" xfId="31447" xr:uid="{8AF2A013-0FD2-44B5-9A7F-AF6A9D5C1A23}"/>
    <cellStyle name="Comma 3 3 2 4 4 4" xfId="21840" xr:uid="{D0FFBDD7-2328-4354-BBE8-A64CF98C26AB}"/>
    <cellStyle name="Comma 3 3 2 4 5" xfId="5028" xr:uid="{00000000-0005-0000-0000-0000EA2F0000}"/>
    <cellStyle name="Comma 3 3 2 4 5 2" xfId="14635" xr:uid="{00000000-0005-0000-0000-0000EB2F0000}"/>
    <cellStyle name="Comma 3 3 2 4 5 2 2" xfId="33849" xr:uid="{7E040D96-AB23-49E1-87F5-64B82556270F}"/>
    <cellStyle name="Comma 3 3 2 4 5 3" xfId="24242" xr:uid="{B5797A73-147D-4C71-B778-006ECD8D2BAA}"/>
    <cellStyle name="Comma 3 3 2 4 6" xfId="9831" xr:uid="{00000000-0005-0000-0000-0000EC2F0000}"/>
    <cellStyle name="Comma 3 3 2 4 6 2" xfId="29045" xr:uid="{70431A8E-D9EE-465D-B090-A7FDFAF66C70}"/>
    <cellStyle name="Comma 3 3 2 4 7" xfId="19438" xr:uid="{C68D24C0-EC0D-4DDA-9756-CA75E6E71326}"/>
    <cellStyle name="Comma 3 3 2 5" xfId="420" xr:uid="{00000000-0005-0000-0000-0000ED2F0000}"/>
    <cellStyle name="Comma 3 3 2 5 2" xfId="1221" xr:uid="{00000000-0005-0000-0000-0000EE2F0000}"/>
    <cellStyle name="Comma 3 3 2 5 2 2" xfId="3626" xr:uid="{00000000-0005-0000-0000-0000EF2F0000}"/>
    <cellStyle name="Comma 3 3 2 5 2 2 2" xfId="8429" xr:uid="{00000000-0005-0000-0000-0000F02F0000}"/>
    <cellStyle name="Comma 3 3 2 5 2 2 2 2" xfId="18036" xr:uid="{00000000-0005-0000-0000-0000F12F0000}"/>
    <cellStyle name="Comma 3 3 2 5 2 2 2 2 2" xfId="37250" xr:uid="{6E40C43C-DDB8-439B-8A33-C0BBAA284E71}"/>
    <cellStyle name="Comma 3 3 2 5 2 2 2 3" xfId="27643" xr:uid="{5B8AB6FB-6B61-4AB2-9D01-AB337166F2FF}"/>
    <cellStyle name="Comma 3 3 2 5 2 2 3" xfId="13233" xr:uid="{00000000-0005-0000-0000-0000F22F0000}"/>
    <cellStyle name="Comma 3 3 2 5 2 2 3 2" xfId="32447" xr:uid="{DD6FF523-1387-41C2-B464-C102217599B9}"/>
    <cellStyle name="Comma 3 3 2 5 2 2 4" xfId="22840" xr:uid="{57A19F69-A463-4C79-86DE-C65434788E18}"/>
    <cellStyle name="Comma 3 3 2 5 2 3" xfId="6028" xr:uid="{00000000-0005-0000-0000-0000F32F0000}"/>
    <cellStyle name="Comma 3 3 2 5 2 3 2" xfId="15635" xr:uid="{00000000-0005-0000-0000-0000F42F0000}"/>
    <cellStyle name="Comma 3 3 2 5 2 3 2 2" xfId="34849" xr:uid="{BD5BD6C6-9319-4ADF-A18B-E3A5CA6DADE3}"/>
    <cellStyle name="Comma 3 3 2 5 2 3 3" xfId="25242" xr:uid="{C02567B2-BB20-4B48-B542-42E22E1C1450}"/>
    <cellStyle name="Comma 3 3 2 5 2 4" xfId="10831" xr:uid="{00000000-0005-0000-0000-0000F52F0000}"/>
    <cellStyle name="Comma 3 3 2 5 2 4 2" xfId="30045" xr:uid="{9CC83324-5C9C-40F9-8A2B-B93BCA23E0E4}"/>
    <cellStyle name="Comma 3 3 2 5 2 5" xfId="20438" xr:uid="{9FC813E1-D58D-4104-AEC9-A5AA1B23019E}"/>
    <cellStyle name="Comma 3 3 2 5 3" xfId="2021" xr:uid="{00000000-0005-0000-0000-0000F62F0000}"/>
    <cellStyle name="Comma 3 3 2 5 3 2" xfId="4426" xr:uid="{00000000-0005-0000-0000-0000F72F0000}"/>
    <cellStyle name="Comma 3 3 2 5 3 2 2" xfId="9229" xr:uid="{00000000-0005-0000-0000-0000F82F0000}"/>
    <cellStyle name="Comma 3 3 2 5 3 2 2 2" xfId="18836" xr:uid="{00000000-0005-0000-0000-0000F92F0000}"/>
    <cellStyle name="Comma 3 3 2 5 3 2 2 2 2" xfId="38050" xr:uid="{47454811-812E-4EC0-ABF0-99D3BCC7585D}"/>
    <cellStyle name="Comma 3 3 2 5 3 2 2 3" xfId="28443" xr:uid="{9B8A4531-0790-4565-A4EC-3930B0683A67}"/>
    <cellStyle name="Comma 3 3 2 5 3 2 3" xfId="14033" xr:uid="{00000000-0005-0000-0000-0000FA2F0000}"/>
    <cellStyle name="Comma 3 3 2 5 3 2 3 2" xfId="33247" xr:uid="{67D2E0ED-D333-4855-A78F-15F6B51805F8}"/>
    <cellStyle name="Comma 3 3 2 5 3 2 4" xfId="23640" xr:uid="{09307841-369C-4F63-A936-550D2FF15AA3}"/>
    <cellStyle name="Comma 3 3 2 5 3 3" xfId="6828" xr:uid="{00000000-0005-0000-0000-0000FB2F0000}"/>
    <cellStyle name="Comma 3 3 2 5 3 3 2" xfId="16435" xr:uid="{00000000-0005-0000-0000-0000FC2F0000}"/>
    <cellStyle name="Comma 3 3 2 5 3 3 2 2" xfId="35649" xr:uid="{D1B56D7E-6D70-4522-8298-6030C8517D06}"/>
    <cellStyle name="Comma 3 3 2 5 3 3 3" xfId="26042" xr:uid="{220EE23A-495C-43A3-893D-E32F9C63733C}"/>
    <cellStyle name="Comma 3 3 2 5 3 4" xfId="11631" xr:uid="{00000000-0005-0000-0000-0000FD2F0000}"/>
    <cellStyle name="Comma 3 3 2 5 3 4 2" xfId="30845" xr:uid="{16B28277-B0AB-4035-9340-421784BDE6AE}"/>
    <cellStyle name="Comma 3 3 2 5 3 5" xfId="21238" xr:uid="{027659B9-DBEC-46B2-8A9F-C93ECEB071C9}"/>
    <cellStyle name="Comma 3 3 2 5 4" xfId="2826" xr:uid="{00000000-0005-0000-0000-0000FE2F0000}"/>
    <cellStyle name="Comma 3 3 2 5 4 2" xfId="7629" xr:uid="{00000000-0005-0000-0000-0000FF2F0000}"/>
    <cellStyle name="Comma 3 3 2 5 4 2 2" xfId="17236" xr:uid="{00000000-0005-0000-0000-000000300000}"/>
    <cellStyle name="Comma 3 3 2 5 4 2 2 2" xfId="36450" xr:uid="{68C22D2B-9154-4A52-97EA-751FC7683985}"/>
    <cellStyle name="Comma 3 3 2 5 4 2 3" xfId="26843" xr:uid="{111CAD0E-C709-4C05-884B-2C7C0AFBB102}"/>
    <cellStyle name="Comma 3 3 2 5 4 3" xfId="12433" xr:uid="{00000000-0005-0000-0000-000001300000}"/>
    <cellStyle name="Comma 3 3 2 5 4 3 2" xfId="31647" xr:uid="{A8B4B228-D24B-4913-A0B9-51BCD297A8AA}"/>
    <cellStyle name="Comma 3 3 2 5 4 4" xfId="22040" xr:uid="{8029596F-9EA5-4E35-906A-CEBCF08B50B5}"/>
    <cellStyle name="Comma 3 3 2 5 5" xfId="5228" xr:uid="{00000000-0005-0000-0000-000002300000}"/>
    <cellStyle name="Comma 3 3 2 5 5 2" xfId="14835" xr:uid="{00000000-0005-0000-0000-000003300000}"/>
    <cellStyle name="Comma 3 3 2 5 5 2 2" xfId="34049" xr:uid="{902E91EF-2DEB-40BF-9DD8-8D842D5E7468}"/>
    <cellStyle name="Comma 3 3 2 5 5 3" xfId="24442" xr:uid="{AB341D0D-F330-4ED2-BBB2-BF588EB90271}"/>
    <cellStyle name="Comma 3 3 2 5 6" xfId="10031" xr:uid="{00000000-0005-0000-0000-000004300000}"/>
    <cellStyle name="Comma 3 3 2 5 6 2" xfId="29245" xr:uid="{0C834542-8332-4E25-A96D-5BE0650A26AD}"/>
    <cellStyle name="Comma 3 3 2 5 7" xfId="19638" xr:uid="{283B40C5-6F81-4F96-9F71-EC31174CE197}"/>
    <cellStyle name="Comma 3 3 2 6" xfId="620" xr:uid="{00000000-0005-0000-0000-000005300000}"/>
    <cellStyle name="Comma 3 3 2 6 2" xfId="1421" xr:uid="{00000000-0005-0000-0000-000006300000}"/>
    <cellStyle name="Comma 3 3 2 6 2 2" xfId="3826" xr:uid="{00000000-0005-0000-0000-000007300000}"/>
    <cellStyle name="Comma 3 3 2 6 2 2 2" xfId="8629" xr:uid="{00000000-0005-0000-0000-000008300000}"/>
    <cellStyle name="Comma 3 3 2 6 2 2 2 2" xfId="18236" xr:uid="{00000000-0005-0000-0000-000009300000}"/>
    <cellStyle name="Comma 3 3 2 6 2 2 2 2 2" xfId="37450" xr:uid="{1391874C-707B-4E76-8011-73432372D49A}"/>
    <cellStyle name="Comma 3 3 2 6 2 2 2 3" xfId="27843" xr:uid="{92FD7583-717F-43F1-AEE4-DC687F9733B1}"/>
    <cellStyle name="Comma 3 3 2 6 2 2 3" xfId="13433" xr:uid="{00000000-0005-0000-0000-00000A300000}"/>
    <cellStyle name="Comma 3 3 2 6 2 2 3 2" xfId="32647" xr:uid="{BB123B75-0EE3-4A8E-8C8A-3CD8372B14BF}"/>
    <cellStyle name="Comma 3 3 2 6 2 2 4" xfId="23040" xr:uid="{CA840756-9705-4246-AEED-4888E590C03A}"/>
    <cellStyle name="Comma 3 3 2 6 2 3" xfId="6228" xr:uid="{00000000-0005-0000-0000-00000B300000}"/>
    <cellStyle name="Comma 3 3 2 6 2 3 2" xfId="15835" xr:uid="{00000000-0005-0000-0000-00000C300000}"/>
    <cellStyle name="Comma 3 3 2 6 2 3 2 2" xfId="35049" xr:uid="{69E9FDC9-EA61-4D65-8527-983AEA16B8BD}"/>
    <cellStyle name="Comma 3 3 2 6 2 3 3" xfId="25442" xr:uid="{4948ED9B-BDD2-4717-802E-078B45DF0B2C}"/>
    <cellStyle name="Comma 3 3 2 6 2 4" xfId="11031" xr:uid="{00000000-0005-0000-0000-00000D300000}"/>
    <cellStyle name="Comma 3 3 2 6 2 4 2" xfId="30245" xr:uid="{F82B5B16-24F0-47E5-B9FD-190144DCD603}"/>
    <cellStyle name="Comma 3 3 2 6 2 5" xfId="20638" xr:uid="{2054DB49-DD52-48F7-8BD1-056469380B6B}"/>
    <cellStyle name="Comma 3 3 2 6 3" xfId="2221" xr:uid="{00000000-0005-0000-0000-00000E300000}"/>
    <cellStyle name="Comma 3 3 2 6 3 2" xfId="4626" xr:uid="{00000000-0005-0000-0000-00000F300000}"/>
    <cellStyle name="Comma 3 3 2 6 3 2 2" xfId="9429" xr:uid="{00000000-0005-0000-0000-000010300000}"/>
    <cellStyle name="Comma 3 3 2 6 3 2 2 2" xfId="19036" xr:uid="{00000000-0005-0000-0000-000011300000}"/>
    <cellStyle name="Comma 3 3 2 6 3 2 2 2 2" xfId="38250" xr:uid="{FECAFB55-54E0-46F1-A68B-7B971E688F2A}"/>
    <cellStyle name="Comma 3 3 2 6 3 2 2 3" xfId="28643" xr:uid="{3A6B35DE-449B-4951-92D9-A71C86478547}"/>
    <cellStyle name="Comma 3 3 2 6 3 2 3" xfId="14233" xr:uid="{00000000-0005-0000-0000-000012300000}"/>
    <cellStyle name="Comma 3 3 2 6 3 2 3 2" xfId="33447" xr:uid="{581FF229-D735-4286-9456-EFF986F7F46B}"/>
    <cellStyle name="Comma 3 3 2 6 3 2 4" xfId="23840" xr:uid="{0F2B44D3-8431-4E80-9DDE-72D1235A3CB6}"/>
    <cellStyle name="Comma 3 3 2 6 3 3" xfId="7028" xr:uid="{00000000-0005-0000-0000-000013300000}"/>
    <cellStyle name="Comma 3 3 2 6 3 3 2" xfId="16635" xr:uid="{00000000-0005-0000-0000-000014300000}"/>
    <cellStyle name="Comma 3 3 2 6 3 3 2 2" xfId="35849" xr:uid="{B92FBF32-E939-4D58-956B-5CE92D751734}"/>
    <cellStyle name="Comma 3 3 2 6 3 3 3" xfId="26242" xr:uid="{2582EFCE-01B2-44F0-8389-5C2E090017AD}"/>
    <cellStyle name="Comma 3 3 2 6 3 4" xfId="11831" xr:uid="{00000000-0005-0000-0000-000015300000}"/>
    <cellStyle name="Comma 3 3 2 6 3 4 2" xfId="31045" xr:uid="{97C59D9C-97B9-4B1D-BC22-2E9C9BD592A8}"/>
    <cellStyle name="Comma 3 3 2 6 3 5" xfId="21438" xr:uid="{411264AF-4E0B-46D9-A2E4-0FA002E310F5}"/>
    <cellStyle name="Comma 3 3 2 6 4" xfId="3026" xr:uid="{00000000-0005-0000-0000-000016300000}"/>
    <cellStyle name="Comma 3 3 2 6 4 2" xfId="7829" xr:uid="{00000000-0005-0000-0000-000017300000}"/>
    <cellStyle name="Comma 3 3 2 6 4 2 2" xfId="17436" xr:uid="{00000000-0005-0000-0000-000018300000}"/>
    <cellStyle name="Comma 3 3 2 6 4 2 2 2" xfId="36650" xr:uid="{F1B6F4BD-EE96-42C1-834A-AC2D5E3AC44A}"/>
    <cellStyle name="Comma 3 3 2 6 4 2 3" xfId="27043" xr:uid="{ABD20EF5-2DF4-45C3-935E-B8F480EFC7A3}"/>
    <cellStyle name="Comma 3 3 2 6 4 3" xfId="12633" xr:uid="{00000000-0005-0000-0000-000019300000}"/>
    <cellStyle name="Comma 3 3 2 6 4 3 2" xfId="31847" xr:uid="{281A71D3-AF92-442E-AC4C-611E9DED4ADA}"/>
    <cellStyle name="Comma 3 3 2 6 4 4" xfId="22240" xr:uid="{3CDA3E83-4CFE-4EC3-82D7-3BE8C994E0C8}"/>
    <cellStyle name="Comma 3 3 2 6 5" xfId="5428" xr:uid="{00000000-0005-0000-0000-00001A300000}"/>
    <cellStyle name="Comma 3 3 2 6 5 2" xfId="15035" xr:uid="{00000000-0005-0000-0000-00001B300000}"/>
    <cellStyle name="Comma 3 3 2 6 5 2 2" xfId="34249" xr:uid="{009C69E4-398C-47B8-845D-1A3FE1DEA23D}"/>
    <cellStyle name="Comma 3 3 2 6 5 3" xfId="24642" xr:uid="{31AD1134-5C6D-4300-A9D0-0BCC54BA165C}"/>
    <cellStyle name="Comma 3 3 2 6 6" xfId="10231" xr:uid="{00000000-0005-0000-0000-00001C300000}"/>
    <cellStyle name="Comma 3 3 2 6 6 2" xfId="29445" xr:uid="{5B959AF8-215A-40A9-898E-4F773E3FDB49}"/>
    <cellStyle name="Comma 3 3 2 6 7" xfId="19838" xr:uid="{1D6C2629-595D-42F3-869B-CE131BC7D952}"/>
    <cellStyle name="Comma 3 3 2 7" xfId="821" xr:uid="{00000000-0005-0000-0000-00001D300000}"/>
    <cellStyle name="Comma 3 3 2 7 2" xfId="3226" xr:uid="{00000000-0005-0000-0000-00001E300000}"/>
    <cellStyle name="Comma 3 3 2 7 2 2" xfId="8029" xr:uid="{00000000-0005-0000-0000-00001F300000}"/>
    <cellStyle name="Comma 3 3 2 7 2 2 2" xfId="17636" xr:uid="{00000000-0005-0000-0000-000020300000}"/>
    <cellStyle name="Comma 3 3 2 7 2 2 2 2" xfId="36850" xr:uid="{8A6502A7-7887-4460-8A62-21382CB59470}"/>
    <cellStyle name="Comma 3 3 2 7 2 2 3" xfId="27243" xr:uid="{84403BA5-F369-4F82-929A-3707E72FD39B}"/>
    <cellStyle name="Comma 3 3 2 7 2 3" xfId="12833" xr:uid="{00000000-0005-0000-0000-000021300000}"/>
    <cellStyle name="Comma 3 3 2 7 2 3 2" xfId="32047" xr:uid="{4F60C034-4F03-4457-BB00-5350C3AD3ED4}"/>
    <cellStyle name="Comma 3 3 2 7 2 4" xfId="22440" xr:uid="{00130116-638C-4FD7-BF49-51829AF249F7}"/>
    <cellStyle name="Comma 3 3 2 7 3" xfId="5628" xr:uid="{00000000-0005-0000-0000-000022300000}"/>
    <cellStyle name="Comma 3 3 2 7 3 2" xfId="15235" xr:uid="{00000000-0005-0000-0000-000023300000}"/>
    <cellStyle name="Comma 3 3 2 7 3 2 2" xfId="34449" xr:uid="{56F7531F-6708-4B7A-9F62-3377BBE816C2}"/>
    <cellStyle name="Comma 3 3 2 7 3 3" xfId="24842" xr:uid="{F5B2C85D-49C4-4DDF-9364-F05C30C3662B}"/>
    <cellStyle name="Comma 3 3 2 7 4" xfId="10431" xr:uid="{00000000-0005-0000-0000-000024300000}"/>
    <cellStyle name="Comma 3 3 2 7 4 2" xfId="29645" xr:uid="{BAF5FFEE-477D-4F4F-A520-9E7353EE1525}"/>
    <cellStyle name="Comma 3 3 2 7 5" xfId="20038" xr:uid="{31F4C797-D414-4992-A7EA-33974F5A54D7}"/>
    <cellStyle name="Comma 3 3 2 8" xfId="1621" xr:uid="{00000000-0005-0000-0000-000025300000}"/>
    <cellStyle name="Comma 3 3 2 8 2" xfId="4026" xr:uid="{00000000-0005-0000-0000-000026300000}"/>
    <cellStyle name="Comma 3 3 2 8 2 2" xfId="8829" xr:uid="{00000000-0005-0000-0000-000027300000}"/>
    <cellStyle name="Comma 3 3 2 8 2 2 2" xfId="18436" xr:uid="{00000000-0005-0000-0000-000028300000}"/>
    <cellStyle name="Comma 3 3 2 8 2 2 2 2" xfId="37650" xr:uid="{2FD7ECC7-B33C-478B-91D0-39ACD35C86F2}"/>
    <cellStyle name="Comma 3 3 2 8 2 2 3" xfId="28043" xr:uid="{66193C9B-E9C9-4406-BB9D-3538B816ABDB}"/>
    <cellStyle name="Comma 3 3 2 8 2 3" xfId="13633" xr:uid="{00000000-0005-0000-0000-000029300000}"/>
    <cellStyle name="Comma 3 3 2 8 2 3 2" xfId="32847" xr:uid="{4C4EA190-A7A5-459A-96CD-3C7B0074C3DA}"/>
    <cellStyle name="Comma 3 3 2 8 2 4" xfId="23240" xr:uid="{59D61C85-C0C7-4BB6-AAE4-C7AD578728C3}"/>
    <cellStyle name="Comma 3 3 2 8 3" xfId="6428" xr:uid="{00000000-0005-0000-0000-00002A300000}"/>
    <cellStyle name="Comma 3 3 2 8 3 2" xfId="16035" xr:uid="{00000000-0005-0000-0000-00002B300000}"/>
    <cellStyle name="Comma 3 3 2 8 3 2 2" xfId="35249" xr:uid="{20673874-5311-4D6A-A151-37619DAAD35A}"/>
    <cellStyle name="Comma 3 3 2 8 3 3" xfId="25642" xr:uid="{607F91B9-4954-40D3-A79C-3A5BF7EDBB0D}"/>
    <cellStyle name="Comma 3 3 2 8 4" xfId="11231" xr:uid="{00000000-0005-0000-0000-00002C300000}"/>
    <cellStyle name="Comma 3 3 2 8 4 2" xfId="30445" xr:uid="{60C435D1-3C71-4D45-9844-C518E14DF07F}"/>
    <cellStyle name="Comma 3 3 2 8 5" xfId="20838" xr:uid="{F115337D-6FFB-4666-B41B-E94FEE292578}"/>
    <cellStyle name="Comma 3 3 2 9" xfId="2426" xr:uid="{00000000-0005-0000-0000-00002D300000}"/>
    <cellStyle name="Comma 3 3 2 9 2" xfId="7229" xr:uid="{00000000-0005-0000-0000-00002E300000}"/>
    <cellStyle name="Comma 3 3 2 9 2 2" xfId="16836" xr:uid="{00000000-0005-0000-0000-00002F300000}"/>
    <cellStyle name="Comma 3 3 2 9 2 2 2" xfId="36050" xr:uid="{A7E07303-F14A-440F-BAC3-6ADCE11D2D8A}"/>
    <cellStyle name="Comma 3 3 2 9 2 3" xfId="26443" xr:uid="{C89531FD-1B49-4E98-BCE3-55C310E96285}"/>
    <cellStyle name="Comma 3 3 2 9 3" xfId="12033" xr:uid="{00000000-0005-0000-0000-000030300000}"/>
    <cellStyle name="Comma 3 3 2 9 3 2" xfId="31247" xr:uid="{2873E340-DE3F-4511-9C14-71EFAEFBBABE}"/>
    <cellStyle name="Comma 3 3 2 9 4" xfId="21640" xr:uid="{5500CDE8-5272-4B5B-8666-F8381BE4642C}"/>
    <cellStyle name="Comma 3 3 3" xfId="30" xr:uid="{00000000-0005-0000-0000-000031300000}"/>
    <cellStyle name="Comma 3 3 3 10" xfId="4838" xr:uid="{00000000-0005-0000-0000-000032300000}"/>
    <cellStyle name="Comma 3 3 3 10 2" xfId="14445" xr:uid="{00000000-0005-0000-0000-000033300000}"/>
    <cellStyle name="Comma 3 3 3 10 2 2" xfId="33659" xr:uid="{08F88244-129E-4E90-A2C4-910A4F384F52}"/>
    <cellStyle name="Comma 3 3 3 10 3" xfId="24052" xr:uid="{88C1D466-2B0B-4507-BB7B-359C3238743C}"/>
    <cellStyle name="Comma 3 3 3 11" xfId="9641" xr:uid="{00000000-0005-0000-0000-000034300000}"/>
    <cellStyle name="Comma 3 3 3 11 2" xfId="28855" xr:uid="{27330975-3334-4180-82EF-372F067065D0}"/>
    <cellStyle name="Comma 3 3 3 12" xfId="19248" xr:uid="{3F690F7D-DB23-4D8E-982A-E391C8E2A55D}"/>
    <cellStyle name="Comma 3 3 3 2" xfId="80" xr:uid="{00000000-0005-0000-0000-000035300000}"/>
    <cellStyle name="Comma 3 3 3 2 10" xfId="9691" xr:uid="{00000000-0005-0000-0000-000036300000}"/>
    <cellStyle name="Comma 3 3 3 2 10 2" xfId="28905" xr:uid="{E255C74D-BC2C-4531-9C7A-CDAF557ABF52}"/>
    <cellStyle name="Comma 3 3 3 2 11" xfId="19298" xr:uid="{FAFB46A6-ED1D-4430-A679-45C7B80B52A6}"/>
    <cellStyle name="Comma 3 3 3 2 2" xfId="180" xr:uid="{00000000-0005-0000-0000-000037300000}"/>
    <cellStyle name="Comma 3 3 3 2 2 10" xfId="19398" xr:uid="{7AA451C3-D4F0-4B07-A10C-936D84EF3696}"/>
    <cellStyle name="Comma 3 3 3 2 2 2" xfId="380" xr:uid="{00000000-0005-0000-0000-000038300000}"/>
    <cellStyle name="Comma 3 3 3 2 2 2 2" xfId="1181" xr:uid="{00000000-0005-0000-0000-000039300000}"/>
    <cellStyle name="Comma 3 3 3 2 2 2 2 2" xfId="3586" xr:uid="{00000000-0005-0000-0000-00003A300000}"/>
    <cellStyle name="Comma 3 3 3 2 2 2 2 2 2" xfId="8389" xr:uid="{00000000-0005-0000-0000-00003B300000}"/>
    <cellStyle name="Comma 3 3 3 2 2 2 2 2 2 2" xfId="17996" xr:uid="{00000000-0005-0000-0000-00003C300000}"/>
    <cellStyle name="Comma 3 3 3 2 2 2 2 2 2 2 2" xfId="37210" xr:uid="{35981EE2-DDAC-472F-BB69-5A0801B8200D}"/>
    <cellStyle name="Comma 3 3 3 2 2 2 2 2 2 3" xfId="27603" xr:uid="{22F3D72E-7C6E-49B6-8465-692289C2A304}"/>
    <cellStyle name="Comma 3 3 3 2 2 2 2 2 3" xfId="13193" xr:uid="{00000000-0005-0000-0000-00003D300000}"/>
    <cellStyle name="Comma 3 3 3 2 2 2 2 2 3 2" xfId="32407" xr:uid="{D9E0C6CD-1908-4453-92A0-C7884D23780D}"/>
    <cellStyle name="Comma 3 3 3 2 2 2 2 2 4" xfId="22800" xr:uid="{0DAA89C8-3864-403B-8F2B-EB5679642D35}"/>
    <cellStyle name="Comma 3 3 3 2 2 2 2 3" xfId="5988" xr:uid="{00000000-0005-0000-0000-00003E300000}"/>
    <cellStyle name="Comma 3 3 3 2 2 2 2 3 2" xfId="15595" xr:uid="{00000000-0005-0000-0000-00003F300000}"/>
    <cellStyle name="Comma 3 3 3 2 2 2 2 3 2 2" xfId="34809" xr:uid="{1CAE76EC-00D1-4076-876F-7A44E2740B81}"/>
    <cellStyle name="Comma 3 3 3 2 2 2 2 3 3" xfId="25202" xr:uid="{1B22BD93-F4E9-44D3-B056-D4237DE91BC9}"/>
    <cellStyle name="Comma 3 3 3 2 2 2 2 4" xfId="10791" xr:uid="{00000000-0005-0000-0000-000040300000}"/>
    <cellStyle name="Comma 3 3 3 2 2 2 2 4 2" xfId="30005" xr:uid="{ABA2A894-9176-46A6-9E3F-F31F84B84423}"/>
    <cellStyle name="Comma 3 3 3 2 2 2 2 5" xfId="20398" xr:uid="{D45DE240-76DF-41F2-AD00-67FC478E6745}"/>
    <cellStyle name="Comma 3 3 3 2 2 2 3" xfId="1981" xr:uid="{00000000-0005-0000-0000-000041300000}"/>
    <cellStyle name="Comma 3 3 3 2 2 2 3 2" xfId="4386" xr:uid="{00000000-0005-0000-0000-000042300000}"/>
    <cellStyle name="Comma 3 3 3 2 2 2 3 2 2" xfId="9189" xr:uid="{00000000-0005-0000-0000-000043300000}"/>
    <cellStyle name="Comma 3 3 3 2 2 2 3 2 2 2" xfId="18796" xr:uid="{00000000-0005-0000-0000-000044300000}"/>
    <cellStyle name="Comma 3 3 3 2 2 2 3 2 2 2 2" xfId="38010" xr:uid="{F116A979-A146-48E9-B42C-7C6F01B4A2BA}"/>
    <cellStyle name="Comma 3 3 3 2 2 2 3 2 2 3" xfId="28403" xr:uid="{759B4A70-6D17-4CBA-83FA-40C2A9D5765B}"/>
    <cellStyle name="Comma 3 3 3 2 2 2 3 2 3" xfId="13993" xr:uid="{00000000-0005-0000-0000-000045300000}"/>
    <cellStyle name="Comma 3 3 3 2 2 2 3 2 3 2" xfId="33207" xr:uid="{845D0E78-073B-453C-B24C-C2C101F0DC91}"/>
    <cellStyle name="Comma 3 3 3 2 2 2 3 2 4" xfId="23600" xr:uid="{662BA1E8-8F45-46F5-9838-622538E3854C}"/>
    <cellStyle name="Comma 3 3 3 2 2 2 3 3" xfId="6788" xr:uid="{00000000-0005-0000-0000-000046300000}"/>
    <cellStyle name="Comma 3 3 3 2 2 2 3 3 2" xfId="16395" xr:uid="{00000000-0005-0000-0000-000047300000}"/>
    <cellStyle name="Comma 3 3 3 2 2 2 3 3 2 2" xfId="35609" xr:uid="{BD3656E4-E79B-46B2-A7C2-4D0267B84AA3}"/>
    <cellStyle name="Comma 3 3 3 2 2 2 3 3 3" xfId="26002" xr:uid="{8538C2D6-7403-4200-81C4-816BD4AC7232}"/>
    <cellStyle name="Comma 3 3 3 2 2 2 3 4" xfId="11591" xr:uid="{00000000-0005-0000-0000-000048300000}"/>
    <cellStyle name="Comma 3 3 3 2 2 2 3 4 2" xfId="30805" xr:uid="{3F04F235-8FF2-4DDA-9FAF-A55F2EBB7CBB}"/>
    <cellStyle name="Comma 3 3 3 2 2 2 3 5" xfId="21198" xr:uid="{0EB447AA-CA2C-4B1E-8869-FEC74A6D6565}"/>
    <cellStyle name="Comma 3 3 3 2 2 2 4" xfId="2786" xr:uid="{00000000-0005-0000-0000-000049300000}"/>
    <cellStyle name="Comma 3 3 3 2 2 2 4 2" xfId="7589" xr:uid="{00000000-0005-0000-0000-00004A300000}"/>
    <cellStyle name="Comma 3 3 3 2 2 2 4 2 2" xfId="17196" xr:uid="{00000000-0005-0000-0000-00004B300000}"/>
    <cellStyle name="Comma 3 3 3 2 2 2 4 2 2 2" xfId="36410" xr:uid="{DA54ECAF-2FD7-4E73-84D6-520D36D161C3}"/>
    <cellStyle name="Comma 3 3 3 2 2 2 4 2 3" xfId="26803" xr:uid="{3EACB621-02A5-482D-B718-DA4EC232B1D4}"/>
    <cellStyle name="Comma 3 3 3 2 2 2 4 3" xfId="12393" xr:uid="{00000000-0005-0000-0000-00004C300000}"/>
    <cellStyle name="Comma 3 3 3 2 2 2 4 3 2" xfId="31607" xr:uid="{1B80FA48-D845-41F3-8447-D54A9A5E07F3}"/>
    <cellStyle name="Comma 3 3 3 2 2 2 4 4" xfId="22000" xr:uid="{62006B36-57ED-4664-9811-3551F1A1F895}"/>
    <cellStyle name="Comma 3 3 3 2 2 2 5" xfId="5188" xr:uid="{00000000-0005-0000-0000-00004D300000}"/>
    <cellStyle name="Comma 3 3 3 2 2 2 5 2" xfId="14795" xr:uid="{00000000-0005-0000-0000-00004E300000}"/>
    <cellStyle name="Comma 3 3 3 2 2 2 5 2 2" xfId="34009" xr:uid="{22FFCB06-96CB-448D-80DE-40480A8BE9F8}"/>
    <cellStyle name="Comma 3 3 3 2 2 2 5 3" xfId="24402" xr:uid="{BAB7F2D4-63EB-4D11-BA31-72D9B4A4B458}"/>
    <cellStyle name="Comma 3 3 3 2 2 2 6" xfId="9991" xr:uid="{00000000-0005-0000-0000-00004F300000}"/>
    <cellStyle name="Comma 3 3 3 2 2 2 6 2" xfId="29205" xr:uid="{AEAD220E-4C0C-4344-8F78-5D64917346C3}"/>
    <cellStyle name="Comma 3 3 3 2 2 2 7" xfId="19598" xr:uid="{F104893B-598F-44E8-9183-0F45DBB69363}"/>
    <cellStyle name="Comma 3 3 3 2 2 3" xfId="580" xr:uid="{00000000-0005-0000-0000-000050300000}"/>
    <cellStyle name="Comma 3 3 3 2 2 3 2" xfId="1381" xr:uid="{00000000-0005-0000-0000-000051300000}"/>
    <cellStyle name="Comma 3 3 3 2 2 3 2 2" xfId="3786" xr:uid="{00000000-0005-0000-0000-000052300000}"/>
    <cellStyle name="Comma 3 3 3 2 2 3 2 2 2" xfId="8589" xr:uid="{00000000-0005-0000-0000-000053300000}"/>
    <cellStyle name="Comma 3 3 3 2 2 3 2 2 2 2" xfId="18196" xr:uid="{00000000-0005-0000-0000-000054300000}"/>
    <cellStyle name="Comma 3 3 3 2 2 3 2 2 2 2 2" xfId="37410" xr:uid="{B8B1E4F0-31FA-465D-90C4-27BF6ADC5189}"/>
    <cellStyle name="Comma 3 3 3 2 2 3 2 2 2 3" xfId="27803" xr:uid="{A710DBB2-B14E-4458-9D09-FC4CA2FAF223}"/>
    <cellStyle name="Comma 3 3 3 2 2 3 2 2 3" xfId="13393" xr:uid="{00000000-0005-0000-0000-000055300000}"/>
    <cellStyle name="Comma 3 3 3 2 2 3 2 2 3 2" xfId="32607" xr:uid="{A83571AE-C9C9-4373-9C0D-E6C01040447D}"/>
    <cellStyle name="Comma 3 3 3 2 2 3 2 2 4" xfId="23000" xr:uid="{9F88D6C7-8942-40E1-85BB-1E8F63EBD860}"/>
    <cellStyle name="Comma 3 3 3 2 2 3 2 3" xfId="6188" xr:uid="{00000000-0005-0000-0000-000056300000}"/>
    <cellStyle name="Comma 3 3 3 2 2 3 2 3 2" xfId="15795" xr:uid="{00000000-0005-0000-0000-000057300000}"/>
    <cellStyle name="Comma 3 3 3 2 2 3 2 3 2 2" xfId="35009" xr:uid="{D16B75A6-B636-42FE-A21A-690CBA431897}"/>
    <cellStyle name="Comma 3 3 3 2 2 3 2 3 3" xfId="25402" xr:uid="{EDF3FCC1-CD04-4D50-BC83-9AB6E6AE006D}"/>
    <cellStyle name="Comma 3 3 3 2 2 3 2 4" xfId="10991" xr:uid="{00000000-0005-0000-0000-000058300000}"/>
    <cellStyle name="Comma 3 3 3 2 2 3 2 4 2" xfId="30205" xr:uid="{30BFABE2-A906-4744-A2A4-F9A517EAE627}"/>
    <cellStyle name="Comma 3 3 3 2 2 3 2 5" xfId="20598" xr:uid="{671C845B-5F28-4CFC-8505-D9B52173E837}"/>
    <cellStyle name="Comma 3 3 3 2 2 3 3" xfId="2181" xr:uid="{00000000-0005-0000-0000-000059300000}"/>
    <cellStyle name="Comma 3 3 3 2 2 3 3 2" xfId="4586" xr:uid="{00000000-0005-0000-0000-00005A300000}"/>
    <cellStyle name="Comma 3 3 3 2 2 3 3 2 2" xfId="9389" xr:uid="{00000000-0005-0000-0000-00005B300000}"/>
    <cellStyle name="Comma 3 3 3 2 2 3 3 2 2 2" xfId="18996" xr:uid="{00000000-0005-0000-0000-00005C300000}"/>
    <cellStyle name="Comma 3 3 3 2 2 3 3 2 2 2 2" xfId="38210" xr:uid="{912BB9E1-53F3-4263-9EBF-350742504A22}"/>
    <cellStyle name="Comma 3 3 3 2 2 3 3 2 2 3" xfId="28603" xr:uid="{4C9894AC-5600-4C2B-AA13-793D8A73CA71}"/>
    <cellStyle name="Comma 3 3 3 2 2 3 3 2 3" xfId="14193" xr:uid="{00000000-0005-0000-0000-00005D300000}"/>
    <cellStyle name="Comma 3 3 3 2 2 3 3 2 3 2" xfId="33407" xr:uid="{5B1A6CA0-77F9-43C6-99EF-8AD00E892B30}"/>
    <cellStyle name="Comma 3 3 3 2 2 3 3 2 4" xfId="23800" xr:uid="{C384AB9F-A387-47EE-8DBA-3EDB9904E31F}"/>
    <cellStyle name="Comma 3 3 3 2 2 3 3 3" xfId="6988" xr:uid="{00000000-0005-0000-0000-00005E300000}"/>
    <cellStyle name="Comma 3 3 3 2 2 3 3 3 2" xfId="16595" xr:uid="{00000000-0005-0000-0000-00005F300000}"/>
    <cellStyle name="Comma 3 3 3 2 2 3 3 3 2 2" xfId="35809" xr:uid="{502BB040-2BD9-4D0C-A0E3-91D472C0ADF0}"/>
    <cellStyle name="Comma 3 3 3 2 2 3 3 3 3" xfId="26202" xr:uid="{2E71BFC4-C0ED-43AB-BE19-EAEA0CC860C5}"/>
    <cellStyle name="Comma 3 3 3 2 2 3 3 4" xfId="11791" xr:uid="{00000000-0005-0000-0000-000060300000}"/>
    <cellStyle name="Comma 3 3 3 2 2 3 3 4 2" xfId="31005" xr:uid="{109B806B-1E30-4B2E-A59C-A757143D203F}"/>
    <cellStyle name="Comma 3 3 3 2 2 3 3 5" xfId="21398" xr:uid="{B0E9355D-D6CB-4421-A534-DB8D41544D83}"/>
    <cellStyle name="Comma 3 3 3 2 2 3 4" xfId="2986" xr:uid="{00000000-0005-0000-0000-000061300000}"/>
    <cellStyle name="Comma 3 3 3 2 2 3 4 2" xfId="7789" xr:uid="{00000000-0005-0000-0000-000062300000}"/>
    <cellStyle name="Comma 3 3 3 2 2 3 4 2 2" xfId="17396" xr:uid="{00000000-0005-0000-0000-000063300000}"/>
    <cellStyle name="Comma 3 3 3 2 2 3 4 2 2 2" xfId="36610" xr:uid="{1147EEA5-EB8B-416C-911F-2BEE821AC98B}"/>
    <cellStyle name="Comma 3 3 3 2 2 3 4 2 3" xfId="27003" xr:uid="{0712AD90-6CE1-4D40-AB58-BA320F71446A}"/>
    <cellStyle name="Comma 3 3 3 2 2 3 4 3" xfId="12593" xr:uid="{00000000-0005-0000-0000-000064300000}"/>
    <cellStyle name="Comma 3 3 3 2 2 3 4 3 2" xfId="31807" xr:uid="{C6E1FCD1-CB88-4F86-9C7A-252EA5337744}"/>
    <cellStyle name="Comma 3 3 3 2 2 3 4 4" xfId="22200" xr:uid="{1B7759F4-AF04-4533-B287-1A406099A951}"/>
    <cellStyle name="Comma 3 3 3 2 2 3 5" xfId="5388" xr:uid="{00000000-0005-0000-0000-000065300000}"/>
    <cellStyle name="Comma 3 3 3 2 2 3 5 2" xfId="14995" xr:uid="{00000000-0005-0000-0000-000066300000}"/>
    <cellStyle name="Comma 3 3 3 2 2 3 5 2 2" xfId="34209" xr:uid="{F5DA3545-1FFE-4140-9DF2-0DEB4305790C}"/>
    <cellStyle name="Comma 3 3 3 2 2 3 5 3" xfId="24602" xr:uid="{CBA3CAD8-F936-4503-BCE4-8674E958DD84}"/>
    <cellStyle name="Comma 3 3 3 2 2 3 6" xfId="10191" xr:uid="{00000000-0005-0000-0000-000067300000}"/>
    <cellStyle name="Comma 3 3 3 2 2 3 6 2" xfId="29405" xr:uid="{9C559B5E-4C5A-4D91-91CC-D4F5FEFF2A37}"/>
    <cellStyle name="Comma 3 3 3 2 2 3 7" xfId="19798" xr:uid="{3047A214-D1AD-4F1A-B3DE-6C390C49ABAD}"/>
    <cellStyle name="Comma 3 3 3 2 2 4" xfId="780" xr:uid="{00000000-0005-0000-0000-000068300000}"/>
    <cellStyle name="Comma 3 3 3 2 2 4 2" xfId="1581" xr:uid="{00000000-0005-0000-0000-000069300000}"/>
    <cellStyle name="Comma 3 3 3 2 2 4 2 2" xfId="3986" xr:uid="{00000000-0005-0000-0000-00006A300000}"/>
    <cellStyle name="Comma 3 3 3 2 2 4 2 2 2" xfId="8789" xr:uid="{00000000-0005-0000-0000-00006B300000}"/>
    <cellStyle name="Comma 3 3 3 2 2 4 2 2 2 2" xfId="18396" xr:uid="{00000000-0005-0000-0000-00006C300000}"/>
    <cellStyle name="Comma 3 3 3 2 2 4 2 2 2 2 2" xfId="37610" xr:uid="{2038C054-908F-4F41-A554-43D4547E7F90}"/>
    <cellStyle name="Comma 3 3 3 2 2 4 2 2 2 3" xfId="28003" xr:uid="{D2C6645F-E1DD-4159-8952-D17C4975A240}"/>
    <cellStyle name="Comma 3 3 3 2 2 4 2 2 3" xfId="13593" xr:uid="{00000000-0005-0000-0000-00006D300000}"/>
    <cellStyle name="Comma 3 3 3 2 2 4 2 2 3 2" xfId="32807" xr:uid="{5E0EE69B-E34F-4B2C-89C4-E64035AAFD5D}"/>
    <cellStyle name="Comma 3 3 3 2 2 4 2 2 4" xfId="23200" xr:uid="{AAD74F97-68DB-4DDF-9BC1-8874EC27434C}"/>
    <cellStyle name="Comma 3 3 3 2 2 4 2 3" xfId="6388" xr:uid="{00000000-0005-0000-0000-00006E300000}"/>
    <cellStyle name="Comma 3 3 3 2 2 4 2 3 2" xfId="15995" xr:uid="{00000000-0005-0000-0000-00006F300000}"/>
    <cellStyle name="Comma 3 3 3 2 2 4 2 3 2 2" xfId="35209" xr:uid="{7698CF9A-93A1-4549-A55A-7FC60B6C8711}"/>
    <cellStyle name="Comma 3 3 3 2 2 4 2 3 3" xfId="25602" xr:uid="{31C24B40-7741-498C-A1AC-F023E0B594ED}"/>
    <cellStyle name="Comma 3 3 3 2 2 4 2 4" xfId="11191" xr:uid="{00000000-0005-0000-0000-000070300000}"/>
    <cellStyle name="Comma 3 3 3 2 2 4 2 4 2" xfId="30405" xr:uid="{6AA255B8-B461-4896-89ED-74B5D81F07E4}"/>
    <cellStyle name="Comma 3 3 3 2 2 4 2 5" xfId="20798" xr:uid="{8353984B-F3CD-4E78-9D6D-43389E058F42}"/>
    <cellStyle name="Comma 3 3 3 2 2 4 3" xfId="2381" xr:uid="{00000000-0005-0000-0000-000071300000}"/>
    <cellStyle name="Comma 3 3 3 2 2 4 3 2" xfId="4786" xr:uid="{00000000-0005-0000-0000-000072300000}"/>
    <cellStyle name="Comma 3 3 3 2 2 4 3 2 2" xfId="9589" xr:uid="{00000000-0005-0000-0000-000073300000}"/>
    <cellStyle name="Comma 3 3 3 2 2 4 3 2 2 2" xfId="19196" xr:uid="{00000000-0005-0000-0000-000074300000}"/>
    <cellStyle name="Comma 3 3 3 2 2 4 3 2 2 2 2" xfId="38410" xr:uid="{C751BAF5-6C85-4631-A924-99A8858786DC}"/>
    <cellStyle name="Comma 3 3 3 2 2 4 3 2 2 3" xfId="28803" xr:uid="{5D3E1B7C-21F2-439E-82ED-E0D24C4C5273}"/>
    <cellStyle name="Comma 3 3 3 2 2 4 3 2 3" xfId="14393" xr:uid="{00000000-0005-0000-0000-000075300000}"/>
    <cellStyle name="Comma 3 3 3 2 2 4 3 2 3 2" xfId="33607" xr:uid="{3FF594D6-EBF8-40D0-A25B-585909CD7A5E}"/>
    <cellStyle name="Comma 3 3 3 2 2 4 3 2 4" xfId="24000" xr:uid="{F649F2ED-A4A6-4AFB-A0C6-236779FF5F71}"/>
    <cellStyle name="Comma 3 3 3 2 2 4 3 3" xfId="7188" xr:uid="{00000000-0005-0000-0000-000076300000}"/>
    <cellStyle name="Comma 3 3 3 2 2 4 3 3 2" xfId="16795" xr:uid="{00000000-0005-0000-0000-000077300000}"/>
    <cellStyle name="Comma 3 3 3 2 2 4 3 3 2 2" xfId="36009" xr:uid="{7788CFC9-1B50-4DE9-A92D-A98AE7AE3DDB}"/>
    <cellStyle name="Comma 3 3 3 2 2 4 3 3 3" xfId="26402" xr:uid="{57AEB6C5-13AA-4863-A5F0-03E12A3D0B63}"/>
    <cellStyle name="Comma 3 3 3 2 2 4 3 4" xfId="11991" xr:uid="{00000000-0005-0000-0000-000078300000}"/>
    <cellStyle name="Comma 3 3 3 2 2 4 3 4 2" xfId="31205" xr:uid="{503A946E-3912-4871-97BF-2C4CF271C053}"/>
    <cellStyle name="Comma 3 3 3 2 2 4 3 5" xfId="21598" xr:uid="{C08F532F-583B-471C-AEA6-25B78B06A4DD}"/>
    <cellStyle name="Comma 3 3 3 2 2 4 4" xfId="3186" xr:uid="{00000000-0005-0000-0000-000079300000}"/>
    <cellStyle name="Comma 3 3 3 2 2 4 4 2" xfId="7989" xr:uid="{00000000-0005-0000-0000-00007A300000}"/>
    <cellStyle name="Comma 3 3 3 2 2 4 4 2 2" xfId="17596" xr:uid="{00000000-0005-0000-0000-00007B300000}"/>
    <cellStyle name="Comma 3 3 3 2 2 4 4 2 2 2" xfId="36810" xr:uid="{3C61BC10-DD13-4965-AB53-EC083B6AADB2}"/>
    <cellStyle name="Comma 3 3 3 2 2 4 4 2 3" xfId="27203" xr:uid="{1EA522B2-EB7E-41E3-901B-5E8DE8B777C1}"/>
    <cellStyle name="Comma 3 3 3 2 2 4 4 3" xfId="12793" xr:uid="{00000000-0005-0000-0000-00007C300000}"/>
    <cellStyle name="Comma 3 3 3 2 2 4 4 3 2" xfId="32007" xr:uid="{336F0AB5-995F-4478-B9B0-D7E4CAD14DAC}"/>
    <cellStyle name="Comma 3 3 3 2 2 4 4 4" xfId="22400" xr:uid="{36EDAEB1-9C2D-4674-B14B-7F87720566DD}"/>
    <cellStyle name="Comma 3 3 3 2 2 4 5" xfId="5588" xr:uid="{00000000-0005-0000-0000-00007D300000}"/>
    <cellStyle name="Comma 3 3 3 2 2 4 5 2" xfId="15195" xr:uid="{00000000-0005-0000-0000-00007E300000}"/>
    <cellStyle name="Comma 3 3 3 2 2 4 5 2 2" xfId="34409" xr:uid="{AB1F5550-B45C-48D1-8DE3-F2D9E30E53D5}"/>
    <cellStyle name="Comma 3 3 3 2 2 4 5 3" xfId="24802" xr:uid="{79B66E9C-F21D-4C43-9470-7F454053EE82}"/>
    <cellStyle name="Comma 3 3 3 2 2 4 6" xfId="10391" xr:uid="{00000000-0005-0000-0000-00007F300000}"/>
    <cellStyle name="Comma 3 3 3 2 2 4 6 2" xfId="29605" xr:uid="{18CA70E4-045E-4881-9D86-5DC9C920CEDD}"/>
    <cellStyle name="Comma 3 3 3 2 2 4 7" xfId="19998" xr:uid="{763E431E-23D8-49DB-B09C-886B80073820}"/>
    <cellStyle name="Comma 3 3 3 2 2 5" xfId="981" xr:uid="{00000000-0005-0000-0000-000080300000}"/>
    <cellStyle name="Comma 3 3 3 2 2 5 2" xfId="3386" xr:uid="{00000000-0005-0000-0000-000081300000}"/>
    <cellStyle name="Comma 3 3 3 2 2 5 2 2" xfId="8189" xr:uid="{00000000-0005-0000-0000-000082300000}"/>
    <cellStyle name="Comma 3 3 3 2 2 5 2 2 2" xfId="17796" xr:uid="{00000000-0005-0000-0000-000083300000}"/>
    <cellStyle name="Comma 3 3 3 2 2 5 2 2 2 2" xfId="37010" xr:uid="{B78E0135-C6C6-4686-9CC0-4435C6681CEC}"/>
    <cellStyle name="Comma 3 3 3 2 2 5 2 2 3" xfId="27403" xr:uid="{95210B2A-3D23-4E16-8EA3-08396CB397ED}"/>
    <cellStyle name="Comma 3 3 3 2 2 5 2 3" xfId="12993" xr:uid="{00000000-0005-0000-0000-000084300000}"/>
    <cellStyle name="Comma 3 3 3 2 2 5 2 3 2" xfId="32207" xr:uid="{9251164E-AA6D-4B20-9140-EB5C039F2837}"/>
    <cellStyle name="Comma 3 3 3 2 2 5 2 4" xfId="22600" xr:uid="{8BDAB6C4-2C79-4160-BEBD-853FCE107D2F}"/>
    <cellStyle name="Comma 3 3 3 2 2 5 3" xfId="5788" xr:uid="{00000000-0005-0000-0000-000085300000}"/>
    <cellStyle name="Comma 3 3 3 2 2 5 3 2" xfId="15395" xr:uid="{00000000-0005-0000-0000-000086300000}"/>
    <cellStyle name="Comma 3 3 3 2 2 5 3 2 2" xfId="34609" xr:uid="{36F764FC-1B61-491C-BC26-D73CB8CC53C2}"/>
    <cellStyle name="Comma 3 3 3 2 2 5 3 3" xfId="25002" xr:uid="{D0FC32CF-D609-48B5-9CFB-579879160412}"/>
    <cellStyle name="Comma 3 3 3 2 2 5 4" xfId="10591" xr:uid="{00000000-0005-0000-0000-000087300000}"/>
    <cellStyle name="Comma 3 3 3 2 2 5 4 2" xfId="29805" xr:uid="{72D8A015-39DD-47AD-9790-EB77FC31B037}"/>
    <cellStyle name="Comma 3 3 3 2 2 5 5" xfId="20198" xr:uid="{06D01776-28B1-4203-9877-DB5E663FAF0B}"/>
    <cellStyle name="Comma 3 3 3 2 2 6" xfId="1781" xr:uid="{00000000-0005-0000-0000-000088300000}"/>
    <cellStyle name="Comma 3 3 3 2 2 6 2" xfId="4186" xr:uid="{00000000-0005-0000-0000-000089300000}"/>
    <cellStyle name="Comma 3 3 3 2 2 6 2 2" xfId="8989" xr:uid="{00000000-0005-0000-0000-00008A300000}"/>
    <cellStyle name="Comma 3 3 3 2 2 6 2 2 2" xfId="18596" xr:uid="{00000000-0005-0000-0000-00008B300000}"/>
    <cellStyle name="Comma 3 3 3 2 2 6 2 2 2 2" xfId="37810" xr:uid="{40C70D1E-9F04-4D19-BF1D-1A35AE3EA553}"/>
    <cellStyle name="Comma 3 3 3 2 2 6 2 2 3" xfId="28203" xr:uid="{CE8C5150-BF9F-40F8-9021-B3B311FA0B07}"/>
    <cellStyle name="Comma 3 3 3 2 2 6 2 3" xfId="13793" xr:uid="{00000000-0005-0000-0000-00008C300000}"/>
    <cellStyle name="Comma 3 3 3 2 2 6 2 3 2" xfId="33007" xr:uid="{51DBD560-57AD-4C4E-8A41-63F8442D8E72}"/>
    <cellStyle name="Comma 3 3 3 2 2 6 2 4" xfId="23400" xr:uid="{0D9661AD-F785-411B-A5BB-18BF442ADEED}"/>
    <cellStyle name="Comma 3 3 3 2 2 6 3" xfId="6588" xr:uid="{00000000-0005-0000-0000-00008D300000}"/>
    <cellStyle name="Comma 3 3 3 2 2 6 3 2" xfId="16195" xr:uid="{00000000-0005-0000-0000-00008E300000}"/>
    <cellStyle name="Comma 3 3 3 2 2 6 3 2 2" xfId="35409" xr:uid="{F2FAFD30-054D-4A76-950C-49A7BF7DE9C3}"/>
    <cellStyle name="Comma 3 3 3 2 2 6 3 3" xfId="25802" xr:uid="{49F13248-5DCF-4E24-84B1-CCEC18ABD28E}"/>
    <cellStyle name="Comma 3 3 3 2 2 6 4" xfId="11391" xr:uid="{00000000-0005-0000-0000-00008F300000}"/>
    <cellStyle name="Comma 3 3 3 2 2 6 4 2" xfId="30605" xr:uid="{FBB52982-EF1F-41A7-8619-D96979C0544D}"/>
    <cellStyle name="Comma 3 3 3 2 2 6 5" xfId="20998" xr:uid="{625C7A11-613B-4CD4-9192-47C9D330C73C}"/>
    <cellStyle name="Comma 3 3 3 2 2 7" xfId="2586" xr:uid="{00000000-0005-0000-0000-000090300000}"/>
    <cellStyle name="Comma 3 3 3 2 2 7 2" xfId="7389" xr:uid="{00000000-0005-0000-0000-000091300000}"/>
    <cellStyle name="Comma 3 3 3 2 2 7 2 2" xfId="16996" xr:uid="{00000000-0005-0000-0000-000092300000}"/>
    <cellStyle name="Comma 3 3 3 2 2 7 2 2 2" xfId="36210" xr:uid="{16F5701E-670C-4E52-A99B-6E229C82C269}"/>
    <cellStyle name="Comma 3 3 3 2 2 7 2 3" xfId="26603" xr:uid="{EF1946C1-5B82-4921-B649-291A43DAF742}"/>
    <cellStyle name="Comma 3 3 3 2 2 7 3" xfId="12193" xr:uid="{00000000-0005-0000-0000-000093300000}"/>
    <cellStyle name="Comma 3 3 3 2 2 7 3 2" xfId="31407" xr:uid="{B5B5755A-9E32-466F-BAE5-8B028822D9BC}"/>
    <cellStyle name="Comma 3 3 3 2 2 7 4" xfId="21800" xr:uid="{53C1DE54-5461-48CB-8663-45FA06314D63}"/>
    <cellStyle name="Comma 3 3 3 2 2 8" xfId="4988" xr:uid="{00000000-0005-0000-0000-000094300000}"/>
    <cellStyle name="Comma 3 3 3 2 2 8 2" xfId="14595" xr:uid="{00000000-0005-0000-0000-000095300000}"/>
    <cellStyle name="Comma 3 3 3 2 2 8 2 2" xfId="33809" xr:uid="{95D02A8C-34DB-4EF0-B2E9-C527D444A510}"/>
    <cellStyle name="Comma 3 3 3 2 2 8 3" xfId="24202" xr:uid="{9AF28784-FF8E-4F67-8A33-7398178A939F}"/>
    <cellStyle name="Comma 3 3 3 2 2 9" xfId="9791" xr:uid="{00000000-0005-0000-0000-000096300000}"/>
    <cellStyle name="Comma 3 3 3 2 2 9 2" xfId="29005" xr:uid="{882DBC3F-040C-40BC-9CE7-8B29A3648D37}"/>
    <cellStyle name="Comma 3 3 3 2 3" xfId="280" xr:uid="{00000000-0005-0000-0000-000097300000}"/>
    <cellStyle name="Comma 3 3 3 2 3 2" xfId="1081" xr:uid="{00000000-0005-0000-0000-000098300000}"/>
    <cellStyle name="Comma 3 3 3 2 3 2 2" xfId="3486" xr:uid="{00000000-0005-0000-0000-000099300000}"/>
    <cellStyle name="Comma 3 3 3 2 3 2 2 2" xfId="8289" xr:uid="{00000000-0005-0000-0000-00009A300000}"/>
    <cellStyle name="Comma 3 3 3 2 3 2 2 2 2" xfId="17896" xr:uid="{00000000-0005-0000-0000-00009B300000}"/>
    <cellStyle name="Comma 3 3 3 2 3 2 2 2 2 2" xfId="37110" xr:uid="{D7306D81-708B-49CF-BE18-E26FB998FEF9}"/>
    <cellStyle name="Comma 3 3 3 2 3 2 2 2 3" xfId="27503" xr:uid="{CCB8546C-0A0F-4562-BA83-4430C5EFD8C0}"/>
    <cellStyle name="Comma 3 3 3 2 3 2 2 3" xfId="13093" xr:uid="{00000000-0005-0000-0000-00009C300000}"/>
    <cellStyle name="Comma 3 3 3 2 3 2 2 3 2" xfId="32307" xr:uid="{F8DA96F4-BDEA-436B-BE7A-BDB03F7B4074}"/>
    <cellStyle name="Comma 3 3 3 2 3 2 2 4" xfId="22700" xr:uid="{05D756B6-E88B-43F1-912A-D1FE7991CE8F}"/>
    <cellStyle name="Comma 3 3 3 2 3 2 3" xfId="5888" xr:uid="{00000000-0005-0000-0000-00009D300000}"/>
    <cellStyle name="Comma 3 3 3 2 3 2 3 2" xfId="15495" xr:uid="{00000000-0005-0000-0000-00009E300000}"/>
    <cellStyle name="Comma 3 3 3 2 3 2 3 2 2" xfId="34709" xr:uid="{4700395E-CC74-443A-B51B-76963E7FE912}"/>
    <cellStyle name="Comma 3 3 3 2 3 2 3 3" xfId="25102" xr:uid="{2DAE8FDD-3120-4A9A-8782-924841C5FE45}"/>
    <cellStyle name="Comma 3 3 3 2 3 2 4" xfId="10691" xr:uid="{00000000-0005-0000-0000-00009F300000}"/>
    <cellStyle name="Comma 3 3 3 2 3 2 4 2" xfId="29905" xr:uid="{F6AA2789-E90D-4860-AC3F-F3ECA644895A}"/>
    <cellStyle name="Comma 3 3 3 2 3 2 5" xfId="20298" xr:uid="{6757AD5E-9F65-4D50-B189-9E9C6C4FD1DB}"/>
    <cellStyle name="Comma 3 3 3 2 3 3" xfId="1881" xr:uid="{00000000-0005-0000-0000-0000A0300000}"/>
    <cellStyle name="Comma 3 3 3 2 3 3 2" xfId="4286" xr:uid="{00000000-0005-0000-0000-0000A1300000}"/>
    <cellStyle name="Comma 3 3 3 2 3 3 2 2" xfId="9089" xr:uid="{00000000-0005-0000-0000-0000A2300000}"/>
    <cellStyle name="Comma 3 3 3 2 3 3 2 2 2" xfId="18696" xr:uid="{00000000-0005-0000-0000-0000A3300000}"/>
    <cellStyle name="Comma 3 3 3 2 3 3 2 2 2 2" xfId="37910" xr:uid="{0E0FDB4F-53AC-49F2-8C2C-4DE1AA6B8B5D}"/>
    <cellStyle name="Comma 3 3 3 2 3 3 2 2 3" xfId="28303" xr:uid="{AB79173C-3C29-4732-9391-7CFA42E42D0F}"/>
    <cellStyle name="Comma 3 3 3 2 3 3 2 3" xfId="13893" xr:uid="{00000000-0005-0000-0000-0000A4300000}"/>
    <cellStyle name="Comma 3 3 3 2 3 3 2 3 2" xfId="33107" xr:uid="{28522867-E524-4A19-AD5B-40B60C52386A}"/>
    <cellStyle name="Comma 3 3 3 2 3 3 2 4" xfId="23500" xr:uid="{4E182777-A66B-455F-BE39-27471FE9CF5F}"/>
    <cellStyle name="Comma 3 3 3 2 3 3 3" xfId="6688" xr:uid="{00000000-0005-0000-0000-0000A5300000}"/>
    <cellStyle name="Comma 3 3 3 2 3 3 3 2" xfId="16295" xr:uid="{00000000-0005-0000-0000-0000A6300000}"/>
    <cellStyle name="Comma 3 3 3 2 3 3 3 2 2" xfId="35509" xr:uid="{36B8BCB6-3E13-4CE1-B80E-30BFA3D166C1}"/>
    <cellStyle name="Comma 3 3 3 2 3 3 3 3" xfId="25902" xr:uid="{23E48362-7C14-4336-96C6-F3265D56CAC2}"/>
    <cellStyle name="Comma 3 3 3 2 3 3 4" xfId="11491" xr:uid="{00000000-0005-0000-0000-0000A7300000}"/>
    <cellStyle name="Comma 3 3 3 2 3 3 4 2" xfId="30705" xr:uid="{F9309411-DD50-43CB-9617-DA4398E82402}"/>
    <cellStyle name="Comma 3 3 3 2 3 3 5" xfId="21098" xr:uid="{E993569A-A39B-42DA-9127-870BC62511AB}"/>
    <cellStyle name="Comma 3 3 3 2 3 4" xfId="2686" xr:uid="{00000000-0005-0000-0000-0000A8300000}"/>
    <cellStyle name="Comma 3 3 3 2 3 4 2" xfId="7489" xr:uid="{00000000-0005-0000-0000-0000A9300000}"/>
    <cellStyle name="Comma 3 3 3 2 3 4 2 2" xfId="17096" xr:uid="{00000000-0005-0000-0000-0000AA300000}"/>
    <cellStyle name="Comma 3 3 3 2 3 4 2 2 2" xfId="36310" xr:uid="{07864590-26F4-4950-B6E5-4589EEAA38FA}"/>
    <cellStyle name="Comma 3 3 3 2 3 4 2 3" xfId="26703" xr:uid="{87198209-DE5B-45C4-9ECE-DFAF487FB27D}"/>
    <cellStyle name="Comma 3 3 3 2 3 4 3" xfId="12293" xr:uid="{00000000-0005-0000-0000-0000AB300000}"/>
    <cellStyle name="Comma 3 3 3 2 3 4 3 2" xfId="31507" xr:uid="{0385CD16-FF48-42BA-879A-6910B48E30F6}"/>
    <cellStyle name="Comma 3 3 3 2 3 4 4" xfId="21900" xr:uid="{2C036D38-A03C-45FB-9DF2-F476BFEF36D9}"/>
    <cellStyle name="Comma 3 3 3 2 3 5" xfId="5088" xr:uid="{00000000-0005-0000-0000-0000AC300000}"/>
    <cellStyle name="Comma 3 3 3 2 3 5 2" xfId="14695" xr:uid="{00000000-0005-0000-0000-0000AD300000}"/>
    <cellStyle name="Comma 3 3 3 2 3 5 2 2" xfId="33909" xr:uid="{1C9D2E09-4FEB-4BEC-89CF-D3A0F78FB9D2}"/>
    <cellStyle name="Comma 3 3 3 2 3 5 3" xfId="24302" xr:uid="{4755E7AC-2EFE-42E5-8DF6-C17D8C2B7142}"/>
    <cellStyle name="Comma 3 3 3 2 3 6" xfId="9891" xr:uid="{00000000-0005-0000-0000-0000AE300000}"/>
    <cellStyle name="Comma 3 3 3 2 3 6 2" xfId="29105" xr:uid="{D3E05837-2AE7-404C-AFDC-7C7AF2049DBE}"/>
    <cellStyle name="Comma 3 3 3 2 3 7" xfId="19498" xr:uid="{E0C92D70-DDEA-425D-A829-3B5E5BBE151E}"/>
    <cellStyle name="Comma 3 3 3 2 4" xfId="480" xr:uid="{00000000-0005-0000-0000-0000AF300000}"/>
    <cellStyle name="Comma 3 3 3 2 4 2" xfId="1281" xr:uid="{00000000-0005-0000-0000-0000B0300000}"/>
    <cellStyle name="Comma 3 3 3 2 4 2 2" xfId="3686" xr:uid="{00000000-0005-0000-0000-0000B1300000}"/>
    <cellStyle name="Comma 3 3 3 2 4 2 2 2" xfId="8489" xr:uid="{00000000-0005-0000-0000-0000B2300000}"/>
    <cellStyle name="Comma 3 3 3 2 4 2 2 2 2" xfId="18096" xr:uid="{00000000-0005-0000-0000-0000B3300000}"/>
    <cellStyle name="Comma 3 3 3 2 4 2 2 2 2 2" xfId="37310" xr:uid="{38795B5D-2AD5-4EF5-8E56-EBF66C56E674}"/>
    <cellStyle name="Comma 3 3 3 2 4 2 2 2 3" xfId="27703" xr:uid="{8F38E48E-E8F0-4696-878E-B743FD14E548}"/>
    <cellStyle name="Comma 3 3 3 2 4 2 2 3" xfId="13293" xr:uid="{00000000-0005-0000-0000-0000B4300000}"/>
    <cellStyle name="Comma 3 3 3 2 4 2 2 3 2" xfId="32507" xr:uid="{34908E2A-DCC5-475A-98BC-76F72EF5E6B1}"/>
    <cellStyle name="Comma 3 3 3 2 4 2 2 4" xfId="22900" xr:uid="{6DF31D80-FF30-48C0-9724-3C6ACDB80FE4}"/>
    <cellStyle name="Comma 3 3 3 2 4 2 3" xfId="6088" xr:uid="{00000000-0005-0000-0000-0000B5300000}"/>
    <cellStyle name="Comma 3 3 3 2 4 2 3 2" xfId="15695" xr:uid="{00000000-0005-0000-0000-0000B6300000}"/>
    <cellStyle name="Comma 3 3 3 2 4 2 3 2 2" xfId="34909" xr:uid="{2E0C8235-1A6B-4D83-993C-7B82FCA69B0D}"/>
    <cellStyle name="Comma 3 3 3 2 4 2 3 3" xfId="25302" xr:uid="{EBA9FCFE-B115-4C9C-9605-3FADFD5073F0}"/>
    <cellStyle name="Comma 3 3 3 2 4 2 4" xfId="10891" xr:uid="{00000000-0005-0000-0000-0000B7300000}"/>
    <cellStyle name="Comma 3 3 3 2 4 2 4 2" xfId="30105" xr:uid="{E424422E-86E0-47D1-AE22-545A535C0723}"/>
    <cellStyle name="Comma 3 3 3 2 4 2 5" xfId="20498" xr:uid="{7C54B602-1EDA-4EEB-B18E-3417BAC82419}"/>
    <cellStyle name="Comma 3 3 3 2 4 3" xfId="2081" xr:uid="{00000000-0005-0000-0000-0000B8300000}"/>
    <cellStyle name="Comma 3 3 3 2 4 3 2" xfId="4486" xr:uid="{00000000-0005-0000-0000-0000B9300000}"/>
    <cellStyle name="Comma 3 3 3 2 4 3 2 2" xfId="9289" xr:uid="{00000000-0005-0000-0000-0000BA300000}"/>
    <cellStyle name="Comma 3 3 3 2 4 3 2 2 2" xfId="18896" xr:uid="{00000000-0005-0000-0000-0000BB300000}"/>
    <cellStyle name="Comma 3 3 3 2 4 3 2 2 2 2" xfId="38110" xr:uid="{6732516B-EA4B-4939-B892-C423B118016A}"/>
    <cellStyle name="Comma 3 3 3 2 4 3 2 2 3" xfId="28503" xr:uid="{02222C00-F8D2-42AB-A266-1B3D6C53CF41}"/>
    <cellStyle name="Comma 3 3 3 2 4 3 2 3" xfId="14093" xr:uid="{00000000-0005-0000-0000-0000BC300000}"/>
    <cellStyle name="Comma 3 3 3 2 4 3 2 3 2" xfId="33307" xr:uid="{DD5B8EDA-BB54-44F8-A776-B609AF94746D}"/>
    <cellStyle name="Comma 3 3 3 2 4 3 2 4" xfId="23700" xr:uid="{13914C57-AC35-481A-AA6F-4ED5F575E5FB}"/>
    <cellStyle name="Comma 3 3 3 2 4 3 3" xfId="6888" xr:uid="{00000000-0005-0000-0000-0000BD300000}"/>
    <cellStyle name="Comma 3 3 3 2 4 3 3 2" xfId="16495" xr:uid="{00000000-0005-0000-0000-0000BE300000}"/>
    <cellStyle name="Comma 3 3 3 2 4 3 3 2 2" xfId="35709" xr:uid="{FE09F3E9-D9BC-420B-9593-2D597E011C7F}"/>
    <cellStyle name="Comma 3 3 3 2 4 3 3 3" xfId="26102" xr:uid="{BFBDB094-2627-4310-92A2-3953DA950E8E}"/>
    <cellStyle name="Comma 3 3 3 2 4 3 4" xfId="11691" xr:uid="{00000000-0005-0000-0000-0000BF300000}"/>
    <cellStyle name="Comma 3 3 3 2 4 3 4 2" xfId="30905" xr:uid="{7E84B7C0-C627-4F2F-AB16-44A448E0C11B}"/>
    <cellStyle name="Comma 3 3 3 2 4 3 5" xfId="21298" xr:uid="{251E5DDA-85EA-45E3-AD61-B6A14FD65931}"/>
    <cellStyle name="Comma 3 3 3 2 4 4" xfId="2886" xr:uid="{00000000-0005-0000-0000-0000C0300000}"/>
    <cellStyle name="Comma 3 3 3 2 4 4 2" xfId="7689" xr:uid="{00000000-0005-0000-0000-0000C1300000}"/>
    <cellStyle name="Comma 3 3 3 2 4 4 2 2" xfId="17296" xr:uid="{00000000-0005-0000-0000-0000C2300000}"/>
    <cellStyle name="Comma 3 3 3 2 4 4 2 2 2" xfId="36510" xr:uid="{99916E68-E2B4-49D8-80C0-17F0D1A0E1D7}"/>
    <cellStyle name="Comma 3 3 3 2 4 4 2 3" xfId="26903" xr:uid="{68B9562C-E80C-43AA-BE3F-82C1BC90E060}"/>
    <cellStyle name="Comma 3 3 3 2 4 4 3" xfId="12493" xr:uid="{00000000-0005-0000-0000-0000C3300000}"/>
    <cellStyle name="Comma 3 3 3 2 4 4 3 2" xfId="31707" xr:uid="{5474EE41-F123-47A6-A319-4B422DEB0F8F}"/>
    <cellStyle name="Comma 3 3 3 2 4 4 4" xfId="22100" xr:uid="{043ECA34-E4FC-49E2-8DCB-615C3C196329}"/>
    <cellStyle name="Comma 3 3 3 2 4 5" xfId="5288" xr:uid="{00000000-0005-0000-0000-0000C4300000}"/>
    <cellStyle name="Comma 3 3 3 2 4 5 2" xfId="14895" xr:uid="{00000000-0005-0000-0000-0000C5300000}"/>
    <cellStyle name="Comma 3 3 3 2 4 5 2 2" xfId="34109" xr:uid="{89A4B57E-223D-4A07-AF39-759F95C6E3C0}"/>
    <cellStyle name="Comma 3 3 3 2 4 5 3" xfId="24502" xr:uid="{559B9F86-2524-4179-8974-0A06781EB919}"/>
    <cellStyle name="Comma 3 3 3 2 4 6" xfId="10091" xr:uid="{00000000-0005-0000-0000-0000C6300000}"/>
    <cellStyle name="Comma 3 3 3 2 4 6 2" xfId="29305" xr:uid="{816815AA-D456-4C14-9441-D4E9202959B7}"/>
    <cellStyle name="Comma 3 3 3 2 4 7" xfId="19698" xr:uid="{93320B60-100A-4DEF-B9AC-DCCA9B38A841}"/>
    <cellStyle name="Comma 3 3 3 2 5" xfId="680" xr:uid="{00000000-0005-0000-0000-0000C7300000}"/>
    <cellStyle name="Comma 3 3 3 2 5 2" xfId="1481" xr:uid="{00000000-0005-0000-0000-0000C8300000}"/>
    <cellStyle name="Comma 3 3 3 2 5 2 2" xfId="3886" xr:uid="{00000000-0005-0000-0000-0000C9300000}"/>
    <cellStyle name="Comma 3 3 3 2 5 2 2 2" xfId="8689" xr:uid="{00000000-0005-0000-0000-0000CA300000}"/>
    <cellStyle name="Comma 3 3 3 2 5 2 2 2 2" xfId="18296" xr:uid="{00000000-0005-0000-0000-0000CB300000}"/>
    <cellStyle name="Comma 3 3 3 2 5 2 2 2 2 2" xfId="37510" xr:uid="{61CA2E51-B247-40EE-98D7-0B3CDA910157}"/>
    <cellStyle name="Comma 3 3 3 2 5 2 2 2 3" xfId="27903" xr:uid="{210B7022-82E9-4836-A8B1-6FEC5C9D79BC}"/>
    <cellStyle name="Comma 3 3 3 2 5 2 2 3" xfId="13493" xr:uid="{00000000-0005-0000-0000-0000CC300000}"/>
    <cellStyle name="Comma 3 3 3 2 5 2 2 3 2" xfId="32707" xr:uid="{F2AE8CA6-FAAD-49B6-8D0E-A34478D1DFBD}"/>
    <cellStyle name="Comma 3 3 3 2 5 2 2 4" xfId="23100" xr:uid="{5F573457-2C92-4AD1-BCD2-60038F8E100E}"/>
    <cellStyle name="Comma 3 3 3 2 5 2 3" xfId="6288" xr:uid="{00000000-0005-0000-0000-0000CD300000}"/>
    <cellStyle name="Comma 3 3 3 2 5 2 3 2" xfId="15895" xr:uid="{00000000-0005-0000-0000-0000CE300000}"/>
    <cellStyle name="Comma 3 3 3 2 5 2 3 2 2" xfId="35109" xr:uid="{0F4625EE-99A6-41E8-8933-8F3F56105EA2}"/>
    <cellStyle name="Comma 3 3 3 2 5 2 3 3" xfId="25502" xr:uid="{900735FE-9C5A-405F-8A79-491783CB3DAF}"/>
    <cellStyle name="Comma 3 3 3 2 5 2 4" xfId="11091" xr:uid="{00000000-0005-0000-0000-0000CF300000}"/>
    <cellStyle name="Comma 3 3 3 2 5 2 4 2" xfId="30305" xr:uid="{17F15F70-2FA6-4468-8769-546FEDD9127A}"/>
    <cellStyle name="Comma 3 3 3 2 5 2 5" xfId="20698" xr:uid="{FFE26422-C936-4B77-BFD7-58927683548A}"/>
    <cellStyle name="Comma 3 3 3 2 5 3" xfId="2281" xr:uid="{00000000-0005-0000-0000-0000D0300000}"/>
    <cellStyle name="Comma 3 3 3 2 5 3 2" xfId="4686" xr:uid="{00000000-0005-0000-0000-0000D1300000}"/>
    <cellStyle name="Comma 3 3 3 2 5 3 2 2" xfId="9489" xr:uid="{00000000-0005-0000-0000-0000D2300000}"/>
    <cellStyle name="Comma 3 3 3 2 5 3 2 2 2" xfId="19096" xr:uid="{00000000-0005-0000-0000-0000D3300000}"/>
    <cellStyle name="Comma 3 3 3 2 5 3 2 2 2 2" xfId="38310" xr:uid="{84B1E6C0-5E96-49F6-94CE-8DF0F8B79E4C}"/>
    <cellStyle name="Comma 3 3 3 2 5 3 2 2 3" xfId="28703" xr:uid="{6627AEA3-11D9-4FB5-A387-EEBB6AFBC583}"/>
    <cellStyle name="Comma 3 3 3 2 5 3 2 3" xfId="14293" xr:uid="{00000000-0005-0000-0000-0000D4300000}"/>
    <cellStyle name="Comma 3 3 3 2 5 3 2 3 2" xfId="33507" xr:uid="{6AD8C3D9-DF74-4D64-8B0C-DD76196F1D6B}"/>
    <cellStyle name="Comma 3 3 3 2 5 3 2 4" xfId="23900" xr:uid="{F4EC074D-37D4-41FE-8C7B-121BF1B860A3}"/>
    <cellStyle name="Comma 3 3 3 2 5 3 3" xfId="7088" xr:uid="{00000000-0005-0000-0000-0000D5300000}"/>
    <cellStyle name="Comma 3 3 3 2 5 3 3 2" xfId="16695" xr:uid="{00000000-0005-0000-0000-0000D6300000}"/>
    <cellStyle name="Comma 3 3 3 2 5 3 3 2 2" xfId="35909" xr:uid="{C5AECFE1-3457-4283-823B-9F9EB9DF97B9}"/>
    <cellStyle name="Comma 3 3 3 2 5 3 3 3" xfId="26302" xr:uid="{F6B112F5-5D7E-42B0-B054-8447C4BC541D}"/>
    <cellStyle name="Comma 3 3 3 2 5 3 4" xfId="11891" xr:uid="{00000000-0005-0000-0000-0000D7300000}"/>
    <cellStyle name="Comma 3 3 3 2 5 3 4 2" xfId="31105" xr:uid="{F6637B7F-47A6-4107-9221-06FC48F04EA4}"/>
    <cellStyle name="Comma 3 3 3 2 5 3 5" xfId="21498" xr:uid="{DD3A2266-BC1C-4254-BF0D-161B8850E784}"/>
    <cellStyle name="Comma 3 3 3 2 5 4" xfId="3086" xr:uid="{00000000-0005-0000-0000-0000D8300000}"/>
    <cellStyle name="Comma 3 3 3 2 5 4 2" xfId="7889" xr:uid="{00000000-0005-0000-0000-0000D9300000}"/>
    <cellStyle name="Comma 3 3 3 2 5 4 2 2" xfId="17496" xr:uid="{00000000-0005-0000-0000-0000DA300000}"/>
    <cellStyle name="Comma 3 3 3 2 5 4 2 2 2" xfId="36710" xr:uid="{7E404AE9-53CC-4CCA-ACC9-0D215014ED9D}"/>
    <cellStyle name="Comma 3 3 3 2 5 4 2 3" xfId="27103" xr:uid="{811A27BC-E16C-4D3F-881D-7B542A6DEA2C}"/>
    <cellStyle name="Comma 3 3 3 2 5 4 3" xfId="12693" xr:uid="{00000000-0005-0000-0000-0000DB300000}"/>
    <cellStyle name="Comma 3 3 3 2 5 4 3 2" xfId="31907" xr:uid="{549ED073-031D-4D6D-A744-E83447A119DD}"/>
    <cellStyle name="Comma 3 3 3 2 5 4 4" xfId="22300" xr:uid="{5D0D370A-499C-4D20-8B8F-A144325827C4}"/>
    <cellStyle name="Comma 3 3 3 2 5 5" xfId="5488" xr:uid="{00000000-0005-0000-0000-0000DC300000}"/>
    <cellStyle name="Comma 3 3 3 2 5 5 2" xfId="15095" xr:uid="{00000000-0005-0000-0000-0000DD300000}"/>
    <cellStyle name="Comma 3 3 3 2 5 5 2 2" xfId="34309" xr:uid="{2D6F344A-6623-453E-A5AC-0CB31D0F0220}"/>
    <cellStyle name="Comma 3 3 3 2 5 5 3" xfId="24702" xr:uid="{9231B74A-D024-430C-9678-1896C7920199}"/>
    <cellStyle name="Comma 3 3 3 2 5 6" xfId="10291" xr:uid="{00000000-0005-0000-0000-0000DE300000}"/>
    <cellStyle name="Comma 3 3 3 2 5 6 2" xfId="29505" xr:uid="{96E8F96D-6FA9-4322-B840-DC1CB8517798}"/>
    <cellStyle name="Comma 3 3 3 2 5 7" xfId="19898" xr:uid="{4925F353-AB8D-4EF8-B158-E0CA7FADDE7E}"/>
    <cellStyle name="Comma 3 3 3 2 6" xfId="881" xr:uid="{00000000-0005-0000-0000-0000DF300000}"/>
    <cellStyle name="Comma 3 3 3 2 6 2" xfId="3286" xr:uid="{00000000-0005-0000-0000-0000E0300000}"/>
    <cellStyle name="Comma 3 3 3 2 6 2 2" xfId="8089" xr:uid="{00000000-0005-0000-0000-0000E1300000}"/>
    <cellStyle name="Comma 3 3 3 2 6 2 2 2" xfId="17696" xr:uid="{00000000-0005-0000-0000-0000E2300000}"/>
    <cellStyle name="Comma 3 3 3 2 6 2 2 2 2" xfId="36910" xr:uid="{05E45D27-D2A4-4414-946D-66510638D259}"/>
    <cellStyle name="Comma 3 3 3 2 6 2 2 3" xfId="27303" xr:uid="{2E430E26-848A-4082-A978-EEE4C89B5A90}"/>
    <cellStyle name="Comma 3 3 3 2 6 2 3" xfId="12893" xr:uid="{00000000-0005-0000-0000-0000E3300000}"/>
    <cellStyle name="Comma 3 3 3 2 6 2 3 2" xfId="32107" xr:uid="{8467D22D-C79E-409F-8787-4A5786B3CF2C}"/>
    <cellStyle name="Comma 3 3 3 2 6 2 4" xfId="22500" xr:uid="{03219E49-D968-4922-A528-B25EF27C7769}"/>
    <cellStyle name="Comma 3 3 3 2 6 3" xfId="5688" xr:uid="{00000000-0005-0000-0000-0000E4300000}"/>
    <cellStyle name="Comma 3 3 3 2 6 3 2" xfId="15295" xr:uid="{00000000-0005-0000-0000-0000E5300000}"/>
    <cellStyle name="Comma 3 3 3 2 6 3 2 2" xfId="34509" xr:uid="{28D0617C-75CC-4DEB-975F-220FCF77B092}"/>
    <cellStyle name="Comma 3 3 3 2 6 3 3" xfId="24902" xr:uid="{4AB74BE6-BDD5-43FF-A59E-DC2D81A2372E}"/>
    <cellStyle name="Comma 3 3 3 2 6 4" xfId="10491" xr:uid="{00000000-0005-0000-0000-0000E6300000}"/>
    <cellStyle name="Comma 3 3 3 2 6 4 2" xfId="29705" xr:uid="{EABD295B-0EC7-4D57-B1DB-0A2AFD238714}"/>
    <cellStyle name="Comma 3 3 3 2 6 5" xfId="20098" xr:uid="{AA55651F-623A-4E1D-9E04-4167E2683B8D}"/>
    <cellStyle name="Comma 3 3 3 2 7" xfId="1681" xr:uid="{00000000-0005-0000-0000-0000E7300000}"/>
    <cellStyle name="Comma 3 3 3 2 7 2" xfId="4086" xr:uid="{00000000-0005-0000-0000-0000E8300000}"/>
    <cellStyle name="Comma 3 3 3 2 7 2 2" xfId="8889" xr:uid="{00000000-0005-0000-0000-0000E9300000}"/>
    <cellStyle name="Comma 3 3 3 2 7 2 2 2" xfId="18496" xr:uid="{00000000-0005-0000-0000-0000EA300000}"/>
    <cellStyle name="Comma 3 3 3 2 7 2 2 2 2" xfId="37710" xr:uid="{08FA89AD-94AF-49D3-BDCA-524E4836A690}"/>
    <cellStyle name="Comma 3 3 3 2 7 2 2 3" xfId="28103" xr:uid="{99DED881-4DFF-4BC7-A8B4-7C92319F86B3}"/>
    <cellStyle name="Comma 3 3 3 2 7 2 3" xfId="13693" xr:uid="{00000000-0005-0000-0000-0000EB300000}"/>
    <cellStyle name="Comma 3 3 3 2 7 2 3 2" xfId="32907" xr:uid="{D78E5F30-36C0-4877-B89A-71823C4F46F7}"/>
    <cellStyle name="Comma 3 3 3 2 7 2 4" xfId="23300" xr:uid="{288F14B5-8AEA-4578-A377-632F797DA82C}"/>
    <cellStyle name="Comma 3 3 3 2 7 3" xfId="6488" xr:uid="{00000000-0005-0000-0000-0000EC300000}"/>
    <cellStyle name="Comma 3 3 3 2 7 3 2" xfId="16095" xr:uid="{00000000-0005-0000-0000-0000ED300000}"/>
    <cellStyle name="Comma 3 3 3 2 7 3 2 2" xfId="35309" xr:uid="{81EDFF08-4A4D-4F72-A8FF-7663B4FA1A38}"/>
    <cellStyle name="Comma 3 3 3 2 7 3 3" xfId="25702" xr:uid="{816BF7A5-53D8-4C90-AFEF-E8320F28DEB1}"/>
    <cellStyle name="Comma 3 3 3 2 7 4" xfId="11291" xr:uid="{00000000-0005-0000-0000-0000EE300000}"/>
    <cellStyle name="Comma 3 3 3 2 7 4 2" xfId="30505" xr:uid="{6546B033-6680-44B9-B353-2164B12A32FE}"/>
    <cellStyle name="Comma 3 3 3 2 7 5" xfId="20898" xr:uid="{C36097E4-CC20-494F-934C-98E111E6F701}"/>
    <cellStyle name="Comma 3 3 3 2 8" xfId="2486" xr:uid="{00000000-0005-0000-0000-0000EF300000}"/>
    <cellStyle name="Comma 3 3 3 2 8 2" xfId="7289" xr:uid="{00000000-0005-0000-0000-0000F0300000}"/>
    <cellStyle name="Comma 3 3 3 2 8 2 2" xfId="16896" xr:uid="{00000000-0005-0000-0000-0000F1300000}"/>
    <cellStyle name="Comma 3 3 3 2 8 2 2 2" xfId="36110" xr:uid="{CB52282A-BD4D-4EE9-A390-B487272E270D}"/>
    <cellStyle name="Comma 3 3 3 2 8 2 3" xfId="26503" xr:uid="{89107551-9172-48FA-B026-B9FABF8C27C1}"/>
    <cellStyle name="Comma 3 3 3 2 8 3" xfId="12093" xr:uid="{00000000-0005-0000-0000-0000F2300000}"/>
    <cellStyle name="Comma 3 3 3 2 8 3 2" xfId="31307" xr:uid="{D6080347-D210-45D2-A261-E4AA6BD78AD1}"/>
    <cellStyle name="Comma 3 3 3 2 8 4" xfId="21700" xr:uid="{41E1622A-0BF9-4470-95C2-6344A06F27BA}"/>
    <cellStyle name="Comma 3 3 3 2 9" xfId="4888" xr:uid="{00000000-0005-0000-0000-0000F3300000}"/>
    <cellStyle name="Comma 3 3 3 2 9 2" xfId="14495" xr:uid="{00000000-0005-0000-0000-0000F4300000}"/>
    <cellStyle name="Comma 3 3 3 2 9 2 2" xfId="33709" xr:uid="{9D069F37-F2CC-4C1D-8799-6266FA4EA30C}"/>
    <cellStyle name="Comma 3 3 3 2 9 3" xfId="24102" xr:uid="{C9B92614-BF43-44BC-9DAA-2DD24AC87CEF}"/>
    <cellStyle name="Comma 3 3 3 3" xfId="130" xr:uid="{00000000-0005-0000-0000-0000F5300000}"/>
    <cellStyle name="Comma 3 3 3 3 10" xfId="19348" xr:uid="{AFC3F1F0-5C7D-41C8-AB61-65EC7EAEA580}"/>
    <cellStyle name="Comma 3 3 3 3 2" xfId="330" xr:uid="{00000000-0005-0000-0000-0000F6300000}"/>
    <cellStyle name="Comma 3 3 3 3 2 2" xfId="1131" xr:uid="{00000000-0005-0000-0000-0000F7300000}"/>
    <cellStyle name="Comma 3 3 3 3 2 2 2" xfId="3536" xr:uid="{00000000-0005-0000-0000-0000F8300000}"/>
    <cellStyle name="Comma 3 3 3 3 2 2 2 2" xfId="8339" xr:uid="{00000000-0005-0000-0000-0000F9300000}"/>
    <cellStyle name="Comma 3 3 3 3 2 2 2 2 2" xfId="17946" xr:uid="{00000000-0005-0000-0000-0000FA300000}"/>
    <cellStyle name="Comma 3 3 3 3 2 2 2 2 2 2" xfId="37160" xr:uid="{ACB71592-892E-43FC-8DD2-69C362A2C090}"/>
    <cellStyle name="Comma 3 3 3 3 2 2 2 2 3" xfId="27553" xr:uid="{36BBA553-EA16-4CE9-B47C-5753FBCAE76D}"/>
    <cellStyle name="Comma 3 3 3 3 2 2 2 3" xfId="13143" xr:uid="{00000000-0005-0000-0000-0000FB300000}"/>
    <cellStyle name="Comma 3 3 3 3 2 2 2 3 2" xfId="32357" xr:uid="{BD1E255B-0E87-4FE0-8907-E5D665375945}"/>
    <cellStyle name="Comma 3 3 3 3 2 2 2 4" xfId="22750" xr:uid="{E29F7654-C6BE-4026-8BD0-38688AB5C073}"/>
    <cellStyle name="Comma 3 3 3 3 2 2 3" xfId="5938" xr:uid="{00000000-0005-0000-0000-0000FC300000}"/>
    <cellStyle name="Comma 3 3 3 3 2 2 3 2" xfId="15545" xr:uid="{00000000-0005-0000-0000-0000FD300000}"/>
    <cellStyle name="Comma 3 3 3 3 2 2 3 2 2" xfId="34759" xr:uid="{32E70F5B-5824-4860-9BB3-CB027D17B99F}"/>
    <cellStyle name="Comma 3 3 3 3 2 2 3 3" xfId="25152" xr:uid="{9F62B52B-5BC1-402B-BC78-9D883B2CA9B7}"/>
    <cellStyle name="Comma 3 3 3 3 2 2 4" xfId="10741" xr:uid="{00000000-0005-0000-0000-0000FE300000}"/>
    <cellStyle name="Comma 3 3 3 3 2 2 4 2" xfId="29955" xr:uid="{CC0E5790-B831-4F29-88CA-2FFCDEB9380E}"/>
    <cellStyle name="Comma 3 3 3 3 2 2 5" xfId="20348" xr:uid="{E48BBEF2-E24A-4745-A43E-98077BDFE7A2}"/>
    <cellStyle name="Comma 3 3 3 3 2 3" xfId="1931" xr:uid="{00000000-0005-0000-0000-0000FF300000}"/>
    <cellStyle name="Comma 3 3 3 3 2 3 2" xfId="4336" xr:uid="{00000000-0005-0000-0000-000000310000}"/>
    <cellStyle name="Comma 3 3 3 3 2 3 2 2" xfId="9139" xr:uid="{00000000-0005-0000-0000-000001310000}"/>
    <cellStyle name="Comma 3 3 3 3 2 3 2 2 2" xfId="18746" xr:uid="{00000000-0005-0000-0000-000002310000}"/>
    <cellStyle name="Comma 3 3 3 3 2 3 2 2 2 2" xfId="37960" xr:uid="{283B5B97-55B8-4AA8-9C87-8A0798C450A9}"/>
    <cellStyle name="Comma 3 3 3 3 2 3 2 2 3" xfId="28353" xr:uid="{7706C740-86E6-4B60-AA3E-CD643FD4D14F}"/>
    <cellStyle name="Comma 3 3 3 3 2 3 2 3" xfId="13943" xr:uid="{00000000-0005-0000-0000-000003310000}"/>
    <cellStyle name="Comma 3 3 3 3 2 3 2 3 2" xfId="33157" xr:uid="{A09A24DF-9B38-4E85-BCBD-F3107095E364}"/>
    <cellStyle name="Comma 3 3 3 3 2 3 2 4" xfId="23550" xr:uid="{66FB85C7-5D69-4FDE-BC71-4651F189A9D4}"/>
    <cellStyle name="Comma 3 3 3 3 2 3 3" xfId="6738" xr:uid="{00000000-0005-0000-0000-000004310000}"/>
    <cellStyle name="Comma 3 3 3 3 2 3 3 2" xfId="16345" xr:uid="{00000000-0005-0000-0000-000005310000}"/>
    <cellStyle name="Comma 3 3 3 3 2 3 3 2 2" xfId="35559" xr:uid="{32835899-4155-42E3-B85D-1A90926D9BC1}"/>
    <cellStyle name="Comma 3 3 3 3 2 3 3 3" xfId="25952" xr:uid="{4F40DC80-F4E8-453A-A2ED-7A6647EF7A65}"/>
    <cellStyle name="Comma 3 3 3 3 2 3 4" xfId="11541" xr:uid="{00000000-0005-0000-0000-000006310000}"/>
    <cellStyle name="Comma 3 3 3 3 2 3 4 2" xfId="30755" xr:uid="{2A1D6390-C1ED-4D29-BFAE-0BDB55BB8A87}"/>
    <cellStyle name="Comma 3 3 3 3 2 3 5" xfId="21148" xr:uid="{3E097752-B1C0-4928-9553-007E00828C2E}"/>
    <cellStyle name="Comma 3 3 3 3 2 4" xfId="2736" xr:uid="{00000000-0005-0000-0000-000007310000}"/>
    <cellStyle name="Comma 3 3 3 3 2 4 2" xfId="7539" xr:uid="{00000000-0005-0000-0000-000008310000}"/>
    <cellStyle name="Comma 3 3 3 3 2 4 2 2" xfId="17146" xr:uid="{00000000-0005-0000-0000-000009310000}"/>
    <cellStyle name="Comma 3 3 3 3 2 4 2 2 2" xfId="36360" xr:uid="{B5905A74-21B9-40C9-93CA-F14DFE93C153}"/>
    <cellStyle name="Comma 3 3 3 3 2 4 2 3" xfId="26753" xr:uid="{7A7CD133-3811-4D92-93F0-8EC90A88837B}"/>
    <cellStyle name="Comma 3 3 3 3 2 4 3" xfId="12343" xr:uid="{00000000-0005-0000-0000-00000A310000}"/>
    <cellStyle name="Comma 3 3 3 3 2 4 3 2" xfId="31557" xr:uid="{ADCA7F12-5325-4930-BFA8-2DA7FF3245FC}"/>
    <cellStyle name="Comma 3 3 3 3 2 4 4" xfId="21950" xr:uid="{389F7F27-55CB-4364-B819-82FF6ABC7DDE}"/>
    <cellStyle name="Comma 3 3 3 3 2 5" xfId="5138" xr:uid="{00000000-0005-0000-0000-00000B310000}"/>
    <cellStyle name="Comma 3 3 3 3 2 5 2" xfId="14745" xr:uid="{00000000-0005-0000-0000-00000C310000}"/>
    <cellStyle name="Comma 3 3 3 3 2 5 2 2" xfId="33959" xr:uid="{00C68F0F-F00F-4AAA-9CE7-AD3C3FDEE849}"/>
    <cellStyle name="Comma 3 3 3 3 2 5 3" xfId="24352" xr:uid="{5EAE83F7-5FC6-441A-8022-7C7585F902C5}"/>
    <cellStyle name="Comma 3 3 3 3 2 6" xfId="9941" xr:uid="{00000000-0005-0000-0000-00000D310000}"/>
    <cellStyle name="Comma 3 3 3 3 2 6 2" xfId="29155" xr:uid="{3900ADAD-BC7C-4E4A-AFFF-77C4703B9533}"/>
    <cellStyle name="Comma 3 3 3 3 2 7" xfId="19548" xr:uid="{12452B71-2A5C-4617-8401-C762C3DEE7C3}"/>
    <cellStyle name="Comma 3 3 3 3 3" xfId="530" xr:uid="{00000000-0005-0000-0000-00000E310000}"/>
    <cellStyle name="Comma 3 3 3 3 3 2" xfId="1331" xr:uid="{00000000-0005-0000-0000-00000F310000}"/>
    <cellStyle name="Comma 3 3 3 3 3 2 2" xfId="3736" xr:uid="{00000000-0005-0000-0000-000010310000}"/>
    <cellStyle name="Comma 3 3 3 3 3 2 2 2" xfId="8539" xr:uid="{00000000-0005-0000-0000-000011310000}"/>
    <cellStyle name="Comma 3 3 3 3 3 2 2 2 2" xfId="18146" xr:uid="{00000000-0005-0000-0000-000012310000}"/>
    <cellStyle name="Comma 3 3 3 3 3 2 2 2 2 2" xfId="37360" xr:uid="{A594CE67-1AB1-4FC9-8907-B99BCF827AC7}"/>
    <cellStyle name="Comma 3 3 3 3 3 2 2 2 3" xfId="27753" xr:uid="{6148E77C-1BA1-4D11-8A21-B28D4F636D2E}"/>
    <cellStyle name="Comma 3 3 3 3 3 2 2 3" xfId="13343" xr:uid="{00000000-0005-0000-0000-000013310000}"/>
    <cellStyle name="Comma 3 3 3 3 3 2 2 3 2" xfId="32557" xr:uid="{E48F74EE-2E9F-4944-9F8B-4BFE8CB9898C}"/>
    <cellStyle name="Comma 3 3 3 3 3 2 2 4" xfId="22950" xr:uid="{7F3EE997-C4D6-40EB-986A-31AC70A24E7E}"/>
    <cellStyle name="Comma 3 3 3 3 3 2 3" xfId="6138" xr:uid="{00000000-0005-0000-0000-000014310000}"/>
    <cellStyle name="Comma 3 3 3 3 3 2 3 2" xfId="15745" xr:uid="{00000000-0005-0000-0000-000015310000}"/>
    <cellStyle name="Comma 3 3 3 3 3 2 3 2 2" xfId="34959" xr:uid="{66D243A3-402C-41CC-A575-EBB09B8C59CD}"/>
    <cellStyle name="Comma 3 3 3 3 3 2 3 3" xfId="25352" xr:uid="{BB56C08D-B1C5-44A8-9C80-43C6B35FC693}"/>
    <cellStyle name="Comma 3 3 3 3 3 2 4" xfId="10941" xr:uid="{00000000-0005-0000-0000-000016310000}"/>
    <cellStyle name="Comma 3 3 3 3 3 2 4 2" xfId="30155" xr:uid="{D82CF0D8-8B0D-40DE-BBEA-795E0B96037D}"/>
    <cellStyle name="Comma 3 3 3 3 3 2 5" xfId="20548" xr:uid="{1A53ADC0-4FA4-4859-AF5E-79CB999AFD50}"/>
    <cellStyle name="Comma 3 3 3 3 3 3" xfId="2131" xr:uid="{00000000-0005-0000-0000-000017310000}"/>
    <cellStyle name="Comma 3 3 3 3 3 3 2" xfId="4536" xr:uid="{00000000-0005-0000-0000-000018310000}"/>
    <cellStyle name="Comma 3 3 3 3 3 3 2 2" xfId="9339" xr:uid="{00000000-0005-0000-0000-000019310000}"/>
    <cellStyle name="Comma 3 3 3 3 3 3 2 2 2" xfId="18946" xr:uid="{00000000-0005-0000-0000-00001A310000}"/>
    <cellStyle name="Comma 3 3 3 3 3 3 2 2 2 2" xfId="38160" xr:uid="{1F0DB175-05F9-421B-ABF1-8AD967EC806B}"/>
    <cellStyle name="Comma 3 3 3 3 3 3 2 2 3" xfId="28553" xr:uid="{25599419-E4B2-44B0-81E0-522A464C13A5}"/>
    <cellStyle name="Comma 3 3 3 3 3 3 2 3" xfId="14143" xr:uid="{00000000-0005-0000-0000-00001B310000}"/>
    <cellStyle name="Comma 3 3 3 3 3 3 2 3 2" xfId="33357" xr:uid="{C5352529-CDD7-4EAC-A138-C2206657C31B}"/>
    <cellStyle name="Comma 3 3 3 3 3 3 2 4" xfId="23750" xr:uid="{72D51774-32B6-482F-A25E-93B33F9BAE76}"/>
    <cellStyle name="Comma 3 3 3 3 3 3 3" xfId="6938" xr:uid="{00000000-0005-0000-0000-00001C310000}"/>
    <cellStyle name="Comma 3 3 3 3 3 3 3 2" xfId="16545" xr:uid="{00000000-0005-0000-0000-00001D310000}"/>
    <cellStyle name="Comma 3 3 3 3 3 3 3 2 2" xfId="35759" xr:uid="{FDA374B6-4532-4F99-8E4D-09C58CDC3855}"/>
    <cellStyle name="Comma 3 3 3 3 3 3 3 3" xfId="26152" xr:uid="{CE681491-EC66-42EA-9017-5B69E6B3E48F}"/>
    <cellStyle name="Comma 3 3 3 3 3 3 4" xfId="11741" xr:uid="{00000000-0005-0000-0000-00001E310000}"/>
    <cellStyle name="Comma 3 3 3 3 3 3 4 2" xfId="30955" xr:uid="{48EF5678-6ED1-4DAD-871C-8F2FF3BB5ABD}"/>
    <cellStyle name="Comma 3 3 3 3 3 3 5" xfId="21348" xr:uid="{B65F8931-B25D-452A-AFA5-2A3F2F489A93}"/>
    <cellStyle name="Comma 3 3 3 3 3 4" xfId="2936" xr:uid="{00000000-0005-0000-0000-00001F310000}"/>
    <cellStyle name="Comma 3 3 3 3 3 4 2" xfId="7739" xr:uid="{00000000-0005-0000-0000-000020310000}"/>
    <cellStyle name="Comma 3 3 3 3 3 4 2 2" xfId="17346" xr:uid="{00000000-0005-0000-0000-000021310000}"/>
    <cellStyle name="Comma 3 3 3 3 3 4 2 2 2" xfId="36560" xr:uid="{EBBDC59A-D560-4458-919C-893FADB51392}"/>
    <cellStyle name="Comma 3 3 3 3 3 4 2 3" xfId="26953" xr:uid="{8F4676C7-D462-4864-A53E-146E2DEBD44F}"/>
    <cellStyle name="Comma 3 3 3 3 3 4 3" xfId="12543" xr:uid="{00000000-0005-0000-0000-000022310000}"/>
    <cellStyle name="Comma 3 3 3 3 3 4 3 2" xfId="31757" xr:uid="{529A5754-0265-4B7B-B9B8-6CFD9F8EC188}"/>
    <cellStyle name="Comma 3 3 3 3 3 4 4" xfId="22150" xr:uid="{E6C8291E-7057-486A-BA35-039EC27AD882}"/>
    <cellStyle name="Comma 3 3 3 3 3 5" xfId="5338" xr:uid="{00000000-0005-0000-0000-000023310000}"/>
    <cellStyle name="Comma 3 3 3 3 3 5 2" xfId="14945" xr:uid="{00000000-0005-0000-0000-000024310000}"/>
    <cellStyle name="Comma 3 3 3 3 3 5 2 2" xfId="34159" xr:uid="{4E090987-34F8-43B1-81BF-0E01580E24AC}"/>
    <cellStyle name="Comma 3 3 3 3 3 5 3" xfId="24552" xr:uid="{E6FA99A8-98BE-43B4-8A17-735D121237D7}"/>
    <cellStyle name="Comma 3 3 3 3 3 6" xfId="10141" xr:uid="{00000000-0005-0000-0000-000025310000}"/>
    <cellStyle name="Comma 3 3 3 3 3 6 2" xfId="29355" xr:uid="{8E7FB1EC-DF30-49DF-9CE0-68B40B141DF1}"/>
    <cellStyle name="Comma 3 3 3 3 3 7" xfId="19748" xr:uid="{0EA0B062-5507-48D8-BBC1-265102F81A4E}"/>
    <cellStyle name="Comma 3 3 3 3 4" xfId="730" xr:uid="{00000000-0005-0000-0000-000026310000}"/>
    <cellStyle name="Comma 3 3 3 3 4 2" xfId="1531" xr:uid="{00000000-0005-0000-0000-000027310000}"/>
    <cellStyle name="Comma 3 3 3 3 4 2 2" xfId="3936" xr:uid="{00000000-0005-0000-0000-000028310000}"/>
    <cellStyle name="Comma 3 3 3 3 4 2 2 2" xfId="8739" xr:uid="{00000000-0005-0000-0000-000029310000}"/>
    <cellStyle name="Comma 3 3 3 3 4 2 2 2 2" xfId="18346" xr:uid="{00000000-0005-0000-0000-00002A310000}"/>
    <cellStyle name="Comma 3 3 3 3 4 2 2 2 2 2" xfId="37560" xr:uid="{CCA4105C-75E8-4599-B574-60F211E8F8DA}"/>
    <cellStyle name="Comma 3 3 3 3 4 2 2 2 3" xfId="27953" xr:uid="{6930EE4C-A00A-409E-89CE-BA86038D6014}"/>
    <cellStyle name="Comma 3 3 3 3 4 2 2 3" xfId="13543" xr:uid="{00000000-0005-0000-0000-00002B310000}"/>
    <cellStyle name="Comma 3 3 3 3 4 2 2 3 2" xfId="32757" xr:uid="{1088B275-4A5C-48A5-9DFF-EA624D0173EE}"/>
    <cellStyle name="Comma 3 3 3 3 4 2 2 4" xfId="23150" xr:uid="{225AB106-BF26-4171-8964-7A2A79C25176}"/>
    <cellStyle name="Comma 3 3 3 3 4 2 3" xfId="6338" xr:uid="{00000000-0005-0000-0000-00002C310000}"/>
    <cellStyle name="Comma 3 3 3 3 4 2 3 2" xfId="15945" xr:uid="{00000000-0005-0000-0000-00002D310000}"/>
    <cellStyle name="Comma 3 3 3 3 4 2 3 2 2" xfId="35159" xr:uid="{B894EEF4-9A52-409C-98A2-DB5163D37E11}"/>
    <cellStyle name="Comma 3 3 3 3 4 2 3 3" xfId="25552" xr:uid="{80B88EF9-FCF0-4DC9-AD00-99EA41BC4B0A}"/>
    <cellStyle name="Comma 3 3 3 3 4 2 4" xfId="11141" xr:uid="{00000000-0005-0000-0000-00002E310000}"/>
    <cellStyle name="Comma 3 3 3 3 4 2 4 2" xfId="30355" xr:uid="{5B48FEC2-18FD-47E6-9179-0709DFC8D494}"/>
    <cellStyle name="Comma 3 3 3 3 4 2 5" xfId="20748" xr:uid="{E39BDF12-8CB9-4B8F-BDC7-3B7F854C9F9A}"/>
    <cellStyle name="Comma 3 3 3 3 4 3" xfId="2331" xr:uid="{00000000-0005-0000-0000-00002F310000}"/>
    <cellStyle name="Comma 3 3 3 3 4 3 2" xfId="4736" xr:uid="{00000000-0005-0000-0000-000030310000}"/>
    <cellStyle name="Comma 3 3 3 3 4 3 2 2" xfId="9539" xr:uid="{00000000-0005-0000-0000-000031310000}"/>
    <cellStyle name="Comma 3 3 3 3 4 3 2 2 2" xfId="19146" xr:uid="{00000000-0005-0000-0000-000032310000}"/>
    <cellStyle name="Comma 3 3 3 3 4 3 2 2 2 2" xfId="38360" xr:uid="{5971FD0C-9459-4BBF-B68A-59363136B9C6}"/>
    <cellStyle name="Comma 3 3 3 3 4 3 2 2 3" xfId="28753" xr:uid="{05847A12-FFD6-4BDE-B186-7CB0FEBA0127}"/>
    <cellStyle name="Comma 3 3 3 3 4 3 2 3" xfId="14343" xr:uid="{00000000-0005-0000-0000-000033310000}"/>
    <cellStyle name="Comma 3 3 3 3 4 3 2 3 2" xfId="33557" xr:uid="{3F7EEE50-8730-47DB-AC02-1109B393BFE6}"/>
    <cellStyle name="Comma 3 3 3 3 4 3 2 4" xfId="23950" xr:uid="{26A68C5E-A10B-483C-A1FB-36E99484BF0F}"/>
    <cellStyle name="Comma 3 3 3 3 4 3 3" xfId="7138" xr:uid="{00000000-0005-0000-0000-000034310000}"/>
    <cellStyle name="Comma 3 3 3 3 4 3 3 2" xfId="16745" xr:uid="{00000000-0005-0000-0000-000035310000}"/>
    <cellStyle name="Comma 3 3 3 3 4 3 3 2 2" xfId="35959" xr:uid="{F09B3575-F8E7-4937-8C31-D6D079CB2F78}"/>
    <cellStyle name="Comma 3 3 3 3 4 3 3 3" xfId="26352" xr:uid="{2EAF5792-B0A7-4D92-BD95-0875DBBA3203}"/>
    <cellStyle name="Comma 3 3 3 3 4 3 4" xfId="11941" xr:uid="{00000000-0005-0000-0000-000036310000}"/>
    <cellStyle name="Comma 3 3 3 3 4 3 4 2" xfId="31155" xr:uid="{B6A390A5-D993-442B-A87C-5C4159301212}"/>
    <cellStyle name="Comma 3 3 3 3 4 3 5" xfId="21548" xr:uid="{5F6069C0-FD22-4046-8407-A9AD66C1232B}"/>
    <cellStyle name="Comma 3 3 3 3 4 4" xfId="3136" xr:uid="{00000000-0005-0000-0000-000037310000}"/>
    <cellStyle name="Comma 3 3 3 3 4 4 2" xfId="7939" xr:uid="{00000000-0005-0000-0000-000038310000}"/>
    <cellStyle name="Comma 3 3 3 3 4 4 2 2" xfId="17546" xr:uid="{00000000-0005-0000-0000-000039310000}"/>
    <cellStyle name="Comma 3 3 3 3 4 4 2 2 2" xfId="36760" xr:uid="{EC23175D-B078-4AFE-B3AF-A29A9C300D2E}"/>
    <cellStyle name="Comma 3 3 3 3 4 4 2 3" xfId="27153" xr:uid="{311AD67D-99B9-407B-9C28-1291C03319C5}"/>
    <cellStyle name="Comma 3 3 3 3 4 4 3" xfId="12743" xr:uid="{00000000-0005-0000-0000-00003A310000}"/>
    <cellStyle name="Comma 3 3 3 3 4 4 3 2" xfId="31957" xr:uid="{47CDA590-0AF5-453D-84EC-7D2F4241C656}"/>
    <cellStyle name="Comma 3 3 3 3 4 4 4" xfId="22350" xr:uid="{B7EF417B-8152-4466-9B9B-978F1DAB15A1}"/>
    <cellStyle name="Comma 3 3 3 3 4 5" xfId="5538" xr:uid="{00000000-0005-0000-0000-00003B310000}"/>
    <cellStyle name="Comma 3 3 3 3 4 5 2" xfId="15145" xr:uid="{00000000-0005-0000-0000-00003C310000}"/>
    <cellStyle name="Comma 3 3 3 3 4 5 2 2" xfId="34359" xr:uid="{C4C57CE0-B7EC-4E35-8ED9-E3E59EE96703}"/>
    <cellStyle name="Comma 3 3 3 3 4 5 3" xfId="24752" xr:uid="{AFE4FEB1-A1E5-45C6-9338-1B909B4688FE}"/>
    <cellStyle name="Comma 3 3 3 3 4 6" xfId="10341" xr:uid="{00000000-0005-0000-0000-00003D310000}"/>
    <cellStyle name="Comma 3 3 3 3 4 6 2" xfId="29555" xr:uid="{667921C9-CF02-4595-8808-3EE5C96CA032}"/>
    <cellStyle name="Comma 3 3 3 3 4 7" xfId="19948" xr:uid="{56C10839-B812-492E-AD15-020E23FAC077}"/>
    <cellStyle name="Comma 3 3 3 3 5" xfId="931" xr:uid="{00000000-0005-0000-0000-00003E310000}"/>
    <cellStyle name="Comma 3 3 3 3 5 2" xfId="3336" xr:uid="{00000000-0005-0000-0000-00003F310000}"/>
    <cellStyle name="Comma 3 3 3 3 5 2 2" xfId="8139" xr:uid="{00000000-0005-0000-0000-000040310000}"/>
    <cellStyle name="Comma 3 3 3 3 5 2 2 2" xfId="17746" xr:uid="{00000000-0005-0000-0000-000041310000}"/>
    <cellStyle name="Comma 3 3 3 3 5 2 2 2 2" xfId="36960" xr:uid="{4FDBAC6E-229F-4E4E-9033-C6CF568C3198}"/>
    <cellStyle name="Comma 3 3 3 3 5 2 2 3" xfId="27353" xr:uid="{ACBE17FF-5263-4407-8AEF-CC651F959802}"/>
    <cellStyle name="Comma 3 3 3 3 5 2 3" xfId="12943" xr:uid="{00000000-0005-0000-0000-000042310000}"/>
    <cellStyle name="Comma 3 3 3 3 5 2 3 2" xfId="32157" xr:uid="{4023E3AD-6384-4AD9-B82B-2B90345CDDC4}"/>
    <cellStyle name="Comma 3 3 3 3 5 2 4" xfId="22550" xr:uid="{16E5725F-F6BC-41A7-A706-17238691E6F7}"/>
    <cellStyle name="Comma 3 3 3 3 5 3" xfId="5738" xr:uid="{00000000-0005-0000-0000-000043310000}"/>
    <cellStyle name="Comma 3 3 3 3 5 3 2" xfId="15345" xr:uid="{00000000-0005-0000-0000-000044310000}"/>
    <cellStyle name="Comma 3 3 3 3 5 3 2 2" xfId="34559" xr:uid="{1FBD3753-4EDE-4CEA-A88A-6DB47FFFEB0D}"/>
    <cellStyle name="Comma 3 3 3 3 5 3 3" xfId="24952" xr:uid="{86A47728-201D-4AEC-BF5E-B44D3A8641E2}"/>
    <cellStyle name="Comma 3 3 3 3 5 4" xfId="10541" xr:uid="{00000000-0005-0000-0000-000045310000}"/>
    <cellStyle name="Comma 3 3 3 3 5 4 2" xfId="29755" xr:uid="{E18C0569-0BDF-45F5-96AE-6F8C41B0150D}"/>
    <cellStyle name="Comma 3 3 3 3 5 5" xfId="20148" xr:uid="{0528081C-957D-49A5-913C-0558161D1EB7}"/>
    <cellStyle name="Comma 3 3 3 3 6" xfId="1731" xr:uid="{00000000-0005-0000-0000-000046310000}"/>
    <cellStyle name="Comma 3 3 3 3 6 2" xfId="4136" xr:uid="{00000000-0005-0000-0000-000047310000}"/>
    <cellStyle name="Comma 3 3 3 3 6 2 2" xfId="8939" xr:uid="{00000000-0005-0000-0000-000048310000}"/>
    <cellStyle name="Comma 3 3 3 3 6 2 2 2" xfId="18546" xr:uid="{00000000-0005-0000-0000-000049310000}"/>
    <cellStyle name="Comma 3 3 3 3 6 2 2 2 2" xfId="37760" xr:uid="{77258409-AC7E-4C57-A6A2-8DF25A279952}"/>
    <cellStyle name="Comma 3 3 3 3 6 2 2 3" xfId="28153" xr:uid="{E7A87EB7-E7E4-4745-8E41-AC40CF61F825}"/>
    <cellStyle name="Comma 3 3 3 3 6 2 3" xfId="13743" xr:uid="{00000000-0005-0000-0000-00004A310000}"/>
    <cellStyle name="Comma 3 3 3 3 6 2 3 2" xfId="32957" xr:uid="{6D52776B-FCB6-41CC-875C-D73C7F987014}"/>
    <cellStyle name="Comma 3 3 3 3 6 2 4" xfId="23350" xr:uid="{1B34FB5C-1A17-4C5C-BB6D-66A6821C7E27}"/>
    <cellStyle name="Comma 3 3 3 3 6 3" xfId="6538" xr:uid="{00000000-0005-0000-0000-00004B310000}"/>
    <cellStyle name="Comma 3 3 3 3 6 3 2" xfId="16145" xr:uid="{00000000-0005-0000-0000-00004C310000}"/>
    <cellStyle name="Comma 3 3 3 3 6 3 2 2" xfId="35359" xr:uid="{7C5A0F6D-794A-48CB-B699-AEC302F98544}"/>
    <cellStyle name="Comma 3 3 3 3 6 3 3" xfId="25752" xr:uid="{A2D942DC-3B12-40A7-AFA6-540A0087F347}"/>
    <cellStyle name="Comma 3 3 3 3 6 4" xfId="11341" xr:uid="{00000000-0005-0000-0000-00004D310000}"/>
    <cellStyle name="Comma 3 3 3 3 6 4 2" xfId="30555" xr:uid="{5D646DF9-6085-4679-B33C-76EE0137670E}"/>
    <cellStyle name="Comma 3 3 3 3 6 5" xfId="20948" xr:uid="{7561D2B3-2C9A-4450-8A03-E967BAD0D9D1}"/>
    <cellStyle name="Comma 3 3 3 3 7" xfId="2536" xr:uid="{00000000-0005-0000-0000-00004E310000}"/>
    <cellStyle name="Comma 3 3 3 3 7 2" xfId="7339" xr:uid="{00000000-0005-0000-0000-00004F310000}"/>
    <cellStyle name="Comma 3 3 3 3 7 2 2" xfId="16946" xr:uid="{00000000-0005-0000-0000-000050310000}"/>
    <cellStyle name="Comma 3 3 3 3 7 2 2 2" xfId="36160" xr:uid="{11D69DD3-739E-4DCB-A687-A73B1B329496}"/>
    <cellStyle name="Comma 3 3 3 3 7 2 3" xfId="26553" xr:uid="{6EE8B2D1-536D-4F34-988C-1901C192F100}"/>
    <cellStyle name="Comma 3 3 3 3 7 3" xfId="12143" xr:uid="{00000000-0005-0000-0000-000051310000}"/>
    <cellStyle name="Comma 3 3 3 3 7 3 2" xfId="31357" xr:uid="{6F5D230A-5351-4282-BD3B-1A989D4C0B71}"/>
    <cellStyle name="Comma 3 3 3 3 7 4" xfId="21750" xr:uid="{B1442F91-B378-49C4-8792-4F1A272887DE}"/>
    <cellStyle name="Comma 3 3 3 3 8" xfId="4938" xr:uid="{00000000-0005-0000-0000-000052310000}"/>
    <cellStyle name="Comma 3 3 3 3 8 2" xfId="14545" xr:uid="{00000000-0005-0000-0000-000053310000}"/>
    <cellStyle name="Comma 3 3 3 3 8 2 2" xfId="33759" xr:uid="{019FD261-E940-49C9-BDDD-EFE4C18FF7EA}"/>
    <cellStyle name="Comma 3 3 3 3 8 3" xfId="24152" xr:uid="{C83A26CC-6EAB-4C24-A58A-ACD199180AD6}"/>
    <cellStyle name="Comma 3 3 3 3 9" xfId="9741" xr:uid="{00000000-0005-0000-0000-000054310000}"/>
    <cellStyle name="Comma 3 3 3 3 9 2" xfId="28955" xr:uid="{56AAECA0-0F4C-43A0-8C38-78D256DD56E6}"/>
    <cellStyle name="Comma 3 3 3 4" xfId="230" xr:uid="{00000000-0005-0000-0000-000055310000}"/>
    <cellStyle name="Comma 3 3 3 4 2" xfId="1031" xr:uid="{00000000-0005-0000-0000-000056310000}"/>
    <cellStyle name="Comma 3 3 3 4 2 2" xfId="3436" xr:uid="{00000000-0005-0000-0000-000057310000}"/>
    <cellStyle name="Comma 3 3 3 4 2 2 2" xfId="8239" xr:uid="{00000000-0005-0000-0000-000058310000}"/>
    <cellStyle name="Comma 3 3 3 4 2 2 2 2" xfId="17846" xr:uid="{00000000-0005-0000-0000-000059310000}"/>
    <cellStyle name="Comma 3 3 3 4 2 2 2 2 2" xfId="37060" xr:uid="{BE07462B-6FB4-4899-BB90-F187D5169F4C}"/>
    <cellStyle name="Comma 3 3 3 4 2 2 2 3" xfId="27453" xr:uid="{B51C7169-91E1-4D7B-A535-3A9AAE1A4891}"/>
    <cellStyle name="Comma 3 3 3 4 2 2 3" xfId="13043" xr:uid="{00000000-0005-0000-0000-00005A310000}"/>
    <cellStyle name="Comma 3 3 3 4 2 2 3 2" xfId="32257" xr:uid="{5D472D8C-3E3A-4DB0-BD46-E6CDE7FE887F}"/>
    <cellStyle name="Comma 3 3 3 4 2 2 4" xfId="22650" xr:uid="{1BEFE887-56F9-4518-9362-6E042DD4CB52}"/>
    <cellStyle name="Comma 3 3 3 4 2 3" xfId="5838" xr:uid="{00000000-0005-0000-0000-00005B310000}"/>
    <cellStyle name="Comma 3 3 3 4 2 3 2" xfId="15445" xr:uid="{00000000-0005-0000-0000-00005C310000}"/>
    <cellStyle name="Comma 3 3 3 4 2 3 2 2" xfId="34659" xr:uid="{9A9945EB-9D93-4DEC-B181-5ED50B48EF23}"/>
    <cellStyle name="Comma 3 3 3 4 2 3 3" xfId="25052" xr:uid="{74BEFA63-C988-490E-A17A-D252C28491AF}"/>
    <cellStyle name="Comma 3 3 3 4 2 4" xfId="10641" xr:uid="{00000000-0005-0000-0000-00005D310000}"/>
    <cellStyle name="Comma 3 3 3 4 2 4 2" xfId="29855" xr:uid="{852D732B-9F57-4118-A30C-A62A49622F7D}"/>
    <cellStyle name="Comma 3 3 3 4 2 5" xfId="20248" xr:uid="{792EC7CD-17D5-4B3F-B0C4-8B068EB90C4E}"/>
    <cellStyle name="Comma 3 3 3 4 3" xfId="1831" xr:uid="{00000000-0005-0000-0000-00005E310000}"/>
    <cellStyle name="Comma 3 3 3 4 3 2" xfId="4236" xr:uid="{00000000-0005-0000-0000-00005F310000}"/>
    <cellStyle name="Comma 3 3 3 4 3 2 2" xfId="9039" xr:uid="{00000000-0005-0000-0000-000060310000}"/>
    <cellStyle name="Comma 3 3 3 4 3 2 2 2" xfId="18646" xr:uid="{00000000-0005-0000-0000-000061310000}"/>
    <cellStyle name="Comma 3 3 3 4 3 2 2 2 2" xfId="37860" xr:uid="{5BCAAD46-D894-414F-A82F-BEF59DF48411}"/>
    <cellStyle name="Comma 3 3 3 4 3 2 2 3" xfId="28253" xr:uid="{39A654EF-32BD-456C-9517-32BC45CA8C02}"/>
    <cellStyle name="Comma 3 3 3 4 3 2 3" xfId="13843" xr:uid="{00000000-0005-0000-0000-000062310000}"/>
    <cellStyle name="Comma 3 3 3 4 3 2 3 2" xfId="33057" xr:uid="{F5A48019-E7C5-498B-8C2A-245D5AD19DBC}"/>
    <cellStyle name="Comma 3 3 3 4 3 2 4" xfId="23450" xr:uid="{E96287F9-57A7-424F-8EA1-247C1E992DCD}"/>
    <cellStyle name="Comma 3 3 3 4 3 3" xfId="6638" xr:uid="{00000000-0005-0000-0000-000063310000}"/>
    <cellStyle name="Comma 3 3 3 4 3 3 2" xfId="16245" xr:uid="{00000000-0005-0000-0000-000064310000}"/>
    <cellStyle name="Comma 3 3 3 4 3 3 2 2" xfId="35459" xr:uid="{4471794E-F7C4-4CFA-B7D2-1B63ECA1AAAB}"/>
    <cellStyle name="Comma 3 3 3 4 3 3 3" xfId="25852" xr:uid="{FDA26AD7-20B1-4BEE-A026-B051B4B8813A}"/>
    <cellStyle name="Comma 3 3 3 4 3 4" xfId="11441" xr:uid="{00000000-0005-0000-0000-000065310000}"/>
    <cellStyle name="Comma 3 3 3 4 3 4 2" xfId="30655" xr:uid="{E2A510E6-52AE-4CE7-BB74-7FA16EDB9D28}"/>
    <cellStyle name="Comma 3 3 3 4 3 5" xfId="21048" xr:uid="{AE065F84-EE19-4E7F-A643-137DBAE14F1B}"/>
    <cellStyle name="Comma 3 3 3 4 4" xfId="2636" xr:uid="{00000000-0005-0000-0000-000066310000}"/>
    <cellStyle name="Comma 3 3 3 4 4 2" xfId="7439" xr:uid="{00000000-0005-0000-0000-000067310000}"/>
    <cellStyle name="Comma 3 3 3 4 4 2 2" xfId="17046" xr:uid="{00000000-0005-0000-0000-000068310000}"/>
    <cellStyle name="Comma 3 3 3 4 4 2 2 2" xfId="36260" xr:uid="{0F88DBC6-37B0-4EA4-900B-A6245A353A37}"/>
    <cellStyle name="Comma 3 3 3 4 4 2 3" xfId="26653" xr:uid="{FA902703-81E4-4584-A42C-D2767D2D532C}"/>
    <cellStyle name="Comma 3 3 3 4 4 3" xfId="12243" xr:uid="{00000000-0005-0000-0000-000069310000}"/>
    <cellStyle name="Comma 3 3 3 4 4 3 2" xfId="31457" xr:uid="{00996784-19D5-4491-B337-1FA3684849AD}"/>
    <cellStyle name="Comma 3 3 3 4 4 4" xfId="21850" xr:uid="{6287C7A4-774E-47A4-9F94-E3669D51720B}"/>
    <cellStyle name="Comma 3 3 3 4 5" xfId="5038" xr:uid="{00000000-0005-0000-0000-00006A310000}"/>
    <cellStyle name="Comma 3 3 3 4 5 2" xfId="14645" xr:uid="{00000000-0005-0000-0000-00006B310000}"/>
    <cellStyle name="Comma 3 3 3 4 5 2 2" xfId="33859" xr:uid="{FAA90361-25C2-4260-8D6E-894649B9C368}"/>
    <cellStyle name="Comma 3 3 3 4 5 3" xfId="24252" xr:uid="{5D94F6EF-6BD0-4614-9784-F0C76C308562}"/>
    <cellStyle name="Comma 3 3 3 4 6" xfId="9841" xr:uid="{00000000-0005-0000-0000-00006C310000}"/>
    <cellStyle name="Comma 3 3 3 4 6 2" xfId="29055" xr:uid="{7A8D3964-1BB8-4E55-908C-34C60927201A}"/>
    <cellStyle name="Comma 3 3 3 4 7" xfId="19448" xr:uid="{65334AD3-4C6E-44B9-BDB0-B6B23C0AC22F}"/>
    <cellStyle name="Comma 3 3 3 5" xfId="430" xr:uid="{00000000-0005-0000-0000-00006D310000}"/>
    <cellStyle name="Comma 3 3 3 5 2" xfId="1231" xr:uid="{00000000-0005-0000-0000-00006E310000}"/>
    <cellStyle name="Comma 3 3 3 5 2 2" xfId="3636" xr:uid="{00000000-0005-0000-0000-00006F310000}"/>
    <cellStyle name="Comma 3 3 3 5 2 2 2" xfId="8439" xr:uid="{00000000-0005-0000-0000-000070310000}"/>
    <cellStyle name="Comma 3 3 3 5 2 2 2 2" xfId="18046" xr:uid="{00000000-0005-0000-0000-000071310000}"/>
    <cellStyle name="Comma 3 3 3 5 2 2 2 2 2" xfId="37260" xr:uid="{3CC93077-AE67-4DAA-A2C7-3B05CA16DCED}"/>
    <cellStyle name="Comma 3 3 3 5 2 2 2 3" xfId="27653" xr:uid="{8A205493-271C-4997-9A5E-F13BA1CF959A}"/>
    <cellStyle name="Comma 3 3 3 5 2 2 3" xfId="13243" xr:uid="{00000000-0005-0000-0000-000072310000}"/>
    <cellStyle name="Comma 3 3 3 5 2 2 3 2" xfId="32457" xr:uid="{12998BF1-A63D-4DC3-B751-4E1B0663A246}"/>
    <cellStyle name="Comma 3 3 3 5 2 2 4" xfId="22850" xr:uid="{18F683F8-907A-4EAC-97BA-1C9628EA1982}"/>
    <cellStyle name="Comma 3 3 3 5 2 3" xfId="6038" xr:uid="{00000000-0005-0000-0000-000073310000}"/>
    <cellStyle name="Comma 3 3 3 5 2 3 2" xfId="15645" xr:uid="{00000000-0005-0000-0000-000074310000}"/>
    <cellStyle name="Comma 3 3 3 5 2 3 2 2" xfId="34859" xr:uid="{C19C9DCB-96C6-4BC4-965B-DFF3B7710B91}"/>
    <cellStyle name="Comma 3 3 3 5 2 3 3" xfId="25252" xr:uid="{F850BA2E-7DA3-4C9E-8F91-D6A5017DD78B}"/>
    <cellStyle name="Comma 3 3 3 5 2 4" xfId="10841" xr:uid="{00000000-0005-0000-0000-000075310000}"/>
    <cellStyle name="Comma 3 3 3 5 2 4 2" xfId="30055" xr:uid="{0F36AA70-E05C-4988-8B56-5462A13F1318}"/>
    <cellStyle name="Comma 3 3 3 5 2 5" xfId="20448" xr:uid="{6234199F-B93B-49A2-879C-4DDC0077A0CA}"/>
    <cellStyle name="Comma 3 3 3 5 3" xfId="2031" xr:uid="{00000000-0005-0000-0000-000076310000}"/>
    <cellStyle name="Comma 3 3 3 5 3 2" xfId="4436" xr:uid="{00000000-0005-0000-0000-000077310000}"/>
    <cellStyle name="Comma 3 3 3 5 3 2 2" xfId="9239" xr:uid="{00000000-0005-0000-0000-000078310000}"/>
    <cellStyle name="Comma 3 3 3 5 3 2 2 2" xfId="18846" xr:uid="{00000000-0005-0000-0000-000079310000}"/>
    <cellStyle name="Comma 3 3 3 5 3 2 2 2 2" xfId="38060" xr:uid="{9E38498C-7872-4E03-8923-604A28E7BA2E}"/>
    <cellStyle name="Comma 3 3 3 5 3 2 2 3" xfId="28453" xr:uid="{959E5893-F38C-4321-AE8A-2AA8D845D503}"/>
    <cellStyle name="Comma 3 3 3 5 3 2 3" xfId="14043" xr:uid="{00000000-0005-0000-0000-00007A310000}"/>
    <cellStyle name="Comma 3 3 3 5 3 2 3 2" xfId="33257" xr:uid="{A42E29ED-10AF-41B2-9F16-40EE2F9A6861}"/>
    <cellStyle name="Comma 3 3 3 5 3 2 4" xfId="23650" xr:uid="{64A2D9F6-8D01-4466-83BF-6C5AA738FC71}"/>
    <cellStyle name="Comma 3 3 3 5 3 3" xfId="6838" xr:uid="{00000000-0005-0000-0000-00007B310000}"/>
    <cellStyle name="Comma 3 3 3 5 3 3 2" xfId="16445" xr:uid="{00000000-0005-0000-0000-00007C310000}"/>
    <cellStyle name="Comma 3 3 3 5 3 3 2 2" xfId="35659" xr:uid="{A7F09DE0-7F96-482B-B7D5-332C8DB20211}"/>
    <cellStyle name="Comma 3 3 3 5 3 3 3" xfId="26052" xr:uid="{F78F4AFF-2C75-48B9-9AA5-53BE2304F6FD}"/>
    <cellStyle name="Comma 3 3 3 5 3 4" xfId="11641" xr:uid="{00000000-0005-0000-0000-00007D310000}"/>
    <cellStyle name="Comma 3 3 3 5 3 4 2" xfId="30855" xr:uid="{76F1484E-E0E2-4172-9568-EA689F6E1032}"/>
    <cellStyle name="Comma 3 3 3 5 3 5" xfId="21248" xr:uid="{B09F624F-B503-4604-92C7-9444BDD7C601}"/>
    <cellStyle name="Comma 3 3 3 5 4" xfId="2836" xr:uid="{00000000-0005-0000-0000-00007E310000}"/>
    <cellStyle name="Comma 3 3 3 5 4 2" xfId="7639" xr:uid="{00000000-0005-0000-0000-00007F310000}"/>
    <cellStyle name="Comma 3 3 3 5 4 2 2" xfId="17246" xr:uid="{00000000-0005-0000-0000-000080310000}"/>
    <cellStyle name="Comma 3 3 3 5 4 2 2 2" xfId="36460" xr:uid="{26AA21AE-CCA8-4A6C-83E8-52B657E29471}"/>
    <cellStyle name="Comma 3 3 3 5 4 2 3" xfId="26853" xr:uid="{5E80BF2A-9B32-4167-B762-DC95BF88E6F7}"/>
    <cellStyle name="Comma 3 3 3 5 4 3" xfId="12443" xr:uid="{00000000-0005-0000-0000-000081310000}"/>
    <cellStyle name="Comma 3 3 3 5 4 3 2" xfId="31657" xr:uid="{760E36F8-BE39-4311-97C6-5E72C7675701}"/>
    <cellStyle name="Comma 3 3 3 5 4 4" xfId="22050" xr:uid="{5DD2BB46-4280-437A-A99A-43157D4F65BA}"/>
    <cellStyle name="Comma 3 3 3 5 5" xfId="5238" xr:uid="{00000000-0005-0000-0000-000082310000}"/>
    <cellStyle name="Comma 3 3 3 5 5 2" xfId="14845" xr:uid="{00000000-0005-0000-0000-000083310000}"/>
    <cellStyle name="Comma 3 3 3 5 5 2 2" xfId="34059" xr:uid="{D9112B63-9EC9-4DBA-B070-D960C1DA70CC}"/>
    <cellStyle name="Comma 3 3 3 5 5 3" xfId="24452" xr:uid="{059B213B-5399-4393-A754-90322EFDAF48}"/>
    <cellStyle name="Comma 3 3 3 5 6" xfId="10041" xr:uid="{00000000-0005-0000-0000-000084310000}"/>
    <cellStyle name="Comma 3 3 3 5 6 2" xfId="29255" xr:uid="{759F8C7F-4EC4-41B9-A6EC-CB867D2F7897}"/>
    <cellStyle name="Comma 3 3 3 5 7" xfId="19648" xr:uid="{A6AEBA80-1B6A-424D-A47F-FB6869BD6408}"/>
    <cellStyle name="Comma 3 3 3 6" xfId="630" xr:uid="{00000000-0005-0000-0000-000085310000}"/>
    <cellStyle name="Comma 3 3 3 6 2" xfId="1431" xr:uid="{00000000-0005-0000-0000-000086310000}"/>
    <cellStyle name="Comma 3 3 3 6 2 2" xfId="3836" xr:uid="{00000000-0005-0000-0000-000087310000}"/>
    <cellStyle name="Comma 3 3 3 6 2 2 2" xfId="8639" xr:uid="{00000000-0005-0000-0000-000088310000}"/>
    <cellStyle name="Comma 3 3 3 6 2 2 2 2" xfId="18246" xr:uid="{00000000-0005-0000-0000-000089310000}"/>
    <cellStyle name="Comma 3 3 3 6 2 2 2 2 2" xfId="37460" xr:uid="{37C0FD2A-9D77-4EE9-BCF0-8926A557B748}"/>
    <cellStyle name="Comma 3 3 3 6 2 2 2 3" xfId="27853" xr:uid="{12991F04-F83A-4558-AACF-E196CD56205C}"/>
    <cellStyle name="Comma 3 3 3 6 2 2 3" xfId="13443" xr:uid="{00000000-0005-0000-0000-00008A310000}"/>
    <cellStyle name="Comma 3 3 3 6 2 2 3 2" xfId="32657" xr:uid="{A517AB0B-A36D-4821-A94E-DF11A39F5503}"/>
    <cellStyle name="Comma 3 3 3 6 2 2 4" xfId="23050" xr:uid="{A59AF872-8F11-422E-8832-878A37F6890E}"/>
    <cellStyle name="Comma 3 3 3 6 2 3" xfId="6238" xr:uid="{00000000-0005-0000-0000-00008B310000}"/>
    <cellStyle name="Comma 3 3 3 6 2 3 2" xfId="15845" xr:uid="{00000000-0005-0000-0000-00008C310000}"/>
    <cellStyle name="Comma 3 3 3 6 2 3 2 2" xfId="35059" xr:uid="{FFD91181-3B2D-43A7-96E9-9AAA429306E2}"/>
    <cellStyle name="Comma 3 3 3 6 2 3 3" xfId="25452" xr:uid="{08882021-F841-40C8-945F-7A1321B8EA8C}"/>
    <cellStyle name="Comma 3 3 3 6 2 4" xfId="11041" xr:uid="{00000000-0005-0000-0000-00008D310000}"/>
    <cellStyle name="Comma 3 3 3 6 2 4 2" xfId="30255" xr:uid="{A1210543-BFA2-4590-A35E-4A500EF3DDDA}"/>
    <cellStyle name="Comma 3 3 3 6 2 5" xfId="20648" xr:uid="{AF2C0F25-022E-4138-9B92-4901F4E3AE90}"/>
    <cellStyle name="Comma 3 3 3 6 3" xfId="2231" xr:uid="{00000000-0005-0000-0000-00008E310000}"/>
    <cellStyle name="Comma 3 3 3 6 3 2" xfId="4636" xr:uid="{00000000-0005-0000-0000-00008F310000}"/>
    <cellStyle name="Comma 3 3 3 6 3 2 2" xfId="9439" xr:uid="{00000000-0005-0000-0000-000090310000}"/>
    <cellStyle name="Comma 3 3 3 6 3 2 2 2" xfId="19046" xr:uid="{00000000-0005-0000-0000-000091310000}"/>
    <cellStyle name="Comma 3 3 3 6 3 2 2 2 2" xfId="38260" xr:uid="{5FFEE83F-8D8D-43D9-8232-080887C83AE3}"/>
    <cellStyle name="Comma 3 3 3 6 3 2 2 3" xfId="28653" xr:uid="{6189ED04-01AA-451B-8EC1-E55279CE01F7}"/>
    <cellStyle name="Comma 3 3 3 6 3 2 3" xfId="14243" xr:uid="{00000000-0005-0000-0000-000092310000}"/>
    <cellStyle name="Comma 3 3 3 6 3 2 3 2" xfId="33457" xr:uid="{270388D1-DDA4-43C1-B6B0-FECFAAABF540}"/>
    <cellStyle name="Comma 3 3 3 6 3 2 4" xfId="23850" xr:uid="{2B4D2EEA-A363-41E3-91BF-21E0A15F1BF4}"/>
    <cellStyle name="Comma 3 3 3 6 3 3" xfId="7038" xr:uid="{00000000-0005-0000-0000-000093310000}"/>
    <cellStyle name="Comma 3 3 3 6 3 3 2" xfId="16645" xr:uid="{00000000-0005-0000-0000-000094310000}"/>
    <cellStyle name="Comma 3 3 3 6 3 3 2 2" xfId="35859" xr:uid="{E8D4314C-3354-4606-8979-C0838CFC17BF}"/>
    <cellStyle name="Comma 3 3 3 6 3 3 3" xfId="26252" xr:uid="{796F1300-5A1E-4D78-B275-0CBE8E444829}"/>
    <cellStyle name="Comma 3 3 3 6 3 4" xfId="11841" xr:uid="{00000000-0005-0000-0000-000095310000}"/>
    <cellStyle name="Comma 3 3 3 6 3 4 2" xfId="31055" xr:uid="{E0DE29A1-F876-4B8A-B9C5-7B39C866137E}"/>
    <cellStyle name="Comma 3 3 3 6 3 5" xfId="21448" xr:uid="{4955DCE2-06D1-403A-A3FB-145E3FEFEEC5}"/>
    <cellStyle name="Comma 3 3 3 6 4" xfId="3036" xr:uid="{00000000-0005-0000-0000-000096310000}"/>
    <cellStyle name="Comma 3 3 3 6 4 2" xfId="7839" xr:uid="{00000000-0005-0000-0000-000097310000}"/>
    <cellStyle name="Comma 3 3 3 6 4 2 2" xfId="17446" xr:uid="{00000000-0005-0000-0000-000098310000}"/>
    <cellStyle name="Comma 3 3 3 6 4 2 2 2" xfId="36660" xr:uid="{F83DFB17-959D-4D1D-A115-3F9FC6A393C6}"/>
    <cellStyle name="Comma 3 3 3 6 4 2 3" xfId="27053" xr:uid="{67640BB2-100A-4848-B570-905A51714952}"/>
    <cellStyle name="Comma 3 3 3 6 4 3" xfId="12643" xr:uid="{00000000-0005-0000-0000-000099310000}"/>
    <cellStyle name="Comma 3 3 3 6 4 3 2" xfId="31857" xr:uid="{00F87021-FD04-4E3E-878F-DC754946589C}"/>
    <cellStyle name="Comma 3 3 3 6 4 4" xfId="22250" xr:uid="{B6B838E6-AC2E-4778-BE86-234B5697A7C2}"/>
    <cellStyle name="Comma 3 3 3 6 5" xfId="5438" xr:uid="{00000000-0005-0000-0000-00009A310000}"/>
    <cellStyle name="Comma 3 3 3 6 5 2" xfId="15045" xr:uid="{00000000-0005-0000-0000-00009B310000}"/>
    <cellStyle name="Comma 3 3 3 6 5 2 2" xfId="34259" xr:uid="{CFF0B7BF-8115-467C-846A-AED3E16CD26C}"/>
    <cellStyle name="Comma 3 3 3 6 5 3" xfId="24652" xr:uid="{058CCD1D-5A78-4E59-8D88-0D67BDA87DCE}"/>
    <cellStyle name="Comma 3 3 3 6 6" xfId="10241" xr:uid="{00000000-0005-0000-0000-00009C310000}"/>
    <cellStyle name="Comma 3 3 3 6 6 2" xfId="29455" xr:uid="{F46359D8-4334-4189-9B4D-CC6A49A8B488}"/>
    <cellStyle name="Comma 3 3 3 6 7" xfId="19848" xr:uid="{59EAA6AA-2895-4315-8653-F389BA2C85C4}"/>
    <cellStyle name="Comma 3 3 3 7" xfId="831" xr:uid="{00000000-0005-0000-0000-00009D310000}"/>
    <cellStyle name="Comma 3 3 3 7 2" xfId="3236" xr:uid="{00000000-0005-0000-0000-00009E310000}"/>
    <cellStyle name="Comma 3 3 3 7 2 2" xfId="8039" xr:uid="{00000000-0005-0000-0000-00009F310000}"/>
    <cellStyle name="Comma 3 3 3 7 2 2 2" xfId="17646" xr:uid="{00000000-0005-0000-0000-0000A0310000}"/>
    <cellStyle name="Comma 3 3 3 7 2 2 2 2" xfId="36860" xr:uid="{74F60548-513A-49D0-AF3B-CC3A82B0ACA8}"/>
    <cellStyle name="Comma 3 3 3 7 2 2 3" xfId="27253" xr:uid="{75B3DF55-D943-497A-A792-14FAD1201CAC}"/>
    <cellStyle name="Comma 3 3 3 7 2 3" xfId="12843" xr:uid="{00000000-0005-0000-0000-0000A1310000}"/>
    <cellStyle name="Comma 3 3 3 7 2 3 2" xfId="32057" xr:uid="{C13D7D90-CBD1-40AE-9D25-E328CE8936BB}"/>
    <cellStyle name="Comma 3 3 3 7 2 4" xfId="22450" xr:uid="{FE5A7DD6-3F97-437A-954C-6B22AB50427C}"/>
    <cellStyle name="Comma 3 3 3 7 3" xfId="5638" xr:uid="{00000000-0005-0000-0000-0000A2310000}"/>
    <cellStyle name="Comma 3 3 3 7 3 2" xfId="15245" xr:uid="{00000000-0005-0000-0000-0000A3310000}"/>
    <cellStyle name="Comma 3 3 3 7 3 2 2" xfId="34459" xr:uid="{1CC71C91-373C-4108-A672-DC690CB1D5C8}"/>
    <cellStyle name="Comma 3 3 3 7 3 3" xfId="24852" xr:uid="{49D26503-8E9A-4636-ACDD-94EFBCEE875C}"/>
    <cellStyle name="Comma 3 3 3 7 4" xfId="10441" xr:uid="{00000000-0005-0000-0000-0000A4310000}"/>
    <cellStyle name="Comma 3 3 3 7 4 2" xfId="29655" xr:uid="{43773CB7-DAC8-4D47-A01F-B84214F99BEE}"/>
    <cellStyle name="Comma 3 3 3 7 5" xfId="20048" xr:uid="{E6E303F1-D5BE-48FD-82EF-C29AA8C6A189}"/>
    <cellStyle name="Comma 3 3 3 8" xfId="1631" xr:uid="{00000000-0005-0000-0000-0000A5310000}"/>
    <cellStyle name="Comma 3 3 3 8 2" xfId="4036" xr:uid="{00000000-0005-0000-0000-0000A6310000}"/>
    <cellStyle name="Comma 3 3 3 8 2 2" xfId="8839" xr:uid="{00000000-0005-0000-0000-0000A7310000}"/>
    <cellStyle name="Comma 3 3 3 8 2 2 2" xfId="18446" xr:uid="{00000000-0005-0000-0000-0000A8310000}"/>
    <cellStyle name="Comma 3 3 3 8 2 2 2 2" xfId="37660" xr:uid="{12ED3DF9-0873-4748-B988-3349B4C6E132}"/>
    <cellStyle name="Comma 3 3 3 8 2 2 3" xfId="28053" xr:uid="{81646B13-E3D0-42E1-8850-44B397DD8252}"/>
    <cellStyle name="Comma 3 3 3 8 2 3" xfId="13643" xr:uid="{00000000-0005-0000-0000-0000A9310000}"/>
    <cellStyle name="Comma 3 3 3 8 2 3 2" xfId="32857" xr:uid="{846BA489-AF24-49F2-80FE-C09C2F7FF342}"/>
    <cellStyle name="Comma 3 3 3 8 2 4" xfId="23250" xr:uid="{8EE12362-8D77-4FC4-865D-3E8946DA334B}"/>
    <cellStyle name="Comma 3 3 3 8 3" xfId="6438" xr:uid="{00000000-0005-0000-0000-0000AA310000}"/>
    <cellStyle name="Comma 3 3 3 8 3 2" xfId="16045" xr:uid="{00000000-0005-0000-0000-0000AB310000}"/>
    <cellStyle name="Comma 3 3 3 8 3 2 2" xfId="35259" xr:uid="{E8A90133-85BC-4440-87CC-A974551ED166}"/>
    <cellStyle name="Comma 3 3 3 8 3 3" xfId="25652" xr:uid="{AADDA1BC-8D41-447C-A271-BFBE798CFE38}"/>
    <cellStyle name="Comma 3 3 3 8 4" xfId="11241" xr:uid="{00000000-0005-0000-0000-0000AC310000}"/>
    <cellStyle name="Comma 3 3 3 8 4 2" xfId="30455" xr:uid="{1BCEC7ED-CE1B-4569-8E13-47B6564367A9}"/>
    <cellStyle name="Comma 3 3 3 8 5" xfId="20848" xr:uid="{15A54B84-86C9-4F31-94C6-BED00E895371}"/>
    <cellStyle name="Comma 3 3 3 9" xfId="2436" xr:uid="{00000000-0005-0000-0000-0000AD310000}"/>
    <cellStyle name="Comma 3 3 3 9 2" xfId="7239" xr:uid="{00000000-0005-0000-0000-0000AE310000}"/>
    <cellStyle name="Comma 3 3 3 9 2 2" xfId="16846" xr:uid="{00000000-0005-0000-0000-0000AF310000}"/>
    <cellStyle name="Comma 3 3 3 9 2 2 2" xfId="36060" xr:uid="{3838B123-EEF7-42F1-9F01-B32F27A399D5}"/>
    <cellStyle name="Comma 3 3 3 9 2 3" xfId="26453" xr:uid="{EF87E8E6-6BF9-4382-9F3C-DDA788C9D2C8}"/>
    <cellStyle name="Comma 3 3 3 9 3" xfId="12043" xr:uid="{00000000-0005-0000-0000-0000B0310000}"/>
    <cellStyle name="Comma 3 3 3 9 3 2" xfId="31257" xr:uid="{FA1E4D3F-5A42-427F-9B42-60C4A28F42B3}"/>
    <cellStyle name="Comma 3 3 3 9 4" xfId="21650" xr:uid="{E84A4CFC-8D8D-41D9-9908-0B3F1228E0AE}"/>
    <cellStyle name="Comma 3 3 4" xfId="40" xr:uid="{00000000-0005-0000-0000-0000B1310000}"/>
    <cellStyle name="Comma 3 3 4 10" xfId="4848" xr:uid="{00000000-0005-0000-0000-0000B2310000}"/>
    <cellStyle name="Comma 3 3 4 10 2" xfId="14455" xr:uid="{00000000-0005-0000-0000-0000B3310000}"/>
    <cellStyle name="Comma 3 3 4 10 2 2" xfId="33669" xr:uid="{E4A9B500-540C-4EBB-A749-057F83724D4C}"/>
    <cellStyle name="Comma 3 3 4 10 3" xfId="24062" xr:uid="{11161D4B-8CB0-4918-B23B-6CD190A3C8A2}"/>
    <cellStyle name="Comma 3 3 4 11" xfId="9651" xr:uid="{00000000-0005-0000-0000-0000B4310000}"/>
    <cellStyle name="Comma 3 3 4 11 2" xfId="28865" xr:uid="{E04F4BE8-020A-4644-9FD5-7DBB24A28F38}"/>
    <cellStyle name="Comma 3 3 4 12" xfId="19258" xr:uid="{3B7CED21-1A3E-4864-9632-0A6E5D02EEA3}"/>
    <cellStyle name="Comma 3 3 4 2" xfId="90" xr:uid="{00000000-0005-0000-0000-0000B5310000}"/>
    <cellStyle name="Comma 3 3 4 2 10" xfId="9701" xr:uid="{00000000-0005-0000-0000-0000B6310000}"/>
    <cellStyle name="Comma 3 3 4 2 10 2" xfId="28915" xr:uid="{614179AC-63A9-4BB6-8DB6-B21A3AE77A08}"/>
    <cellStyle name="Comma 3 3 4 2 11" xfId="19308" xr:uid="{BF364FB7-2CC2-42A2-A354-2EF6F9C78828}"/>
    <cellStyle name="Comma 3 3 4 2 2" xfId="190" xr:uid="{00000000-0005-0000-0000-0000B7310000}"/>
    <cellStyle name="Comma 3 3 4 2 2 10" xfId="19408" xr:uid="{7038FD15-7DC2-444C-82CB-C005EB12724A}"/>
    <cellStyle name="Comma 3 3 4 2 2 2" xfId="390" xr:uid="{00000000-0005-0000-0000-0000B8310000}"/>
    <cellStyle name="Comma 3 3 4 2 2 2 2" xfId="1191" xr:uid="{00000000-0005-0000-0000-0000B9310000}"/>
    <cellStyle name="Comma 3 3 4 2 2 2 2 2" xfId="3596" xr:uid="{00000000-0005-0000-0000-0000BA310000}"/>
    <cellStyle name="Comma 3 3 4 2 2 2 2 2 2" xfId="8399" xr:uid="{00000000-0005-0000-0000-0000BB310000}"/>
    <cellStyle name="Comma 3 3 4 2 2 2 2 2 2 2" xfId="18006" xr:uid="{00000000-0005-0000-0000-0000BC310000}"/>
    <cellStyle name="Comma 3 3 4 2 2 2 2 2 2 2 2" xfId="37220" xr:uid="{ED567ABD-E15F-49B9-B481-9C6E442B3017}"/>
    <cellStyle name="Comma 3 3 4 2 2 2 2 2 2 3" xfId="27613" xr:uid="{A5B02A6A-CDDC-4F7E-AA11-C9A5225EB1F4}"/>
    <cellStyle name="Comma 3 3 4 2 2 2 2 2 3" xfId="13203" xr:uid="{00000000-0005-0000-0000-0000BD310000}"/>
    <cellStyle name="Comma 3 3 4 2 2 2 2 2 3 2" xfId="32417" xr:uid="{EA446710-AFCF-40C5-ACBB-880FE0880173}"/>
    <cellStyle name="Comma 3 3 4 2 2 2 2 2 4" xfId="22810" xr:uid="{2E332611-80F6-4623-8E20-76DBAEB9B889}"/>
    <cellStyle name="Comma 3 3 4 2 2 2 2 3" xfId="5998" xr:uid="{00000000-0005-0000-0000-0000BE310000}"/>
    <cellStyle name="Comma 3 3 4 2 2 2 2 3 2" xfId="15605" xr:uid="{00000000-0005-0000-0000-0000BF310000}"/>
    <cellStyle name="Comma 3 3 4 2 2 2 2 3 2 2" xfId="34819" xr:uid="{4D5D9B82-CAC3-48F4-A6A2-6DE0B5463D0F}"/>
    <cellStyle name="Comma 3 3 4 2 2 2 2 3 3" xfId="25212" xr:uid="{FCDE8A2F-C37E-4306-9C41-E1C0D1BE3D4C}"/>
    <cellStyle name="Comma 3 3 4 2 2 2 2 4" xfId="10801" xr:uid="{00000000-0005-0000-0000-0000C0310000}"/>
    <cellStyle name="Comma 3 3 4 2 2 2 2 4 2" xfId="30015" xr:uid="{9C94BD63-13B6-49A3-A397-797CE56DBC5D}"/>
    <cellStyle name="Comma 3 3 4 2 2 2 2 5" xfId="20408" xr:uid="{7E6B99C9-5512-4F22-AE34-EF96E2DB5455}"/>
    <cellStyle name="Comma 3 3 4 2 2 2 3" xfId="1991" xr:uid="{00000000-0005-0000-0000-0000C1310000}"/>
    <cellStyle name="Comma 3 3 4 2 2 2 3 2" xfId="4396" xr:uid="{00000000-0005-0000-0000-0000C2310000}"/>
    <cellStyle name="Comma 3 3 4 2 2 2 3 2 2" xfId="9199" xr:uid="{00000000-0005-0000-0000-0000C3310000}"/>
    <cellStyle name="Comma 3 3 4 2 2 2 3 2 2 2" xfId="18806" xr:uid="{00000000-0005-0000-0000-0000C4310000}"/>
    <cellStyle name="Comma 3 3 4 2 2 2 3 2 2 2 2" xfId="38020" xr:uid="{7003ACBB-0209-4249-87E9-6E12D60D0C2C}"/>
    <cellStyle name="Comma 3 3 4 2 2 2 3 2 2 3" xfId="28413" xr:uid="{004EEA53-8BFE-4C5C-929D-54F4D15CD981}"/>
    <cellStyle name="Comma 3 3 4 2 2 2 3 2 3" xfId="14003" xr:uid="{00000000-0005-0000-0000-0000C5310000}"/>
    <cellStyle name="Comma 3 3 4 2 2 2 3 2 3 2" xfId="33217" xr:uid="{3BD6D259-BDCF-4672-9BE8-0FFC3D120F63}"/>
    <cellStyle name="Comma 3 3 4 2 2 2 3 2 4" xfId="23610" xr:uid="{6E42F1EB-6856-4EF3-A71B-C669D6E41FD8}"/>
    <cellStyle name="Comma 3 3 4 2 2 2 3 3" xfId="6798" xr:uid="{00000000-0005-0000-0000-0000C6310000}"/>
    <cellStyle name="Comma 3 3 4 2 2 2 3 3 2" xfId="16405" xr:uid="{00000000-0005-0000-0000-0000C7310000}"/>
    <cellStyle name="Comma 3 3 4 2 2 2 3 3 2 2" xfId="35619" xr:uid="{A1335835-EB47-4908-AEBC-B1552A02FA9E}"/>
    <cellStyle name="Comma 3 3 4 2 2 2 3 3 3" xfId="26012" xr:uid="{B55DCB18-73B1-4DCA-9E68-2C343FBD3839}"/>
    <cellStyle name="Comma 3 3 4 2 2 2 3 4" xfId="11601" xr:uid="{00000000-0005-0000-0000-0000C8310000}"/>
    <cellStyle name="Comma 3 3 4 2 2 2 3 4 2" xfId="30815" xr:uid="{05C38C94-0684-4345-9E48-2CA97A0628DE}"/>
    <cellStyle name="Comma 3 3 4 2 2 2 3 5" xfId="21208" xr:uid="{555169A5-A93A-4281-A463-0C745B1C8BC3}"/>
    <cellStyle name="Comma 3 3 4 2 2 2 4" xfId="2796" xr:uid="{00000000-0005-0000-0000-0000C9310000}"/>
    <cellStyle name="Comma 3 3 4 2 2 2 4 2" xfId="7599" xr:uid="{00000000-0005-0000-0000-0000CA310000}"/>
    <cellStyle name="Comma 3 3 4 2 2 2 4 2 2" xfId="17206" xr:uid="{00000000-0005-0000-0000-0000CB310000}"/>
    <cellStyle name="Comma 3 3 4 2 2 2 4 2 2 2" xfId="36420" xr:uid="{2C722E9F-C794-449A-8206-011F88BE8A85}"/>
    <cellStyle name="Comma 3 3 4 2 2 2 4 2 3" xfId="26813" xr:uid="{1A82631E-3DD2-45BB-A665-1C644BA18E65}"/>
    <cellStyle name="Comma 3 3 4 2 2 2 4 3" xfId="12403" xr:uid="{00000000-0005-0000-0000-0000CC310000}"/>
    <cellStyle name="Comma 3 3 4 2 2 2 4 3 2" xfId="31617" xr:uid="{3917F01F-5C3A-45E6-9511-1790EDEADD9C}"/>
    <cellStyle name="Comma 3 3 4 2 2 2 4 4" xfId="22010" xr:uid="{5EA6F40D-3B98-4C95-9DA6-CE0A4E60FFAF}"/>
    <cellStyle name="Comma 3 3 4 2 2 2 5" xfId="5198" xr:uid="{00000000-0005-0000-0000-0000CD310000}"/>
    <cellStyle name="Comma 3 3 4 2 2 2 5 2" xfId="14805" xr:uid="{00000000-0005-0000-0000-0000CE310000}"/>
    <cellStyle name="Comma 3 3 4 2 2 2 5 2 2" xfId="34019" xr:uid="{E7FCB321-F206-49D3-BED9-86B61AB5D7B7}"/>
    <cellStyle name="Comma 3 3 4 2 2 2 5 3" xfId="24412" xr:uid="{B539ED58-48DC-4D16-88D1-DB1A96196E21}"/>
    <cellStyle name="Comma 3 3 4 2 2 2 6" xfId="10001" xr:uid="{00000000-0005-0000-0000-0000CF310000}"/>
    <cellStyle name="Comma 3 3 4 2 2 2 6 2" xfId="29215" xr:uid="{05444007-0933-41F4-8D43-84972A553519}"/>
    <cellStyle name="Comma 3 3 4 2 2 2 7" xfId="19608" xr:uid="{0ABF01F0-1EB7-4D83-A4A8-D2CF25553A92}"/>
    <cellStyle name="Comma 3 3 4 2 2 3" xfId="590" xr:uid="{00000000-0005-0000-0000-0000D0310000}"/>
    <cellStyle name="Comma 3 3 4 2 2 3 2" xfId="1391" xr:uid="{00000000-0005-0000-0000-0000D1310000}"/>
    <cellStyle name="Comma 3 3 4 2 2 3 2 2" xfId="3796" xr:uid="{00000000-0005-0000-0000-0000D2310000}"/>
    <cellStyle name="Comma 3 3 4 2 2 3 2 2 2" xfId="8599" xr:uid="{00000000-0005-0000-0000-0000D3310000}"/>
    <cellStyle name="Comma 3 3 4 2 2 3 2 2 2 2" xfId="18206" xr:uid="{00000000-0005-0000-0000-0000D4310000}"/>
    <cellStyle name="Comma 3 3 4 2 2 3 2 2 2 2 2" xfId="37420" xr:uid="{243059B6-7686-4B86-B2FC-6D7273DE5E0F}"/>
    <cellStyle name="Comma 3 3 4 2 2 3 2 2 2 3" xfId="27813" xr:uid="{2BF37EBF-1933-467A-9F57-A5FC354A6232}"/>
    <cellStyle name="Comma 3 3 4 2 2 3 2 2 3" xfId="13403" xr:uid="{00000000-0005-0000-0000-0000D5310000}"/>
    <cellStyle name="Comma 3 3 4 2 2 3 2 2 3 2" xfId="32617" xr:uid="{E145C92D-770F-4F3A-8B52-C512872C3B4F}"/>
    <cellStyle name="Comma 3 3 4 2 2 3 2 2 4" xfId="23010" xr:uid="{F67547E4-A173-49AB-BCA6-E1E273D44319}"/>
    <cellStyle name="Comma 3 3 4 2 2 3 2 3" xfId="6198" xr:uid="{00000000-0005-0000-0000-0000D6310000}"/>
    <cellStyle name="Comma 3 3 4 2 2 3 2 3 2" xfId="15805" xr:uid="{00000000-0005-0000-0000-0000D7310000}"/>
    <cellStyle name="Comma 3 3 4 2 2 3 2 3 2 2" xfId="35019" xr:uid="{EC581CC7-7E07-46B6-8FE1-C22BA18DB3A3}"/>
    <cellStyle name="Comma 3 3 4 2 2 3 2 3 3" xfId="25412" xr:uid="{0BF5B7C4-F8B4-4A5B-B71A-E9B88F5FACD8}"/>
    <cellStyle name="Comma 3 3 4 2 2 3 2 4" xfId="11001" xr:uid="{00000000-0005-0000-0000-0000D8310000}"/>
    <cellStyle name="Comma 3 3 4 2 2 3 2 4 2" xfId="30215" xr:uid="{9BBFAC3B-0A76-45C5-BB0A-68A2BDD029E4}"/>
    <cellStyle name="Comma 3 3 4 2 2 3 2 5" xfId="20608" xr:uid="{3C328EB6-57D7-412D-9892-3F3B7C4497C1}"/>
    <cellStyle name="Comma 3 3 4 2 2 3 3" xfId="2191" xr:uid="{00000000-0005-0000-0000-0000D9310000}"/>
    <cellStyle name="Comma 3 3 4 2 2 3 3 2" xfId="4596" xr:uid="{00000000-0005-0000-0000-0000DA310000}"/>
    <cellStyle name="Comma 3 3 4 2 2 3 3 2 2" xfId="9399" xr:uid="{00000000-0005-0000-0000-0000DB310000}"/>
    <cellStyle name="Comma 3 3 4 2 2 3 3 2 2 2" xfId="19006" xr:uid="{00000000-0005-0000-0000-0000DC310000}"/>
    <cellStyle name="Comma 3 3 4 2 2 3 3 2 2 2 2" xfId="38220" xr:uid="{A7082C56-44B2-454E-8ABA-B48A26256108}"/>
    <cellStyle name="Comma 3 3 4 2 2 3 3 2 2 3" xfId="28613" xr:uid="{C8F6F848-9AAC-4D61-BAA9-1012F722E4F4}"/>
    <cellStyle name="Comma 3 3 4 2 2 3 3 2 3" xfId="14203" xr:uid="{00000000-0005-0000-0000-0000DD310000}"/>
    <cellStyle name="Comma 3 3 4 2 2 3 3 2 3 2" xfId="33417" xr:uid="{2EE7EAD5-C4C0-4A6C-9BC6-D409FAC62A0A}"/>
    <cellStyle name="Comma 3 3 4 2 2 3 3 2 4" xfId="23810" xr:uid="{3CBDA274-034E-4282-B8C2-9510829DD4E3}"/>
    <cellStyle name="Comma 3 3 4 2 2 3 3 3" xfId="6998" xr:uid="{00000000-0005-0000-0000-0000DE310000}"/>
    <cellStyle name="Comma 3 3 4 2 2 3 3 3 2" xfId="16605" xr:uid="{00000000-0005-0000-0000-0000DF310000}"/>
    <cellStyle name="Comma 3 3 4 2 2 3 3 3 2 2" xfId="35819" xr:uid="{AE17EE1A-5129-452E-A5AE-C3B85648EAAD}"/>
    <cellStyle name="Comma 3 3 4 2 2 3 3 3 3" xfId="26212" xr:uid="{9C6161AD-E0BD-476E-8E31-A44DC0A24D10}"/>
    <cellStyle name="Comma 3 3 4 2 2 3 3 4" xfId="11801" xr:uid="{00000000-0005-0000-0000-0000E0310000}"/>
    <cellStyle name="Comma 3 3 4 2 2 3 3 4 2" xfId="31015" xr:uid="{2FDB5B6A-1B0D-437C-BDB9-5EF42E24AEFC}"/>
    <cellStyle name="Comma 3 3 4 2 2 3 3 5" xfId="21408" xr:uid="{2867566B-5F77-4BA3-BCE8-52EED008B8CA}"/>
    <cellStyle name="Comma 3 3 4 2 2 3 4" xfId="2996" xr:uid="{00000000-0005-0000-0000-0000E1310000}"/>
    <cellStyle name="Comma 3 3 4 2 2 3 4 2" xfId="7799" xr:uid="{00000000-0005-0000-0000-0000E2310000}"/>
    <cellStyle name="Comma 3 3 4 2 2 3 4 2 2" xfId="17406" xr:uid="{00000000-0005-0000-0000-0000E3310000}"/>
    <cellStyle name="Comma 3 3 4 2 2 3 4 2 2 2" xfId="36620" xr:uid="{165864E5-C1A8-4DEC-847B-43082AFCAE1D}"/>
    <cellStyle name="Comma 3 3 4 2 2 3 4 2 3" xfId="27013" xr:uid="{02951E73-2B12-4CD2-BBA9-0A965267E3B3}"/>
    <cellStyle name="Comma 3 3 4 2 2 3 4 3" xfId="12603" xr:uid="{00000000-0005-0000-0000-0000E4310000}"/>
    <cellStyle name="Comma 3 3 4 2 2 3 4 3 2" xfId="31817" xr:uid="{B2046AA1-FCA6-4727-B7F7-B6D11E274AF7}"/>
    <cellStyle name="Comma 3 3 4 2 2 3 4 4" xfId="22210" xr:uid="{69675B7B-13DA-47DD-9A3C-1798E519F36E}"/>
    <cellStyle name="Comma 3 3 4 2 2 3 5" xfId="5398" xr:uid="{00000000-0005-0000-0000-0000E5310000}"/>
    <cellStyle name="Comma 3 3 4 2 2 3 5 2" xfId="15005" xr:uid="{00000000-0005-0000-0000-0000E6310000}"/>
    <cellStyle name="Comma 3 3 4 2 2 3 5 2 2" xfId="34219" xr:uid="{E1E39143-D40C-4DB3-9AF1-05BFDB7C1962}"/>
    <cellStyle name="Comma 3 3 4 2 2 3 5 3" xfId="24612" xr:uid="{43AA31B2-DBF8-40FA-9799-29691B74EE46}"/>
    <cellStyle name="Comma 3 3 4 2 2 3 6" xfId="10201" xr:uid="{00000000-0005-0000-0000-0000E7310000}"/>
    <cellStyle name="Comma 3 3 4 2 2 3 6 2" xfId="29415" xr:uid="{26948E13-81D1-45F5-9BFE-2D91D09D38F8}"/>
    <cellStyle name="Comma 3 3 4 2 2 3 7" xfId="19808" xr:uid="{6FE21B9C-30DE-46D4-BADB-400593C1ACD3}"/>
    <cellStyle name="Comma 3 3 4 2 2 4" xfId="790" xr:uid="{00000000-0005-0000-0000-0000E8310000}"/>
    <cellStyle name="Comma 3 3 4 2 2 4 2" xfId="1591" xr:uid="{00000000-0005-0000-0000-0000E9310000}"/>
    <cellStyle name="Comma 3 3 4 2 2 4 2 2" xfId="3996" xr:uid="{00000000-0005-0000-0000-0000EA310000}"/>
    <cellStyle name="Comma 3 3 4 2 2 4 2 2 2" xfId="8799" xr:uid="{00000000-0005-0000-0000-0000EB310000}"/>
    <cellStyle name="Comma 3 3 4 2 2 4 2 2 2 2" xfId="18406" xr:uid="{00000000-0005-0000-0000-0000EC310000}"/>
    <cellStyle name="Comma 3 3 4 2 2 4 2 2 2 2 2" xfId="37620" xr:uid="{6128D0FF-BCFD-4971-941A-F26D8A2B1564}"/>
    <cellStyle name="Comma 3 3 4 2 2 4 2 2 2 3" xfId="28013" xr:uid="{0DD9D62A-9576-44E8-8968-D6F631F4A86F}"/>
    <cellStyle name="Comma 3 3 4 2 2 4 2 2 3" xfId="13603" xr:uid="{00000000-0005-0000-0000-0000ED310000}"/>
    <cellStyle name="Comma 3 3 4 2 2 4 2 2 3 2" xfId="32817" xr:uid="{BE1287A2-0E55-46F6-9632-7608B6CB2D40}"/>
    <cellStyle name="Comma 3 3 4 2 2 4 2 2 4" xfId="23210" xr:uid="{6B2C3C02-E2BE-4691-B493-D7460C96FD03}"/>
    <cellStyle name="Comma 3 3 4 2 2 4 2 3" xfId="6398" xr:uid="{00000000-0005-0000-0000-0000EE310000}"/>
    <cellStyle name="Comma 3 3 4 2 2 4 2 3 2" xfId="16005" xr:uid="{00000000-0005-0000-0000-0000EF310000}"/>
    <cellStyle name="Comma 3 3 4 2 2 4 2 3 2 2" xfId="35219" xr:uid="{4B2B96F5-51B7-46F6-8091-EE63E5936F49}"/>
    <cellStyle name="Comma 3 3 4 2 2 4 2 3 3" xfId="25612" xr:uid="{A9DEEF19-C9FF-4F37-9A13-AA3CD4D15720}"/>
    <cellStyle name="Comma 3 3 4 2 2 4 2 4" xfId="11201" xr:uid="{00000000-0005-0000-0000-0000F0310000}"/>
    <cellStyle name="Comma 3 3 4 2 2 4 2 4 2" xfId="30415" xr:uid="{0F030304-794F-4759-80BA-54983F22DE9E}"/>
    <cellStyle name="Comma 3 3 4 2 2 4 2 5" xfId="20808" xr:uid="{1BDA4176-702A-40DF-9549-69F39C4C15F0}"/>
    <cellStyle name="Comma 3 3 4 2 2 4 3" xfId="2391" xr:uid="{00000000-0005-0000-0000-0000F1310000}"/>
    <cellStyle name="Comma 3 3 4 2 2 4 3 2" xfId="4796" xr:uid="{00000000-0005-0000-0000-0000F2310000}"/>
    <cellStyle name="Comma 3 3 4 2 2 4 3 2 2" xfId="9599" xr:uid="{00000000-0005-0000-0000-0000F3310000}"/>
    <cellStyle name="Comma 3 3 4 2 2 4 3 2 2 2" xfId="19206" xr:uid="{00000000-0005-0000-0000-0000F4310000}"/>
    <cellStyle name="Comma 3 3 4 2 2 4 3 2 2 2 2" xfId="38420" xr:uid="{1DB032D0-D193-4018-9BCA-A7763786204A}"/>
    <cellStyle name="Comma 3 3 4 2 2 4 3 2 2 3" xfId="28813" xr:uid="{837C275B-5AF2-4644-AEFE-2B829A5B4AD5}"/>
    <cellStyle name="Comma 3 3 4 2 2 4 3 2 3" xfId="14403" xr:uid="{00000000-0005-0000-0000-0000F5310000}"/>
    <cellStyle name="Comma 3 3 4 2 2 4 3 2 3 2" xfId="33617" xr:uid="{463273F5-D09F-4699-899A-52FBB53430B8}"/>
    <cellStyle name="Comma 3 3 4 2 2 4 3 2 4" xfId="24010" xr:uid="{92CBAC30-DAD2-4804-95E5-910336AB220D}"/>
    <cellStyle name="Comma 3 3 4 2 2 4 3 3" xfId="7198" xr:uid="{00000000-0005-0000-0000-0000F6310000}"/>
    <cellStyle name="Comma 3 3 4 2 2 4 3 3 2" xfId="16805" xr:uid="{00000000-0005-0000-0000-0000F7310000}"/>
    <cellStyle name="Comma 3 3 4 2 2 4 3 3 2 2" xfId="36019" xr:uid="{FF366DB8-3A66-4F7C-9692-E09592AFBC65}"/>
    <cellStyle name="Comma 3 3 4 2 2 4 3 3 3" xfId="26412" xr:uid="{ACDC21EA-4291-447B-8C7B-F062E81D4AF4}"/>
    <cellStyle name="Comma 3 3 4 2 2 4 3 4" xfId="12001" xr:uid="{00000000-0005-0000-0000-0000F8310000}"/>
    <cellStyle name="Comma 3 3 4 2 2 4 3 4 2" xfId="31215" xr:uid="{05AB9D1C-B697-44B1-98B6-910827B92C3A}"/>
    <cellStyle name="Comma 3 3 4 2 2 4 3 5" xfId="21608" xr:uid="{1E69AB53-C8C3-4B1F-B69B-9FC293FD9F1C}"/>
    <cellStyle name="Comma 3 3 4 2 2 4 4" xfId="3196" xr:uid="{00000000-0005-0000-0000-0000F9310000}"/>
    <cellStyle name="Comma 3 3 4 2 2 4 4 2" xfId="7999" xr:uid="{00000000-0005-0000-0000-0000FA310000}"/>
    <cellStyle name="Comma 3 3 4 2 2 4 4 2 2" xfId="17606" xr:uid="{00000000-0005-0000-0000-0000FB310000}"/>
    <cellStyle name="Comma 3 3 4 2 2 4 4 2 2 2" xfId="36820" xr:uid="{6D8DEC4B-BB90-45E1-8055-384C6264D063}"/>
    <cellStyle name="Comma 3 3 4 2 2 4 4 2 3" xfId="27213" xr:uid="{BAE15E00-3A52-4010-A20E-EB0C89EB7E00}"/>
    <cellStyle name="Comma 3 3 4 2 2 4 4 3" xfId="12803" xr:uid="{00000000-0005-0000-0000-0000FC310000}"/>
    <cellStyle name="Comma 3 3 4 2 2 4 4 3 2" xfId="32017" xr:uid="{4974AAD8-EF30-4CA9-9D7A-44B60DEEA585}"/>
    <cellStyle name="Comma 3 3 4 2 2 4 4 4" xfId="22410" xr:uid="{E06DF4FA-5F54-4F17-AD9B-7ECD5D8526A5}"/>
    <cellStyle name="Comma 3 3 4 2 2 4 5" xfId="5598" xr:uid="{00000000-0005-0000-0000-0000FD310000}"/>
    <cellStyle name="Comma 3 3 4 2 2 4 5 2" xfId="15205" xr:uid="{00000000-0005-0000-0000-0000FE310000}"/>
    <cellStyle name="Comma 3 3 4 2 2 4 5 2 2" xfId="34419" xr:uid="{CA5CB6A2-D5B8-4F5C-ABF5-8D0A7325A312}"/>
    <cellStyle name="Comma 3 3 4 2 2 4 5 3" xfId="24812" xr:uid="{7C8323D5-899F-4D6F-B8F7-4DDB360FC7A7}"/>
    <cellStyle name="Comma 3 3 4 2 2 4 6" xfId="10401" xr:uid="{00000000-0005-0000-0000-0000FF310000}"/>
    <cellStyle name="Comma 3 3 4 2 2 4 6 2" xfId="29615" xr:uid="{D24CFCE1-4769-4FCB-906B-AFEE7E480ED6}"/>
    <cellStyle name="Comma 3 3 4 2 2 4 7" xfId="20008" xr:uid="{4C6966B7-0232-464C-9B53-9E153BAF454F}"/>
    <cellStyle name="Comma 3 3 4 2 2 5" xfId="991" xr:uid="{00000000-0005-0000-0000-000000320000}"/>
    <cellStyle name="Comma 3 3 4 2 2 5 2" xfId="3396" xr:uid="{00000000-0005-0000-0000-000001320000}"/>
    <cellStyle name="Comma 3 3 4 2 2 5 2 2" xfId="8199" xr:uid="{00000000-0005-0000-0000-000002320000}"/>
    <cellStyle name="Comma 3 3 4 2 2 5 2 2 2" xfId="17806" xr:uid="{00000000-0005-0000-0000-000003320000}"/>
    <cellStyle name="Comma 3 3 4 2 2 5 2 2 2 2" xfId="37020" xr:uid="{E8F130C5-550C-41CE-A24C-98ACCB4EA099}"/>
    <cellStyle name="Comma 3 3 4 2 2 5 2 2 3" xfId="27413" xr:uid="{C3C3B493-D71D-4C1F-8A9E-DF8A7E1115BA}"/>
    <cellStyle name="Comma 3 3 4 2 2 5 2 3" xfId="13003" xr:uid="{00000000-0005-0000-0000-000004320000}"/>
    <cellStyle name="Comma 3 3 4 2 2 5 2 3 2" xfId="32217" xr:uid="{9821904B-D1A0-4020-B301-EA9C81E005F1}"/>
    <cellStyle name="Comma 3 3 4 2 2 5 2 4" xfId="22610" xr:uid="{280A5A42-708C-450E-ADF7-4092CA723F56}"/>
    <cellStyle name="Comma 3 3 4 2 2 5 3" xfId="5798" xr:uid="{00000000-0005-0000-0000-000005320000}"/>
    <cellStyle name="Comma 3 3 4 2 2 5 3 2" xfId="15405" xr:uid="{00000000-0005-0000-0000-000006320000}"/>
    <cellStyle name="Comma 3 3 4 2 2 5 3 2 2" xfId="34619" xr:uid="{527CEE0D-D6CB-4538-8CE7-21804533DA9A}"/>
    <cellStyle name="Comma 3 3 4 2 2 5 3 3" xfId="25012" xr:uid="{227B0F2F-C0B2-4BBA-8F59-5ADD7FB96FE9}"/>
    <cellStyle name="Comma 3 3 4 2 2 5 4" xfId="10601" xr:uid="{00000000-0005-0000-0000-000007320000}"/>
    <cellStyle name="Comma 3 3 4 2 2 5 4 2" xfId="29815" xr:uid="{E5BA22D8-F0BF-40E5-8179-BD05994C5454}"/>
    <cellStyle name="Comma 3 3 4 2 2 5 5" xfId="20208" xr:uid="{A2734E9F-293E-4061-83C9-0D719F70F466}"/>
    <cellStyle name="Comma 3 3 4 2 2 6" xfId="1791" xr:uid="{00000000-0005-0000-0000-000008320000}"/>
    <cellStyle name="Comma 3 3 4 2 2 6 2" xfId="4196" xr:uid="{00000000-0005-0000-0000-000009320000}"/>
    <cellStyle name="Comma 3 3 4 2 2 6 2 2" xfId="8999" xr:uid="{00000000-0005-0000-0000-00000A320000}"/>
    <cellStyle name="Comma 3 3 4 2 2 6 2 2 2" xfId="18606" xr:uid="{00000000-0005-0000-0000-00000B320000}"/>
    <cellStyle name="Comma 3 3 4 2 2 6 2 2 2 2" xfId="37820" xr:uid="{751F3DEC-A76F-435A-9441-5E7136BB6CBC}"/>
    <cellStyle name="Comma 3 3 4 2 2 6 2 2 3" xfId="28213" xr:uid="{75C6C093-9FCF-4501-9227-636C9A0A8652}"/>
    <cellStyle name="Comma 3 3 4 2 2 6 2 3" xfId="13803" xr:uid="{00000000-0005-0000-0000-00000C320000}"/>
    <cellStyle name="Comma 3 3 4 2 2 6 2 3 2" xfId="33017" xr:uid="{4CA0FCDF-EB32-4790-ACAA-A6A7A6D20463}"/>
    <cellStyle name="Comma 3 3 4 2 2 6 2 4" xfId="23410" xr:uid="{BE8959B7-48BC-44DE-A99D-EBC37BD9D121}"/>
    <cellStyle name="Comma 3 3 4 2 2 6 3" xfId="6598" xr:uid="{00000000-0005-0000-0000-00000D320000}"/>
    <cellStyle name="Comma 3 3 4 2 2 6 3 2" xfId="16205" xr:uid="{00000000-0005-0000-0000-00000E320000}"/>
    <cellStyle name="Comma 3 3 4 2 2 6 3 2 2" xfId="35419" xr:uid="{B7F88615-DE08-4D83-AC23-08C87EB35718}"/>
    <cellStyle name="Comma 3 3 4 2 2 6 3 3" xfId="25812" xr:uid="{21135F42-A899-407B-B06E-DCBD48902572}"/>
    <cellStyle name="Comma 3 3 4 2 2 6 4" xfId="11401" xr:uid="{00000000-0005-0000-0000-00000F320000}"/>
    <cellStyle name="Comma 3 3 4 2 2 6 4 2" xfId="30615" xr:uid="{D8E06207-FB1B-45FA-81B8-C40CFFE459EF}"/>
    <cellStyle name="Comma 3 3 4 2 2 6 5" xfId="21008" xr:uid="{2B514541-9911-4E4C-BE6C-C7C1A5BBBBB0}"/>
    <cellStyle name="Comma 3 3 4 2 2 7" xfId="2596" xr:uid="{00000000-0005-0000-0000-000010320000}"/>
    <cellStyle name="Comma 3 3 4 2 2 7 2" xfId="7399" xr:uid="{00000000-0005-0000-0000-000011320000}"/>
    <cellStyle name="Comma 3 3 4 2 2 7 2 2" xfId="17006" xr:uid="{00000000-0005-0000-0000-000012320000}"/>
    <cellStyle name="Comma 3 3 4 2 2 7 2 2 2" xfId="36220" xr:uid="{86F22388-F222-4958-89CB-08CB01537218}"/>
    <cellStyle name="Comma 3 3 4 2 2 7 2 3" xfId="26613" xr:uid="{730ED773-C32E-4AE5-9A6D-1B4EC491DD1E}"/>
    <cellStyle name="Comma 3 3 4 2 2 7 3" xfId="12203" xr:uid="{00000000-0005-0000-0000-000013320000}"/>
    <cellStyle name="Comma 3 3 4 2 2 7 3 2" xfId="31417" xr:uid="{54CDB7E7-024B-49D4-9F59-8919E760A58B}"/>
    <cellStyle name="Comma 3 3 4 2 2 7 4" xfId="21810" xr:uid="{048197C5-DEA2-41E8-9B11-3B01EF5CD5AA}"/>
    <cellStyle name="Comma 3 3 4 2 2 8" xfId="4998" xr:uid="{00000000-0005-0000-0000-000014320000}"/>
    <cellStyle name="Comma 3 3 4 2 2 8 2" xfId="14605" xr:uid="{00000000-0005-0000-0000-000015320000}"/>
    <cellStyle name="Comma 3 3 4 2 2 8 2 2" xfId="33819" xr:uid="{B5B67BC8-9E94-45B9-BAFF-05C0615D28E2}"/>
    <cellStyle name="Comma 3 3 4 2 2 8 3" xfId="24212" xr:uid="{30150997-34A0-458A-8FBD-670640348A26}"/>
    <cellStyle name="Comma 3 3 4 2 2 9" xfId="9801" xr:uid="{00000000-0005-0000-0000-000016320000}"/>
    <cellStyle name="Comma 3 3 4 2 2 9 2" xfId="29015" xr:uid="{F56FA107-9E89-4044-90F6-8E127A7F9942}"/>
    <cellStyle name="Comma 3 3 4 2 3" xfId="290" xr:uid="{00000000-0005-0000-0000-000017320000}"/>
    <cellStyle name="Comma 3 3 4 2 3 2" xfId="1091" xr:uid="{00000000-0005-0000-0000-000018320000}"/>
    <cellStyle name="Comma 3 3 4 2 3 2 2" xfId="3496" xr:uid="{00000000-0005-0000-0000-000019320000}"/>
    <cellStyle name="Comma 3 3 4 2 3 2 2 2" xfId="8299" xr:uid="{00000000-0005-0000-0000-00001A320000}"/>
    <cellStyle name="Comma 3 3 4 2 3 2 2 2 2" xfId="17906" xr:uid="{00000000-0005-0000-0000-00001B320000}"/>
    <cellStyle name="Comma 3 3 4 2 3 2 2 2 2 2" xfId="37120" xr:uid="{00B8D207-BBA5-4D55-A2E2-8382F6AFFB58}"/>
    <cellStyle name="Comma 3 3 4 2 3 2 2 2 3" xfId="27513" xr:uid="{0E5BA93B-8FDB-4D23-A416-FFB88483D240}"/>
    <cellStyle name="Comma 3 3 4 2 3 2 2 3" xfId="13103" xr:uid="{00000000-0005-0000-0000-00001C320000}"/>
    <cellStyle name="Comma 3 3 4 2 3 2 2 3 2" xfId="32317" xr:uid="{80BA9B3F-96E0-4D39-9834-DE02455FA1E9}"/>
    <cellStyle name="Comma 3 3 4 2 3 2 2 4" xfId="22710" xr:uid="{8C5CC8E1-1A19-477C-90C4-65794528B328}"/>
    <cellStyle name="Comma 3 3 4 2 3 2 3" xfId="5898" xr:uid="{00000000-0005-0000-0000-00001D320000}"/>
    <cellStyle name="Comma 3 3 4 2 3 2 3 2" xfId="15505" xr:uid="{00000000-0005-0000-0000-00001E320000}"/>
    <cellStyle name="Comma 3 3 4 2 3 2 3 2 2" xfId="34719" xr:uid="{D7F5C89F-0CBA-484C-B1EC-94BD5B3A12C8}"/>
    <cellStyle name="Comma 3 3 4 2 3 2 3 3" xfId="25112" xr:uid="{5D9E5EA0-E432-40BE-87D4-3D9B2C144902}"/>
    <cellStyle name="Comma 3 3 4 2 3 2 4" xfId="10701" xr:uid="{00000000-0005-0000-0000-00001F320000}"/>
    <cellStyle name="Comma 3 3 4 2 3 2 4 2" xfId="29915" xr:uid="{49CBD96E-2535-4EF0-B0D6-6EC39CED20E5}"/>
    <cellStyle name="Comma 3 3 4 2 3 2 5" xfId="20308" xr:uid="{696D01E3-C89D-4D4F-B2DA-78A72DACAEFF}"/>
    <cellStyle name="Comma 3 3 4 2 3 3" xfId="1891" xr:uid="{00000000-0005-0000-0000-000020320000}"/>
    <cellStyle name="Comma 3 3 4 2 3 3 2" xfId="4296" xr:uid="{00000000-0005-0000-0000-000021320000}"/>
    <cellStyle name="Comma 3 3 4 2 3 3 2 2" xfId="9099" xr:uid="{00000000-0005-0000-0000-000022320000}"/>
    <cellStyle name="Comma 3 3 4 2 3 3 2 2 2" xfId="18706" xr:uid="{00000000-0005-0000-0000-000023320000}"/>
    <cellStyle name="Comma 3 3 4 2 3 3 2 2 2 2" xfId="37920" xr:uid="{77705F42-E0ED-4E9E-9B73-E816892FF8AC}"/>
    <cellStyle name="Comma 3 3 4 2 3 3 2 2 3" xfId="28313" xr:uid="{7687299E-2F1A-44B2-BACD-CB35614E6F7A}"/>
    <cellStyle name="Comma 3 3 4 2 3 3 2 3" xfId="13903" xr:uid="{00000000-0005-0000-0000-000024320000}"/>
    <cellStyle name="Comma 3 3 4 2 3 3 2 3 2" xfId="33117" xr:uid="{B589693C-6964-4D33-9B42-7E41B66C975F}"/>
    <cellStyle name="Comma 3 3 4 2 3 3 2 4" xfId="23510" xr:uid="{BE223497-C27A-455B-92AD-7B7FC8FB7F61}"/>
    <cellStyle name="Comma 3 3 4 2 3 3 3" xfId="6698" xr:uid="{00000000-0005-0000-0000-000025320000}"/>
    <cellStyle name="Comma 3 3 4 2 3 3 3 2" xfId="16305" xr:uid="{00000000-0005-0000-0000-000026320000}"/>
    <cellStyle name="Comma 3 3 4 2 3 3 3 2 2" xfId="35519" xr:uid="{DD1A8CCC-F5CE-4716-8845-D318DECB0888}"/>
    <cellStyle name="Comma 3 3 4 2 3 3 3 3" xfId="25912" xr:uid="{8BC54BCA-9347-4F00-9B08-7CE8A4B7D3B0}"/>
    <cellStyle name="Comma 3 3 4 2 3 3 4" xfId="11501" xr:uid="{00000000-0005-0000-0000-000027320000}"/>
    <cellStyle name="Comma 3 3 4 2 3 3 4 2" xfId="30715" xr:uid="{9223B3A7-72CB-432A-9209-FCE4AA1BDE47}"/>
    <cellStyle name="Comma 3 3 4 2 3 3 5" xfId="21108" xr:uid="{79012199-9A15-4773-8BA0-72444598A23B}"/>
    <cellStyle name="Comma 3 3 4 2 3 4" xfId="2696" xr:uid="{00000000-0005-0000-0000-000028320000}"/>
    <cellStyle name="Comma 3 3 4 2 3 4 2" xfId="7499" xr:uid="{00000000-0005-0000-0000-000029320000}"/>
    <cellStyle name="Comma 3 3 4 2 3 4 2 2" xfId="17106" xr:uid="{00000000-0005-0000-0000-00002A320000}"/>
    <cellStyle name="Comma 3 3 4 2 3 4 2 2 2" xfId="36320" xr:uid="{D1329E9F-1130-4F09-89AB-2578AAF17A9D}"/>
    <cellStyle name="Comma 3 3 4 2 3 4 2 3" xfId="26713" xr:uid="{AAD9C4A5-F1DA-4216-BD58-A4D167B24ECF}"/>
    <cellStyle name="Comma 3 3 4 2 3 4 3" xfId="12303" xr:uid="{00000000-0005-0000-0000-00002B320000}"/>
    <cellStyle name="Comma 3 3 4 2 3 4 3 2" xfId="31517" xr:uid="{89D3DCCA-09BD-422F-8A41-8D96B4F7CA72}"/>
    <cellStyle name="Comma 3 3 4 2 3 4 4" xfId="21910" xr:uid="{8BD16BBC-7CB4-4EAC-AA5F-03077CBBC411}"/>
    <cellStyle name="Comma 3 3 4 2 3 5" xfId="5098" xr:uid="{00000000-0005-0000-0000-00002C320000}"/>
    <cellStyle name="Comma 3 3 4 2 3 5 2" xfId="14705" xr:uid="{00000000-0005-0000-0000-00002D320000}"/>
    <cellStyle name="Comma 3 3 4 2 3 5 2 2" xfId="33919" xr:uid="{6CA8AA7C-98B5-4D8E-A086-DF21B68AA0F7}"/>
    <cellStyle name="Comma 3 3 4 2 3 5 3" xfId="24312" xr:uid="{C5E80F29-56E7-4E14-86C8-ABB3751E59D2}"/>
    <cellStyle name="Comma 3 3 4 2 3 6" xfId="9901" xr:uid="{00000000-0005-0000-0000-00002E320000}"/>
    <cellStyle name="Comma 3 3 4 2 3 6 2" xfId="29115" xr:uid="{5FAFD9EE-2ED7-42BB-803F-90E822A1C925}"/>
    <cellStyle name="Comma 3 3 4 2 3 7" xfId="19508" xr:uid="{7A2395C5-EA71-4708-B802-F785A4943DD5}"/>
    <cellStyle name="Comma 3 3 4 2 4" xfId="490" xr:uid="{00000000-0005-0000-0000-00002F320000}"/>
    <cellStyle name="Comma 3 3 4 2 4 2" xfId="1291" xr:uid="{00000000-0005-0000-0000-000030320000}"/>
    <cellStyle name="Comma 3 3 4 2 4 2 2" xfId="3696" xr:uid="{00000000-0005-0000-0000-000031320000}"/>
    <cellStyle name="Comma 3 3 4 2 4 2 2 2" xfId="8499" xr:uid="{00000000-0005-0000-0000-000032320000}"/>
    <cellStyle name="Comma 3 3 4 2 4 2 2 2 2" xfId="18106" xr:uid="{00000000-0005-0000-0000-000033320000}"/>
    <cellStyle name="Comma 3 3 4 2 4 2 2 2 2 2" xfId="37320" xr:uid="{73E2286A-CA64-4C80-B64E-F00B4CE78FAA}"/>
    <cellStyle name="Comma 3 3 4 2 4 2 2 2 3" xfId="27713" xr:uid="{C224A384-9B62-40A6-8ECC-B8AD15D15677}"/>
    <cellStyle name="Comma 3 3 4 2 4 2 2 3" xfId="13303" xr:uid="{00000000-0005-0000-0000-000034320000}"/>
    <cellStyle name="Comma 3 3 4 2 4 2 2 3 2" xfId="32517" xr:uid="{774072D7-67C8-419C-AACC-005958404764}"/>
    <cellStyle name="Comma 3 3 4 2 4 2 2 4" xfId="22910" xr:uid="{01B15BB6-F4AA-4489-B74E-8DA9A8FA0136}"/>
    <cellStyle name="Comma 3 3 4 2 4 2 3" xfId="6098" xr:uid="{00000000-0005-0000-0000-000035320000}"/>
    <cellStyle name="Comma 3 3 4 2 4 2 3 2" xfId="15705" xr:uid="{00000000-0005-0000-0000-000036320000}"/>
    <cellStyle name="Comma 3 3 4 2 4 2 3 2 2" xfId="34919" xr:uid="{C64DBC1E-F9BB-4B45-AD4B-5A13612022B8}"/>
    <cellStyle name="Comma 3 3 4 2 4 2 3 3" xfId="25312" xr:uid="{3829E95F-FA28-4BF7-8F30-D06CC7342B16}"/>
    <cellStyle name="Comma 3 3 4 2 4 2 4" xfId="10901" xr:uid="{00000000-0005-0000-0000-000037320000}"/>
    <cellStyle name="Comma 3 3 4 2 4 2 4 2" xfId="30115" xr:uid="{18025F5F-A4CA-4741-8999-27394329281D}"/>
    <cellStyle name="Comma 3 3 4 2 4 2 5" xfId="20508" xr:uid="{6744B5CA-071D-468B-B328-3A42AE08A1DD}"/>
    <cellStyle name="Comma 3 3 4 2 4 3" xfId="2091" xr:uid="{00000000-0005-0000-0000-000038320000}"/>
    <cellStyle name="Comma 3 3 4 2 4 3 2" xfId="4496" xr:uid="{00000000-0005-0000-0000-000039320000}"/>
    <cellStyle name="Comma 3 3 4 2 4 3 2 2" xfId="9299" xr:uid="{00000000-0005-0000-0000-00003A320000}"/>
    <cellStyle name="Comma 3 3 4 2 4 3 2 2 2" xfId="18906" xr:uid="{00000000-0005-0000-0000-00003B320000}"/>
    <cellStyle name="Comma 3 3 4 2 4 3 2 2 2 2" xfId="38120" xr:uid="{0C23230B-4C74-46EB-ABEA-3748804B52EF}"/>
    <cellStyle name="Comma 3 3 4 2 4 3 2 2 3" xfId="28513" xr:uid="{1EB7BB32-8B77-4238-8E17-404582F117AB}"/>
    <cellStyle name="Comma 3 3 4 2 4 3 2 3" xfId="14103" xr:uid="{00000000-0005-0000-0000-00003C320000}"/>
    <cellStyle name="Comma 3 3 4 2 4 3 2 3 2" xfId="33317" xr:uid="{663827E4-2CFD-4052-AD5C-E8AD197C8B30}"/>
    <cellStyle name="Comma 3 3 4 2 4 3 2 4" xfId="23710" xr:uid="{56F5A702-D638-4253-BE28-5F1142C143B9}"/>
    <cellStyle name="Comma 3 3 4 2 4 3 3" xfId="6898" xr:uid="{00000000-0005-0000-0000-00003D320000}"/>
    <cellStyle name="Comma 3 3 4 2 4 3 3 2" xfId="16505" xr:uid="{00000000-0005-0000-0000-00003E320000}"/>
    <cellStyle name="Comma 3 3 4 2 4 3 3 2 2" xfId="35719" xr:uid="{6A88387E-C027-49E2-85E9-97383C49B451}"/>
    <cellStyle name="Comma 3 3 4 2 4 3 3 3" xfId="26112" xr:uid="{E3E39105-DC9B-40BD-A295-E5B184809B9D}"/>
    <cellStyle name="Comma 3 3 4 2 4 3 4" xfId="11701" xr:uid="{00000000-0005-0000-0000-00003F320000}"/>
    <cellStyle name="Comma 3 3 4 2 4 3 4 2" xfId="30915" xr:uid="{20C78A59-4DA3-4AE1-95C5-FA7FA1C6C4B2}"/>
    <cellStyle name="Comma 3 3 4 2 4 3 5" xfId="21308" xr:uid="{2FFCEE38-35EE-4E0E-BE19-196A5E4A8734}"/>
    <cellStyle name="Comma 3 3 4 2 4 4" xfId="2896" xr:uid="{00000000-0005-0000-0000-000040320000}"/>
    <cellStyle name="Comma 3 3 4 2 4 4 2" xfId="7699" xr:uid="{00000000-0005-0000-0000-000041320000}"/>
    <cellStyle name="Comma 3 3 4 2 4 4 2 2" xfId="17306" xr:uid="{00000000-0005-0000-0000-000042320000}"/>
    <cellStyle name="Comma 3 3 4 2 4 4 2 2 2" xfId="36520" xr:uid="{B85FF0A8-E357-43C8-8A48-EF9CC4F25350}"/>
    <cellStyle name="Comma 3 3 4 2 4 4 2 3" xfId="26913" xr:uid="{A0720AB0-7D31-4340-844E-BB434AB8513B}"/>
    <cellStyle name="Comma 3 3 4 2 4 4 3" xfId="12503" xr:uid="{00000000-0005-0000-0000-000043320000}"/>
    <cellStyle name="Comma 3 3 4 2 4 4 3 2" xfId="31717" xr:uid="{B3B083D6-9D1C-4614-B8A6-AC9F397103E0}"/>
    <cellStyle name="Comma 3 3 4 2 4 4 4" xfId="22110" xr:uid="{9F3747C1-D374-4469-BAA6-416422A2CFDD}"/>
    <cellStyle name="Comma 3 3 4 2 4 5" xfId="5298" xr:uid="{00000000-0005-0000-0000-000044320000}"/>
    <cellStyle name="Comma 3 3 4 2 4 5 2" xfId="14905" xr:uid="{00000000-0005-0000-0000-000045320000}"/>
    <cellStyle name="Comma 3 3 4 2 4 5 2 2" xfId="34119" xr:uid="{EEA50034-A50C-4D46-BC95-626ED86E70FE}"/>
    <cellStyle name="Comma 3 3 4 2 4 5 3" xfId="24512" xr:uid="{9168AAA3-4B19-4974-B034-7440F7B68F42}"/>
    <cellStyle name="Comma 3 3 4 2 4 6" xfId="10101" xr:uid="{00000000-0005-0000-0000-000046320000}"/>
    <cellStyle name="Comma 3 3 4 2 4 6 2" xfId="29315" xr:uid="{B9FD97C2-02E5-456E-ACAD-9C426A13D29F}"/>
    <cellStyle name="Comma 3 3 4 2 4 7" xfId="19708" xr:uid="{902BA0A0-5553-406B-B520-65FEE6D2D099}"/>
    <cellStyle name="Comma 3 3 4 2 5" xfId="690" xr:uid="{00000000-0005-0000-0000-000047320000}"/>
    <cellStyle name="Comma 3 3 4 2 5 2" xfId="1491" xr:uid="{00000000-0005-0000-0000-000048320000}"/>
    <cellStyle name="Comma 3 3 4 2 5 2 2" xfId="3896" xr:uid="{00000000-0005-0000-0000-000049320000}"/>
    <cellStyle name="Comma 3 3 4 2 5 2 2 2" xfId="8699" xr:uid="{00000000-0005-0000-0000-00004A320000}"/>
    <cellStyle name="Comma 3 3 4 2 5 2 2 2 2" xfId="18306" xr:uid="{00000000-0005-0000-0000-00004B320000}"/>
    <cellStyle name="Comma 3 3 4 2 5 2 2 2 2 2" xfId="37520" xr:uid="{389C7686-19C5-444C-AEC7-A5E62708EF5E}"/>
    <cellStyle name="Comma 3 3 4 2 5 2 2 2 3" xfId="27913" xr:uid="{576697EC-255B-4082-9FE5-18FAAC292FC0}"/>
    <cellStyle name="Comma 3 3 4 2 5 2 2 3" xfId="13503" xr:uid="{00000000-0005-0000-0000-00004C320000}"/>
    <cellStyle name="Comma 3 3 4 2 5 2 2 3 2" xfId="32717" xr:uid="{A4879E49-6F67-41FD-9DA4-488B57069D25}"/>
    <cellStyle name="Comma 3 3 4 2 5 2 2 4" xfId="23110" xr:uid="{1F824E98-2E25-4041-A966-5034BF71498C}"/>
    <cellStyle name="Comma 3 3 4 2 5 2 3" xfId="6298" xr:uid="{00000000-0005-0000-0000-00004D320000}"/>
    <cellStyle name="Comma 3 3 4 2 5 2 3 2" xfId="15905" xr:uid="{00000000-0005-0000-0000-00004E320000}"/>
    <cellStyle name="Comma 3 3 4 2 5 2 3 2 2" xfId="35119" xr:uid="{EDA02B2B-A601-4F3D-B020-9D45FCA1F3FF}"/>
    <cellStyle name="Comma 3 3 4 2 5 2 3 3" xfId="25512" xr:uid="{6E30BC85-8DE1-44C3-A8D2-33A8287861B6}"/>
    <cellStyle name="Comma 3 3 4 2 5 2 4" xfId="11101" xr:uid="{00000000-0005-0000-0000-00004F320000}"/>
    <cellStyle name="Comma 3 3 4 2 5 2 4 2" xfId="30315" xr:uid="{B0BFBC2B-0631-4062-B18E-9E8C87A77DD4}"/>
    <cellStyle name="Comma 3 3 4 2 5 2 5" xfId="20708" xr:uid="{2AE5EFE3-4F94-4B2C-A4A1-AF149322AAD8}"/>
    <cellStyle name="Comma 3 3 4 2 5 3" xfId="2291" xr:uid="{00000000-0005-0000-0000-000050320000}"/>
    <cellStyle name="Comma 3 3 4 2 5 3 2" xfId="4696" xr:uid="{00000000-0005-0000-0000-000051320000}"/>
    <cellStyle name="Comma 3 3 4 2 5 3 2 2" xfId="9499" xr:uid="{00000000-0005-0000-0000-000052320000}"/>
    <cellStyle name="Comma 3 3 4 2 5 3 2 2 2" xfId="19106" xr:uid="{00000000-0005-0000-0000-000053320000}"/>
    <cellStyle name="Comma 3 3 4 2 5 3 2 2 2 2" xfId="38320" xr:uid="{5EF397EA-12FA-4A2C-B119-E526989C2600}"/>
    <cellStyle name="Comma 3 3 4 2 5 3 2 2 3" xfId="28713" xr:uid="{3B78B6FC-5868-42B6-B03E-799D1751D9E3}"/>
    <cellStyle name="Comma 3 3 4 2 5 3 2 3" xfId="14303" xr:uid="{00000000-0005-0000-0000-000054320000}"/>
    <cellStyle name="Comma 3 3 4 2 5 3 2 3 2" xfId="33517" xr:uid="{111384F9-CF8F-4AF2-8840-ED8A79554EF8}"/>
    <cellStyle name="Comma 3 3 4 2 5 3 2 4" xfId="23910" xr:uid="{A4F242F3-62CB-4298-899C-FA993A7E5000}"/>
    <cellStyle name="Comma 3 3 4 2 5 3 3" xfId="7098" xr:uid="{00000000-0005-0000-0000-000055320000}"/>
    <cellStyle name="Comma 3 3 4 2 5 3 3 2" xfId="16705" xr:uid="{00000000-0005-0000-0000-000056320000}"/>
    <cellStyle name="Comma 3 3 4 2 5 3 3 2 2" xfId="35919" xr:uid="{E7802DB7-793E-4B34-91E8-548978743544}"/>
    <cellStyle name="Comma 3 3 4 2 5 3 3 3" xfId="26312" xr:uid="{E39089B7-231A-406E-89FE-C2E0091B4252}"/>
    <cellStyle name="Comma 3 3 4 2 5 3 4" xfId="11901" xr:uid="{00000000-0005-0000-0000-000057320000}"/>
    <cellStyle name="Comma 3 3 4 2 5 3 4 2" xfId="31115" xr:uid="{2AF8F073-3290-4FCF-BE3F-95C089435F4D}"/>
    <cellStyle name="Comma 3 3 4 2 5 3 5" xfId="21508" xr:uid="{20FBEFE7-A317-4633-9192-B36F67550F38}"/>
    <cellStyle name="Comma 3 3 4 2 5 4" xfId="3096" xr:uid="{00000000-0005-0000-0000-000058320000}"/>
    <cellStyle name="Comma 3 3 4 2 5 4 2" xfId="7899" xr:uid="{00000000-0005-0000-0000-000059320000}"/>
    <cellStyle name="Comma 3 3 4 2 5 4 2 2" xfId="17506" xr:uid="{00000000-0005-0000-0000-00005A320000}"/>
    <cellStyle name="Comma 3 3 4 2 5 4 2 2 2" xfId="36720" xr:uid="{FBCD62C1-D540-429B-A850-ACB45A7D6188}"/>
    <cellStyle name="Comma 3 3 4 2 5 4 2 3" xfId="27113" xr:uid="{0AAA4449-EDD9-4DDA-9C50-208C09C64D8D}"/>
    <cellStyle name="Comma 3 3 4 2 5 4 3" xfId="12703" xr:uid="{00000000-0005-0000-0000-00005B320000}"/>
    <cellStyle name="Comma 3 3 4 2 5 4 3 2" xfId="31917" xr:uid="{2C3F7BA5-83C5-4ABB-A8A5-4B2A3B910B7F}"/>
    <cellStyle name="Comma 3 3 4 2 5 4 4" xfId="22310" xr:uid="{11979789-3048-4147-8E5B-D67A69611B9E}"/>
    <cellStyle name="Comma 3 3 4 2 5 5" xfId="5498" xr:uid="{00000000-0005-0000-0000-00005C320000}"/>
    <cellStyle name="Comma 3 3 4 2 5 5 2" xfId="15105" xr:uid="{00000000-0005-0000-0000-00005D320000}"/>
    <cellStyle name="Comma 3 3 4 2 5 5 2 2" xfId="34319" xr:uid="{5D78A044-2335-4DAF-9B2B-303FC3A20693}"/>
    <cellStyle name="Comma 3 3 4 2 5 5 3" xfId="24712" xr:uid="{70931416-080B-4257-B532-F8B0571B4932}"/>
    <cellStyle name="Comma 3 3 4 2 5 6" xfId="10301" xr:uid="{00000000-0005-0000-0000-00005E320000}"/>
    <cellStyle name="Comma 3 3 4 2 5 6 2" xfId="29515" xr:uid="{4A071DBD-8BBC-441F-A33E-E1C7BD8BE6D2}"/>
    <cellStyle name="Comma 3 3 4 2 5 7" xfId="19908" xr:uid="{C732DA49-9253-42A3-A13C-BFABB4781AAD}"/>
    <cellStyle name="Comma 3 3 4 2 6" xfId="891" xr:uid="{00000000-0005-0000-0000-00005F320000}"/>
    <cellStyle name="Comma 3 3 4 2 6 2" xfId="3296" xr:uid="{00000000-0005-0000-0000-000060320000}"/>
    <cellStyle name="Comma 3 3 4 2 6 2 2" xfId="8099" xr:uid="{00000000-0005-0000-0000-000061320000}"/>
    <cellStyle name="Comma 3 3 4 2 6 2 2 2" xfId="17706" xr:uid="{00000000-0005-0000-0000-000062320000}"/>
    <cellStyle name="Comma 3 3 4 2 6 2 2 2 2" xfId="36920" xr:uid="{939FB16D-662A-4A40-AFC8-3F1CC1F13DDA}"/>
    <cellStyle name="Comma 3 3 4 2 6 2 2 3" xfId="27313" xr:uid="{AB0AE9CF-5076-4A17-B2F9-E1562982050D}"/>
    <cellStyle name="Comma 3 3 4 2 6 2 3" xfId="12903" xr:uid="{00000000-0005-0000-0000-000063320000}"/>
    <cellStyle name="Comma 3 3 4 2 6 2 3 2" xfId="32117" xr:uid="{B84573AF-3479-44DA-92A0-C0C34FA4C1DE}"/>
    <cellStyle name="Comma 3 3 4 2 6 2 4" xfId="22510" xr:uid="{7FA873D4-3783-4BF1-BAE5-11629E3E11CD}"/>
    <cellStyle name="Comma 3 3 4 2 6 3" xfId="5698" xr:uid="{00000000-0005-0000-0000-000064320000}"/>
    <cellStyle name="Comma 3 3 4 2 6 3 2" xfId="15305" xr:uid="{00000000-0005-0000-0000-000065320000}"/>
    <cellStyle name="Comma 3 3 4 2 6 3 2 2" xfId="34519" xr:uid="{1E361CB0-A7F9-48A4-A78F-21D8B78A057A}"/>
    <cellStyle name="Comma 3 3 4 2 6 3 3" xfId="24912" xr:uid="{4CE84E5E-EBD2-4DF6-BC68-18D863003C8D}"/>
    <cellStyle name="Comma 3 3 4 2 6 4" xfId="10501" xr:uid="{00000000-0005-0000-0000-000066320000}"/>
    <cellStyle name="Comma 3 3 4 2 6 4 2" xfId="29715" xr:uid="{42A630AC-53BA-410F-A223-D44D9A562D29}"/>
    <cellStyle name="Comma 3 3 4 2 6 5" xfId="20108" xr:uid="{F857F89C-2A05-43EB-8C3F-41375872BBFB}"/>
    <cellStyle name="Comma 3 3 4 2 7" xfId="1691" xr:uid="{00000000-0005-0000-0000-000067320000}"/>
    <cellStyle name="Comma 3 3 4 2 7 2" xfId="4096" xr:uid="{00000000-0005-0000-0000-000068320000}"/>
    <cellStyle name="Comma 3 3 4 2 7 2 2" xfId="8899" xr:uid="{00000000-0005-0000-0000-000069320000}"/>
    <cellStyle name="Comma 3 3 4 2 7 2 2 2" xfId="18506" xr:uid="{00000000-0005-0000-0000-00006A320000}"/>
    <cellStyle name="Comma 3 3 4 2 7 2 2 2 2" xfId="37720" xr:uid="{7C77D525-DAA3-421B-A9DE-75D56AB4C796}"/>
    <cellStyle name="Comma 3 3 4 2 7 2 2 3" xfId="28113" xr:uid="{423775BA-E688-417A-81BF-85869188A595}"/>
    <cellStyle name="Comma 3 3 4 2 7 2 3" xfId="13703" xr:uid="{00000000-0005-0000-0000-00006B320000}"/>
    <cellStyle name="Comma 3 3 4 2 7 2 3 2" xfId="32917" xr:uid="{F1F49EF5-89DD-4F8C-AA85-515FA77621E7}"/>
    <cellStyle name="Comma 3 3 4 2 7 2 4" xfId="23310" xr:uid="{8B3FC66A-F639-4195-A8F7-AE09616749F7}"/>
    <cellStyle name="Comma 3 3 4 2 7 3" xfId="6498" xr:uid="{00000000-0005-0000-0000-00006C320000}"/>
    <cellStyle name="Comma 3 3 4 2 7 3 2" xfId="16105" xr:uid="{00000000-0005-0000-0000-00006D320000}"/>
    <cellStyle name="Comma 3 3 4 2 7 3 2 2" xfId="35319" xr:uid="{0381EB0F-3733-4100-8723-F4E01A055F1D}"/>
    <cellStyle name="Comma 3 3 4 2 7 3 3" xfId="25712" xr:uid="{24688724-6322-4A9C-B564-80B72E37DB91}"/>
    <cellStyle name="Comma 3 3 4 2 7 4" xfId="11301" xr:uid="{00000000-0005-0000-0000-00006E320000}"/>
    <cellStyle name="Comma 3 3 4 2 7 4 2" xfId="30515" xr:uid="{9D85D17D-16FB-4438-B1A9-C33A12E238E5}"/>
    <cellStyle name="Comma 3 3 4 2 7 5" xfId="20908" xr:uid="{74B7214F-BA1E-4248-BCEF-B5A920774E52}"/>
    <cellStyle name="Comma 3 3 4 2 8" xfId="2496" xr:uid="{00000000-0005-0000-0000-00006F320000}"/>
    <cellStyle name="Comma 3 3 4 2 8 2" xfId="7299" xr:uid="{00000000-0005-0000-0000-000070320000}"/>
    <cellStyle name="Comma 3 3 4 2 8 2 2" xfId="16906" xr:uid="{00000000-0005-0000-0000-000071320000}"/>
    <cellStyle name="Comma 3 3 4 2 8 2 2 2" xfId="36120" xr:uid="{542E0CB2-4AB7-44AD-B242-48AA59292ECE}"/>
    <cellStyle name="Comma 3 3 4 2 8 2 3" xfId="26513" xr:uid="{E16A5AF2-D4C7-4F08-8C24-A1A4C3150DAB}"/>
    <cellStyle name="Comma 3 3 4 2 8 3" xfId="12103" xr:uid="{00000000-0005-0000-0000-000072320000}"/>
    <cellStyle name="Comma 3 3 4 2 8 3 2" xfId="31317" xr:uid="{0CA53397-5DB8-42B8-8CDE-88D5D20FADCB}"/>
    <cellStyle name="Comma 3 3 4 2 8 4" xfId="21710" xr:uid="{4DC9FB0E-76D6-4A5E-B672-9FCE707F33EE}"/>
    <cellStyle name="Comma 3 3 4 2 9" xfId="4898" xr:uid="{00000000-0005-0000-0000-000073320000}"/>
    <cellStyle name="Comma 3 3 4 2 9 2" xfId="14505" xr:uid="{00000000-0005-0000-0000-000074320000}"/>
    <cellStyle name="Comma 3 3 4 2 9 2 2" xfId="33719" xr:uid="{40D56425-2F67-4139-92D8-0A40550E9932}"/>
    <cellStyle name="Comma 3 3 4 2 9 3" xfId="24112" xr:uid="{0AD8D22E-1367-4782-BB18-6281382A350C}"/>
    <cellStyle name="Comma 3 3 4 3" xfId="140" xr:uid="{00000000-0005-0000-0000-000075320000}"/>
    <cellStyle name="Comma 3 3 4 3 10" xfId="19358" xr:uid="{21D73E56-C169-4981-ADAE-9291DB8558E3}"/>
    <cellStyle name="Comma 3 3 4 3 2" xfId="340" xr:uid="{00000000-0005-0000-0000-000076320000}"/>
    <cellStyle name="Comma 3 3 4 3 2 2" xfId="1141" xr:uid="{00000000-0005-0000-0000-000077320000}"/>
    <cellStyle name="Comma 3 3 4 3 2 2 2" xfId="3546" xr:uid="{00000000-0005-0000-0000-000078320000}"/>
    <cellStyle name="Comma 3 3 4 3 2 2 2 2" xfId="8349" xr:uid="{00000000-0005-0000-0000-000079320000}"/>
    <cellStyle name="Comma 3 3 4 3 2 2 2 2 2" xfId="17956" xr:uid="{00000000-0005-0000-0000-00007A320000}"/>
    <cellStyle name="Comma 3 3 4 3 2 2 2 2 2 2" xfId="37170" xr:uid="{B6B7CE87-6457-498E-ABAD-9AA06CFA617D}"/>
    <cellStyle name="Comma 3 3 4 3 2 2 2 2 3" xfId="27563" xr:uid="{7EDC4122-AA94-4E73-9482-4FDC6B320B3C}"/>
    <cellStyle name="Comma 3 3 4 3 2 2 2 3" xfId="13153" xr:uid="{00000000-0005-0000-0000-00007B320000}"/>
    <cellStyle name="Comma 3 3 4 3 2 2 2 3 2" xfId="32367" xr:uid="{B55274C0-F9D6-4EB1-B013-113BAEBBA6F0}"/>
    <cellStyle name="Comma 3 3 4 3 2 2 2 4" xfId="22760" xr:uid="{69FEAF6D-5942-4CFA-8ABE-D525CE567272}"/>
    <cellStyle name="Comma 3 3 4 3 2 2 3" xfId="5948" xr:uid="{00000000-0005-0000-0000-00007C320000}"/>
    <cellStyle name="Comma 3 3 4 3 2 2 3 2" xfId="15555" xr:uid="{00000000-0005-0000-0000-00007D320000}"/>
    <cellStyle name="Comma 3 3 4 3 2 2 3 2 2" xfId="34769" xr:uid="{E3A813F2-E2D4-47FD-BC68-918A84D532CF}"/>
    <cellStyle name="Comma 3 3 4 3 2 2 3 3" xfId="25162" xr:uid="{3F0799F2-8231-4CD7-B931-C60D170ABD87}"/>
    <cellStyle name="Comma 3 3 4 3 2 2 4" xfId="10751" xr:uid="{00000000-0005-0000-0000-00007E320000}"/>
    <cellStyle name="Comma 3 3 4 3 2 2 4 2" xfId="29965" xr:uid="{F5808C4B-E545-4EDA-8D18-4B32A135C167}"/>
    <cellStyle name="Comma 3 3 4 3 2 2 5" xfId="20358" xr:uid="{2BADB4D8-EA08-4809-8C8F-0E9495DC5CD0}"/>
    <cellStyle name="Comma 3 3 4 3 2 3" xfId="1941" xr:uid="{00000000-0005-0000-0000-00007F320000}"/>
    <cellStyle name="Comma 3 3 4 3 2 3 2" xfId="4346" xr:uid="{00000000-0005-0000-0000-000080320000}"/>
    <cellStyle name="Comma 3 3 4 3 2 3 2 2" xfId="9149" xr:uid="{00000000-0005-0000-0000-000081320000}"/>
    <cellStyle name="Comma 3 3 4 3 2 3 2 2 2" xfId="18756" xr:uid="{00000000-0005-0000-0000-000082320000}"/>
    <cellStyle name="Comma 3 3 4 3 2 3 2 2 2 2" xfId="37970" xr:uid="{44825BAD-619C-4FF6-AB11-55CC2297008C}"/>
    <cellStyle name="Comma 3 3 4 3 2 3 2 2 3" xfId="28363" xr:uid="{7BDC7DD3-91E3-4A99-9A3A-5C6FDDC7224A}"/>
    <cellStyle name="Comma 3 3 4 3 2 3 2 3" xfId="13953" xr:uid="{00000000-0005-0000-0000-000083320000}"/>
    <cellStyle name="Comma 3 3 4 3 2 3 2 3 2" xfId="33167" xr:uid="{8F684214-E6DB-45FE-8F57-11383CE17031}"/>
    <cellStyle name="Comma 3 3 4 3 2 3 2 4" xfId="23560" xr:uid="{A8047694-C1D3-4F8E-924B-A2D12EA91653}"/>
    <cellStyle name="Comma 3 3 4 3 2 3 3" xfId="6748" xr:uid="{00000000-0005-0000-0000-000084320000}"/>
    <cellStyle name="Comma 3 3 4 3 2 3 3 2" xfId="16355" xr:uid="{00000000-0005-0000-0000-000085320000}"/>
    <cellStyle name="Comma 3 3 4 3 2 3 3 2 2" xfId="35569" xr:uid="{2529E44E-8EBA-40B5-B60F-F68DBA9BE14D}"/>
    <cellStyle name="Comma 3 3 4 3 2 3 3 3" xfId="25962" xr:uid="{7D3F427A-7ADF-4DB3-A384-6AEC6ABB7383}"/>
    <cellStyle name="Comma 3 3 4 3 2 3 4" xfId="11551" xr:uid="{00000000-0005-0000-0000-000086320000}"/>
    <cellStyle name="Comma 3 3 4 3 2 3 4 2" xfId="30765" xr:uid="{3A91C9DE-BE7A-4D34-BD1C-3FFAE98DCB14}"/>
    <cellStyle name="Comma 3 3 4 3 2 3 5" xfId="21158" xr:uid="{6F180DBF-6F09-46A5-A9CF-C3961DB3F61B}"/>
    <cellStyle name="Comma 3 3 4 3 2 4" xfId="2746" xr:uid="{00000000-0005-0000-0000-000087320000}"/>
    <cellStyle name="Comma 3 3 4 3 2 4 2" xfId="7549" xr:uid="{00000000-0005-0000-0000-000088320000}"/>
    <cellStyle name="Comma 3 3 4 3 2 4 2 2" xfId="17156" xr:uid="{00000000-0005-0000-0000-000089320000}"/>
    <cellStyle name="Comma 3 3 4 3 2 4 2 2 2" xfId="36370" xr:uid="{855C0DB2-FB20-4963-9C41-2DCDCE44568E}"/>
    <cellStyle name="Comma 3 3 4 3 2 4 2 3" xfId="26763" xr:uid="{D25471F7-C78C-42BF-8F00-144E659D5B6B}"/>
    <cellStyle name="Comma 3 3 4 3 2 4 3" xfId="12353" xr:uid="{00000000-0005-0000-0000-00008A320000}"/>
    <cellStyle name="Comma 3 3 4 3 2 4 3 2" xfId="31567" xr:uid="{C1D76BB6-6AE5-4FFD-83C9-6C3627611C12}"/>
    <cellStyle name="Comma 3 3 4 3 2 4 4" xfId="21960" xr:uid="{BFCA178B-35A8-4CE9-8EF5-AB2BD86C24EA}"/>
    <cellStyle name="Comma 3 3 4 3 2 5" xfId="5148" xr:uid="{00000000-0005-0000-0000-00008B320000}"/>
    <cellStyle name="Comma 3 3 4 3 2 5 2" xfId="14755" xr:uid="{00000000-0005-0000-0000-00008C320000}"/>
    <cellStyle name="Comma 3 3 4 3 2 5 2 2" xfId="33969" xr:uid="{0FBC97A2-9026-41BF-9C5C-9CDDF08B6C38}"/>
    <cellStyle name="Comma 3 3 4 3 2 5 3" xfId="24362" xr:uid="{CBA7A235-D70E-4532-B08A-C854CE1C47B0}"/>
    <cellStyle name="Comma 3 3 4 3 2 6" xfId="9951" xr:uid="{00000000-0005-0000-0000-00008D320000}"/>
    <cellStyle name="Comma 3 3 4 3 2 6 2" xfId="29165" xr:uid="{E4C4175B-60E2-4210-870A-C3538359DEE8}"/>
    <cellStyle name="Comma 3 3 4 3 2 7" xfId="19558" xr:uid="{17293347-7A56-4714-B1EC-088A2A24E4D4}"/>
    <cellStyle name="Comma 3 3 4 3 3" xfId="540" xr:uid="{00000000-0005-0000-0000-00008E320000}"/>
    <cellStyle name="Comma 3 3 4 3 3 2" xfId="1341" xr:uid="{00000000-0005-0000-0000-00008F320000}"/>
    <cellStyle name="Comma 3 3 4 3 3 2 2" xfId="3746" xr:uid="{00000000-0005-0000-0000-000090320000}"/>
    <cellStyle name="Comma 3 3 4 3 3 2 2 2" xfId="8549" xr:uid="{00000000-0005-0000-0000-000091320000}"/>
    <cellStyle name="Comma 3 3 4 3 3 2 2 2 2" xfId="18156" xr:uid="{00000000-0005-0000-0000-000092320000}"/>
    <cellStyle name="Comma 3 3 4 3 3 2 2 2 2 2" xfId="37370" xr:uid="{563C3191-F1BE-4010-8F0A-6A9589CBF8FC}"/>
    <cellStyle name="Comma 3 3 4 3 3 2 2 2 3" xfId="27763" xr:uid="{9BAB2B92-DA9F-44C6-A919-254994611167}"/>
    <cellStyle name="Comma 3 3 4 3 3 2 2 3" xfId="13353" xr:uid="{00000000-0005-0000-0000-000093320000}"/>
    <cellStyle name="Comma 3 3 4 3 3 2 2 3 2" xfId="32567" xr:uid="{85B3C100-BE83-4AB6-9389-0685178BCAD0}"/>
    <cellStyle name="Comma 3 3 4 3 3 2 2 4" xfId="22960" xr:uid="{D48BC2B8-3B6C-42E8-BEAE-F93567E50A9B}"/>
    <cellStyle name="Comma 3 3 4 3 3 2 3" xfId="6148" xr:uid="{00000000-0005-0000-0000-000094320000}"/>
    <cellStyle name="Comma 3 3 4 3 3 2 3 2" xfId="15755" xr:uid="{00000000-0005-0000-0000-000095320000}"/>
    <cellStyle name="Comma 3 3 4 3 3 2 3 2 2" xfId="34969" xr:uid="{95A21765-6FAD-45B7-9888-2C150B70A7D1}"/>
    <cellStyle name="Comma 3 3 4 3 3 2 3 3" xfId="25362" xr:uid="{7C3C97AF-BB42-4849-84DC-D53C404ADDE0}"/>
    <cellStyle name="Comma 3 3 4 3 3 2 4" xfId="10951" xr:uid="{00000000-0005-0000-0000-000096320000}"/>
    <cellStyle name="Comma 3 3 4 3 3 2 4 2" xfId="30165" xr:uid="{4B7ACB0F-FE71-48D3-8457-1E329066F529}"/>
    <cellStyle name="Comma 3 3 4 3 3 2 5" xfId="20558" xr:uid="{670A520A-2875-4671-BC0E-423F18ACB0B0}"/>
    <cellStyle name="Comma 3 3 4 3 3 3" xfId="2141" xr:uid="{00000000-0005-0000-0000-000097320000}"/>
    <cellStyle name="Comma 3 3 4 3 3 3 2" xfId="4546" xr:uid="{00000000-0005-0000-0000-000098320000}"/>
    <cellStyle name="Comma 3 3 4 3 3 3 2 2" xfId="9349" xr:uid="{00000000-0005-0000-0000-000099320000}"/>
    <cellStyle name="Comma 3 3 4 3 3 3 2 2 2" xfId="18956" xr:uid="{00000000-0005-0000-0000-00009A320000}"/>
    <cellStyle name="Comma 3 3 4 3 3 3 2 2 2 2" xfId="38170" xr:uid="{5A7B791C-331E-4FCF-965A-75CE75F2F7AA}"/>
    <cellStyle name="Comma 3 3 4 3 3 3 2 2 3" xfId="28563" xr:uid="{E5FE313E-B4DE-4CF7-B209-9D58822ECEFE}"/>
    <cellStyle name="Comma 3 3 4 3 3 3 2 3" xfId="14153" xr:uid="{00000000-0005-0000-0000-00009B320000}"/>
    <cellStyle name="Comma 3 3 4 3 3 3 2 3 2" xfId="33367" xr:uid="{A2AB8072-2BCE-4D2B-A5FA-24E9B7BF87D3}"/>
    <cellStyle name="Comma 3 3 4 3 3 3 2 4" xfId="23760" xr:uid="{2B3FAB51-A6C8-466E-9C7D-5D4C53D2F558}"/>
    <cellStyle name="Comma 3 3 4 3 3 3 3" xfId="6948" xr:uid="{00000000-0005-0000-0000-00009C320000}"/>
    <cellStyle name="Comma 3 3 4 3 3 3 3 2" xfId="16555" xr:uid="{00000000-0005-0000-0000-00009D320000}"/>
    <cellStyle name="Comma 3 3 4 3 3 3 3 2 2" xfId="35769" xr:uid="{01EA2A99-35D7-4896-83D3-BD503FE287CC}"/>
    <cellStyle name="Comma 3 3 4 3 3 3 3 3" xfId="26162" xr:uid="{3E10FC7A-FB3E-406D-A7F5-B48F77DE7033}"/>
    <cellStyle name="Comma 3 3 4 3 3 3 4" xfId="11751" xr:uid="{00000000-0005-0000-0000-00009E320000}"/>
    <cellStyle name="Comma 3 3 4 3 3 3 4 2" xfId="30965" xr:uid="{8AFD9DC5-FCDF-4D69-AC90-B52F1802993C}"/>
    <cellStyle name="Comma 3 3 4 3 3 3 5" xfId="21358" xr:uid="{025CD801-711A-4FC7-A605-E41E62C22C2F}"/>
    <cellStyle name="Comma 3 3 4 3 3 4" xfId="2946" xr:uid="{00000000-0005-0000-0000-00009F320000}"/>
    <cellStyle name="Comma 3 3 4 3 3 4 2" xfId="7749" xr:uid="{00000000-0005-0000-0000-0000A0320000}"/>
    <cellStyle name="Comma 3 3 4 3 3 4 2 2" xfId="17356" xr:uid="{00000000-0005-0000-0000-0000A1320000}"/>
    <cellStyle name="Comma 3 3 4 3 3 4 2 2 2" xfId="36570" xr:uid="{37E898A7-7CB7-4B47-9B7C-6F6E0AF6077B}"/>
    <cellStyle name="Comma 3 3 4 3 3 4 2 3" xfId="26963" xr:uid="{34C45C6E-1497-49A4-9978-00123EA46C52}"/>
    <cellStyle name="Comma 3 3 4 3 3 4 3" xfId="12553" xr:uid="{00000000-0005-0000-0000-0000A2320000}"/>
    <cellStyle name="Comma 3 3 4 3 3 4 3 2" xfId="31767" xr:uid="{B5A5A5A7-AF7A-4E34-828F-1DF8A9C9C533}"/>
    <cellStyle name="Comma 3 3 4 3 3 4 4" xfId="22160" xr:uid="{F98EF049-29BC-4249-A9B3-8E43B8DD678A}"/>
    <cellStyle name="Comma 3 3 4 3 3 5" xfId="5348" xr:uid="{00000000-0005-0000-0000-0000A3320000}"/>
    <cellStyle name="Comma 3 3 4 3 3 5 2" xfId="14955" xr:uid="{00000000-0005-0000-0000-0000A4320000}"/>
    <cellStyle name="Comma 3 3 4 3 3 5 2 2" xfId="34169" xr:uid="{A1853C05-00B3-4459-AF58-B7DD4BF0FB2C}"/>
    <cellStyle name="Comma 3 3 4 3 3 5 3" xfId="24562" xr:uid="{0BDAF0E9-830D-446E-BE1C-77B388804428}"/>
    <cellStyle name="Comma 3 3 4 3 3 6" xfId="10151" xr:uid="{00000000-0005-0000-0000-0000A5320000}"/>
    <cellStyle name="Comma 3 3 4 3 3 6 2" xfId="29365" xr:uid="{ED0AA7D8-9B4D-4D01-A953-7162C4808F48}"/>
    <cellStyle name="Comma 3 3 4 3 3 7" xfId="19758" xr:uid="{5A16AB34-2AA1-4467-926F-0B34C7139D04}"/>
    <cellStyle name="Comma 3 3 4 3 4" xfId="740" xr:uid="{00000000-0005-0000-0000-0000A6320000}"/>
    <cellStyle name="Comma 3 3 4 3 4 2" xfId="1541" xr:uid="{00000000-0005-0000-0000-0000A7320000}"/>
    <cellStyle name="Comma 3 3 4 3 4 2 2" xfId="3946" xr:uid="{00000000-0005-0000-0000-0000A8320000}"/>
    <cellStyle name="Comma 3 3 4 3 4 2 2 2" xfId="8749" xr:uid="{00000000-0005-0000-0000-0000A9320000}"/>
    <cellStyle name="Comma 3 3 4 3 4 2 2 2 2" xfId="18356" xr:uid="{00000000-0005-0000-0000-0000AA320000}"/>
    <cellStyle name="Comma 3 3 4 3 4 2 2 2 2 2" xfId="37570" xr:uid="{4888B921-CD2B-4DCA-B1DB-9AC621558C7A}"/>
    <cellStyle name="Comma 3 3 4 3 4 2 2 2 3" xfId="27963" xr:uid="{764B8564-228B-4E27-A282-6CF52D1D2F0E}"/>
    <cellStyle name="Comma 3 3 4 3 4 2 2 3" xfId="13553" xr:uid="{00000000-0005-0000-0000-0000AB320000}"/>
    <cellStyle name="Comma 3 3 4 3 4 2 2 3 2" xfId="32767" xr:uid="{FD516222-A139-4AF2-8EE7-0D8A9440D92B}"/>
    <cellStyle name="Comma 3 3 4 3 4 2 2 4" xfId="23160" xr:uid="{AB9B4E73-CA4A-4D27-87B8-8CD63636CD65}"/>
    <cellStyle name="Comma 3 3 4 3 4 2 3" xfId="6348" xr:uid="{00000000-0005-0000-0000-0000AC320000}"/>
    <cellStyle name="Comma 3 3 4 3 4 2 3 2" xfId="15955" xr:uid="{00000000-0005-0000-0000-0000AD320000}"/>
    <cellStyle name="Comma 3 3 4 3 4 2 3 2 2" xfId="35169" xr:uid="{0A5E72EC-84E8-43BA-93A1-5B2D95E97F55}"/>
    <cellStyle name="Comma 3 3 4 3 4 2 3 3" xfId="25562" xr:uid="{C3750B25-6BC3-4567-99CF-B7114242A657}"/>
    <cellStyle name="Comma 3 3 4 3 4 2 4" xfId="11151" xr:uid="{00000000-0005-0000-0000-0000AE320000}"/>
    <cellStyle name="Comma 3 3 4 3 4 2 4 2" xfId="30365" xr:uid="{BA867B47-E8F3-40FA-8420-E52BFBA1AE01}"/>
    <cellStyle name="Comma 3 3 4 3 4 2 5" xfId="20758" xr:uid="{B67939BB-473C-4E5C-A648-A62A8870DF1E}"/>
    <cellStyle name="Comma 3 3 4 3 4 3" xfId="2341" xr:uid="{00000000-0005-0000-0000-0000AF320000}"/>
    <cellStyle name="Comma 3 3 4 3 4 3 2" xfId="4746" xr:uid="{00000000-0005-0000-0000-0000B0320000}"/>
    <cellStyle name="Comma 3 3 4 3 4 3 2 2" xfId="9549" xr:uid="{00000000-0005-0000-0000-0000B1320000}"/>
    <cellStyle name="Comma 3 3 4 3 4 3 2 2 2" xfId="19156" xr:uid="{00000000-0005-0000-0000-0000B2320000}"/>
    <cellStyle name="Comma 3 3 4 3 4 3 2 2 2 2" xfId="38370" xr:uid="{2ABB9631-1155-4709-AEDC-B1928809DF10}"/>
    <cellStyle name="Comma 3 3 4 3 4 3 2 2 3" xfId="28763" xr:uid="{58F854F3-81C4-405E-B423-B33F3C66ECDB}"/>
    <cellStyle name="Comma 3 3 4 3 4 3 2 3" xfId="14353" xr:uid="{00000000-0005-0000-0000-0000B3320000}"/>
    <cellStyle name="Comma 3 3 4 3 4 3 2 3 2" xfId="33567" xr:uid="{E43A6A6B-DA4D-4B5B-BBFB-37463BA2F2D1}"/>
    <cellStyle name="Comma 3 3 4 3 4 3 2 4" xfId="23960" xr:uid="{F79792CF-45EF-4936-8CFB-02746748919B}"/>
    <cellStyle name="Comma 3 3 4 3 4 3 3" xfId="7148" xr:uid="{00000000-0005-0000-0000-0000B4320000}"/>
    <cellStyle name="Comma 3 3 4 3 4 3 3 2" xfId="16755" xr:uid="{00000000-0005-0000-0000-0000B5320000}"/>
    <cellStyle name="Comma 3 3 4 3 4 3 3 2 2" xfId="35969" xr:uid="{07B3323D-7293-4ED3-86FA-013E6306545A}"/>
    <cellStyle name="Comma 3 3 4 3 4 3 3 3" xfId="26362" xr:uid="{1DA48585-6EC3-45CD-BA36-00BF18DC9CB1}"/>
    <cellStyle name="Comma 3 3 4 3 4 3 4" xfId="11951" xr:uid="{00000000-0005-0000-0000-0000B6320000}"/>
    <cellStyle name="Comma 3 3 4 3 4 3 4 2" xfId="31165" xr:uid="{61BD27DC-148B-4522-B269-BCF987463BE3}"/>
    <cellStyle name="Comma 3 3 4 3 4 3 5" xfId="21558" xr:uid="{FA99CF68-4EDD-4B06-BD74-87419C2E817A}"/>
    <cellStyle name="Comma 3 3 4 3 4 4" xfId="3146" xr:uid="{00000000-0005-0000-0000-0000B7320000}"/>
    <cellStyle name="Comma 3 3 4 3 4 4 2" xfId="7949" xr:uid="{00000000-0005-0000-0000-0000B8320000}"/>
    <cellStyle name="Comma 3 3 4 3 4 4 2 2" xfId="17556" xr:uid="{00000000-0005-0000-0000-0000B9320000}"/>
    <cellStyle name="Comma 3 3 4 3 4 4 2 2 2" xfId="36770" xr:uid="{C617D567-BCE4-430A-A3C9-FE4B11AEB418}"/>
    <cellStyle name="Comma 3 3 4 3 4 4 2 3" xfId="27163" xr:uid="{A587E576-35D3-4069-AD12-DE576F3FD6D3}"/>
    <cellStyle name="Comma 3 3 4 3 4 4 3" xfId="12753" xr:uid="{00000000-0005-0000-0000-0000BA320000}"/>
    <cellStyle name="Comma 3 3 4 3 4 4 3 2" xfId="31967" xr:uid="{E073CA9F-51AB-47E6-8891-ABB270FAAF9A}"/>
    <cellStyle name="Comma 3 3 4 3 4 4 4" xfId="22360" xr:uid="{B37AC7C8-233B-4F47-91B1-A7AAE65A4221}"/>
    <cellStyle name="Comma 3 3 4 3 4 5" xfId="5548" xr:uid="{00000000-0005-0000-0000-0000BB320000}"/>
    <cellStyle name="Comma 3 3 4 3 4 5 2" xfId="15155" xr:uid="{00000000-0005-0000-0000-0000BC320000}"/>
    <cellStyle name="Comma 3 3 4 3 4 5 2 2" xfId="34369" xr:uid="{26009CF9-1292-4F2A-8A9F-DE4E0E2C7CF1}"/>
    <cellStyle name="Comma 3 3 4 3 4 5 3" xfId="24762" xr:uid="{FAE139C7-E3B9-40FA-A1BD-2774C0D2C34B}"/>
    <cellStyle name="Comma 3 3 4 3 4 6" xfId="10351" xr:uid="{00000000-0005-0000-0000-0000BD320000}"/>
    <cellStyle name="Comma 3 3 4 3 4 6 2" xfId="29565" xr:uid="{B336E191-252A-46DF-9417-FBD24DD4305E}"/>
    <cellStyle name="Comma 3 3 4 3 4 7" xfId="19958" xr:uid="{002B5F77-F11D-474F-BC51-F63A6638876F}"/>
    <cellStyle name="Comma 3 3 4 3 5" xfId="941" xr:uid="{00000000-0005-0000-0000-0000BE320000}"/>
    <cellStyle name="Comma 3 3 4 3 5 2" xfId="3346" xr:uid="{00000000-0005-0000-0000-0000BF320000}"/>
    <cellStyle name="Comma 3 3 4 3 5 2 2" xfId="8149" xr:uid="{00000000-0005-0000-0000-0000C0320000}"/>
    <cellStyle name="Comma 3 3 4 3 5 2 2 2" xfId="17756" xr:uid="{00000000-0005-0000-0000-0000C1320000}"/>
    <cellStyle name="Comma 3 3 4 3 5 2 2 2 2" xfId="36970" xr:uid="{68B42FFA-803E-4B3D-877A-263938251317}"/>
    <cellStyle name="Comma 3 3 4 3 5 2 2 3" xfId="27363" xr:uid="{21B39673-FE75-47DC-8347-A903B3408905}"/>
    <cellStyle name="Comma 3 3 4 3 5 2 3" xfId="12953" xr:uid="{00000000-0005-0000-0000-0000C2320000}"/>
    <cellStyle name="Comma 3 3 4 3 5 2 3 2" xfId="32167" xr:uid="{CA6D4D8B-53E7-4C5E-AA9D-19DF04C27682}"/>
    <cellStyle name="Comma 3 3 4 3 5 2 4" xfId="22560" xr:uid="{D9CDCF62-7193-453F-8AA4-3EDF782F7580}"/>
    <cellStyle name="Comma 3 3 4 3 5 3" xfId="5748" xr:uid="{00000000-0005-0000-0000-0000C3320000}"/>
    <cellStyle name="Comma 3 3 4 3 5 3 2" xfId="15355" xr:uid="{00000000-0005-0000-0000-0000C4320000}"/>
    <cellStyle name="Comma 3 3 4 3 5 3 2 2" xfId="34569" xr:uid="{6C8E01B9-540A-4E33-B8BB-A4A6DBFEEDD1}"/>
    <cellStyle name="Comma 3 3 4 3 5 3 3" xfId="24962" xr:uid="{ED41B468-6977-4DA0-B18F-BC7594F12A83}"/>
    <cellStyle name="Comma 3 3 4 3 5 4" xfId="10551" xr:uid="{00000000-0005-0000-0000-0000C5320000}"/>
    <cellStyle name="Comma 3 3 4 3 5 4 2" xfId="29765" xr:uid="{567A8D00-D506-40B1-93F9-E7CFE05693D2}"/>
    <cellStyle name="Comma 3 3 4 3 5 5" xfId="20158" xr:uid="{C4D5E450-0789-4EE2-988F-D0D4DAC6EDEC}"/>
    <cellStyle name="Comma 3 3 4 3 6" xfId="1741" xr:uid="{00000000-0005-0000-0000-0000C6320000}"/>
    <cellStyle name="Comma 3 3 4 3 6 2" xfId="4146" xr:uid="{00000000-0005-0000-0000-0000C7320000}"/>
    <cellStyle name="Comma 3 3 4 3 6 2 2" xfId="8949" xr:uid="{00000000-0005-0000-0000-0000C8320000}"/>
    <cellStyle name="Comma 3 3 4 3 6 2 2 2" xfId="18556" xr:uid="{00000000-0005-0000-0000-0000C9320000}"/>
    <cellStyle name="Comma 3 3 4 3 6 2 2 2 2" xfId="37770" xr:uid="{F0CE9148-2BB8-460B-979E-35C2D2424C73}"/>
    <cellStyle name="Comma 3 3 4 3 6 2 2 3" xfId="28163" xr:uid="{C52C8D6E-A6E7-435C-972F-234DBF4768A0}"/>
    <cellStyle name="Comma 3 3 4 3 6 2 3" xfId="13753" xr:uid="{00000000-0005-0000-0000-0000CA320000}"/>
    <cellStyle name="Comma 3 3 4 3 6 2 3 2" xfId="32967" xr:uid="{9FAA75AC-EB82-477F-A7DF-84E73BEC46C7}"/>
    <cellStyle name="Comma 3 3 4 3 6 2 4" xfId="23360" xr:uid="{3DD23ED4-15F8-47E8-BE25-583BBD76A7FF}"/>
    <cellStyle name="Comma 3 3 4 3 6 3" xfId="6548" xr:uid="{00000000-0005-0000-0000-0000CB320000}"/>
    <cellStyle name="Comma 3 3 4 3 6 3 2" xfId="16155" xr:uid="{00000000-0005-0000-0000-0000CC320000}"/>
    <cellStyle name="Comma 3 3 4 3 6 3 2 2" xfId="35369" xr:uid="{2C794F2A-F729-4817-A5CE-3F351672A472}"/>
    <cellStyle name="Comma 3 3 4 3 6 3 3" xfId="25762" xr:uid="{7A7ADDB6-4EDD-4F1A-9D14-F4B8CB22621D}"/>
    <cellStyle name="Comma 3 3 4 3 6 4" xfId="11351" xr:uid="{00000000-0005-0000-0000-0000CD320000}"/>
    <cellStyle name="Comma 3 3 4 3 6 4 2" xfId="30565" xr:uid="{EED9FCEE-E977-4A2B-8BBE-F0C190AF2BD8}"/>
    <cellStyle name="Comma 3 3 4 3 6 5" xfId="20958" xr:uid="{5A8A036D-9F07-490D-A707-FD57C2EAED3B}"/>
    <cellStyle name="Comma 3 3 4 3 7" xfId="2546" xr:uid="{00000000-0005-0000-0000-0000CE320000}"/>
    <cellStyle name="Comma 3 3 4 3 7 2" xfId="7349" xr:uid="{00000000-0005-0000-0000-0000CF320000}"/>
    <cellStyle name="Comma 3 3 4 3 7 2 2" xfId="16956" xr:uid="{00000000-0005-0000-0000-0000D0320000}"/>
    <cellStyle name="Comma 3 3 4 3 7 2 2 2" xfId="36170" xr:uid="{F3C6C7F7-CB77-4F89-BB1D-2897314C6447}"/>
    <cellStyle name="Comma 3 3 4 3 7 2 3" xfId="26563" xr:uid="{63FE8799-BA79-4C76-B0F2-49570E9727C0}"/>
    <cellStyle name="Comma 3 3 4 3 7 3" xfId="12153" xr:uid="{00000000-0005-0000-0000-0000D1320000}"/>
    <cellStyle name="Comma 3 3 4 3 7 3 2" xfId="31367" xr:uid="{F5282B22-B7CB-4934-BD9B-BF19AE9F0573}"/>
    <cellStyle name="Comma 3 3 4 3 7 4" xfId="21760" xr:uid="{FFA46C72-D1D3-43B8-8992-4A209DCF00EC}"/>
    <cellStyle name="Comma 3 3 4 3 8" xfId="4948" xr:uid="{00000000-0005-0000-0000-0000D2320000}"/>
    <cellStyle name="Comma 3 3 4 3 8 2" xfId="14555" xr:uid="{00000000-0005-0000-0000-0000D3320000}"/>
    <cellStyle name="Comma 3 3 4 3 8 2 2" xfId="33769" xr:uid="{4D29893C-EDF3-4421-8791-83AC3EF7AE91}"/>
    <cellStyle name="Comma 3 3 4 3 8 3" xfId="24162" xr:uid="{277F5186-B348-44BC-9F8D-0384D0E27A22}"/>
    <cellStyle name="Comma 3 3 4 3 9" xfId="9751" xr:uid="{00000000-0005-0000-0000-0000D4320000}"/>
    <cellStyle name="Comma 3 3 4 3 9 2" xfId="28965" xr:uid="{CE7AFEA6-DDA7-4D11-A372-59747AECD935}"/>
    <cellStyle name="Comma 3 3 4 4" xfId="240" xr:uid="{00000000-0005-0000-0000-0000D5320000}"/>
    <cellStyle name="Comma 3 3 4 4 2" xfId="1041" xr:uid="{00000000-0005-0000-0000-0000D6320000}"/>
    <cellStyle name="Comma 3 3 4 4 2 2" xfId="3446" xr:uid="{00000000-0005-0000-0000-0000D7320000}"/>
    <cellStyle name="Comma 3 3 4 4 2 2 2" xfId="8249" xr:uid="{00000000-0005-0000-0000-0000D8320000}"/>
    <cellStyle name="Comma 3 3 4 4 2 2 2 2" xfId="17856" xr:uid="{00000000-0005-0000-0000-0000D9320000}"/>
    <cellStyle name="Comma 3 3 4 4 2 2 2 2 2" xfId="37070" xr:uid="{FD890B1D-6067-4196-913A-6E59E8D3EC31}"/>
    <cellStyle name="Comma 3 3 4 4 2 2 2 3" xfId="27463" xr:uid="{BF0EF6CA-128B-4D7E-9B6A-ED808B066C1A}"/>
    <cellStyle name="Comma 3 3 4 4 2 2 3" xfId="13053" xr:uid="{00000000-0005-0000-0000-0000DA320000}"/>
    <cellStyle name="Comma 3 3 4 4 2 2 3 2" xfId="32267" xr:uid="{9A4A6B33-F428-447C-A23B-A353BA762ADA}"/>
    <cellStyle name="Comma 3 3 4 4 2 2 4" xfId="22660" xr:uid="{2C46ADC9-F729-47BD-AD24-5A2965F39F15}"/>
    <cellStyle name="Comma 3 3 4 4 2 3" xfId="5848" xr:uid="{00000000-0005-0000-0000-0000DB320000}"/>
    <cellStyle name="Comma 3 3 4 4 2 3 2" xfId="15455" xr:uid="{00000000-0005-0000-0000-0000DC320000}"/>
    <cellStyle name="Comma 3 3 4 4 2 3 2 2" xfId="34669" xr:uid="{79C45683-A91C-4A23-A941-D7C7BFF53D7C}"/>
    <cellStyle name="Comma 3 3 4 4 2 3 3" xfId="25062" xr:uid="{5047174B-0906-40FD-9289-4194403A745C}"/>
    <cellStyle name="Comma 3 3 4 4 2 4" xfId="10651" xr:uid="{00000000-0005-0000-0000-0000DD320000}"/>
    <cellStyle name="Comma 3 3 4 4 2 4 2" xfId="29865" xr:uid="{ECE507B6-B878-4237-BB9F-AF288D0D8F29}"/>
    <cellStyle name="Comma 3 3 4 4 2 5" xfId="20258" xr:uid="{F1AC494B-F5CC-4340-A4EE-8139946AA1CD}"/>
    <cellStyle name="Comma 3 3 4 4 3" xfId="1841" xr:uid="{00000000-0005-0000-0000-0000DE320000}"/>
    <cellStyle name="Comma 3 3 4 4 3 2" xfId="4246" xr:uid="{00000000-0005-0000-0000-0000DF320000}"/>
    <cellStyle name="Comma 3 3 4 4 3 2 2" xfId="9049" xr:uid="{00000000-0005-0000-0000-0000E0320000}"/>
    <cellStyle name="Comma 3 3 4 4 3 2 2 2" xfId="18656" xr:uid="{00000000-0005-0000-0000-0000E1320000}"/>
    <cellStyle name="Comma 3 3 4 4 3 2 2 2 2" xfId="37870" xr:uid="{04E0A6F4-3213-4252-B32C-27FF809618D1}"/>
    <cellStyle name="Comma 3 3 4 4 3 2 2 3" xfId="28263" xr:uid="{286192E8-601E-4036-88AB-F894F48769E7}"/>
    <cellStyle name="Comma 3 3 4 4 3 2 3" xfId="13853" xr:uid="{00000000-0005-0000-0000-0000E2320000}"/>
    <cellStyle name="Comma 3 3 4 4 3 2 3 2" xfId="33067" xr:uid="{5D9FC27B-11E5-42C5-9F39-2E31B6AC2D5B}"/>
    <cellStyle name="Comma 3 3 4 4 3 2 4" xfId="23460" xr:uid="{F5FFD8FC-AC4E-4593-9B8F-168D12A652D0}"/>
    <cellStyle name="Comma 3 3 4 4 3 3" xfId="6648" xr:uid="{00000000-0005-0000-0000-0000E3320000}"/>
    <cellStyle name="Comma 3 3 4 4 3 3 2" xfId="16255" xr:uid="{00000000-0005-0000-0000-0000E4320000}"/>
    <cellStyle name="Comma 3 3 4 4 3 3 2 2" xfId="35469" xr:uid="{1ADDB1ED-D935-4E94-81B3-F5CE68A32C32}"/>
    <cellStyle name="Comma 3 3 4 4 3 3 3" xfId="25862" xr:uid="{561D88B8-F34B-43F8-8677-D2768914CB2E}"/>
    <cellStyle name="Comma 3 3 4 4 3 4" xfId="11451" xr:uid="{00000000-0005-0000-0000-0000E5320000}"/>
    <cellStyle name="Comma 3 3 4 4 3 4 2" xfId="30665" xr:uid="{0B9CEF78-0CA2-45C2-9753-A86C7E02D32B}"/>
    <cellStyle name="Comma 3 3 4 4 3 5" xfId="21058" xr:uid="{518B7EF0-C274-457E-A0CA-E575DF3F5BB4}"/>
    <cellStyle name="Comma 3 3 4 4 4" xfId="2646" xr:uid="{00000000-0005-0000-0000-0000E6320000}"/>
    <cellStyle name="Comma 3 3 4 4 4 2" xfId="7449" xr:uid="{00000000-0005-0000-0000-0000E7320000}"/>
    <cellStyle name="Comma 3 3 4 4 4 2 2" xfId="17056" xr:uid="{00000000-0005-0000-0000-0000E8320000}"/>
    <cellStyle name="Comma 3 3 4 4 4 2 2 2" xfId="36270" xr:uid="{44CC8248-A0FC-4850-9D42-82BF18696789}"/>
    <cellStyle name="Comma 3 3 4 4 4 2 3" xfId="26663" xr:uid="{A2362600-66C5-4564-B11B-30D0BEEA250A}"/>
    <cellStyle name="Comma 3 3 4 4 4 3" xfId="12253" xr:uid="{00000000-0005-0000-0000-0000E9320000}"/>
    <cellStyle name="Comma 3 3 4 4 4 3 2" xfId="31467" xr:uid="{54D0491F-0FAD-4C75-A230-AD59B75FA780}"/>
    <cellStyle name="Comma 3 3 4 4 4 4" xfId="21860" xr:uid="{A39729D6-1DB7-44FE-AC04-0F69FC1C5446}"/>
    <cellStyle name="Comma 3 3 4 4 5" xfId="5048" xr:uid="{00000000-0005-0000-0000-0000EA320000}"/>
    <cellStyle name="Comma 3 3 4 4 5 2" xfId="14655" xr:uid="{00000000-0005-0000-0000-0000EB320000}"/>
    <cellStyle name="Comma 3 3 4 4 5 2 2" xfId="33869" xr:uid="{9B137245-E43A-4A5D-BF56-62B73391C351}"/>
    <cellStyle name="Comma 3 3 4 4 5 3" xfId="24262" xr:uid="{9A36EE8F-B63D-4273-89EF-73C241902215}"/>
    <cellStyle name="Comma 3 3 4 4 6" xfId="9851" xr:uid="{00000000-0005-0000-0000-0000EC320000}"/>
    <cellStyle name="Comma 3 3 4 4 6 2" xfId="29065" xr:uid="{7FEEBF17-8780-4497-ABDB-633CEF8D2EE4}"/>
    <cellStyle name="Comma 3 3 4 4 7" xfId="19458" xr:uid="{C15C8508-2EF8-443C-B2AF-94AFCA92A1CA}"/>
    <cellStyle name="Comma 3 3 4 5" xfId="440" xr:uid="{00000000-0005-0000-0000-0000ED320000}"/>
    <cellStyle name="Comma 3 3 4 5 2" xfId="1241" xr:uid="{00000000-0005-0000-0000-0000EE320000}"/>
    <cellStyle name="Comma 3 3 4 5 2 2" xfId="3646" xr:uid="{00000000-0005-0000-0000-0000EF320000}"/>
    <cellStyle name="Comma 3 3 4 5 2 2 2" xfId="8449" xr:uid="{00000000-0005-0000-0000-0000F0320000}"/>
    <cellStyle name="Comma 3 3 4 5 2 2 2 2" xfId="18056" xr:uid="{00000000-0005-0000-0000-0000F1320000}"/>
    <cellStyle name="Comma 3 3 4 5 2 2 2 2 2" xfId="37270" xr:uid="{E4DB7C31-4DD0-4DA8-A410-1696D9414613}"/>
    <cellStyle name="Comma 3 3 4 5 2 2 2 3" xfId="27663" xr:uid="{0E6F65AC-D3B1-4104-B482-EDFDE6E2F46D}"/>
    <cellStyle name="Comma 3 3 4 5 2 2 3" xfId="13253" xr:uid="{00000000-0005-0000-0000-0000F2320000}"/>
    <cellStyle name="Comma 3 3 4 5 2 2 3 2" xfId="32467" xr:uid="{AA4609BE-4824-4578-A063-AEF5B5356D4B}"/>
    <cellStyle name="Comma 3 3 4 5 2 2 4" xfId="22860" xr:uid="{CA897A43-7B09-4CE8-9DEC-D59AC5CF8CE7}"/>
    <cellStyle name="Comma 3 3 4 5 2 3" xfId="6048" xr:uid="{00000000-0005-0000-0000-0000F3320000}"/>
    <cellStyle name="Comma 3 3 4 5 2 3 2" xfId="15655" xr:uid="{00000000-0005-0000-0000-0000F4320000}"/>
    <cellStyle name="Comma 3 3 4 5 2 3 2 2" xfId="34869" xr:uid="{B3AF5EED-F621-4737-AF7E-5DB7C9931102}"/>
    <cellStyle name="Comma 3 3 4 5 2 3 3" xfId="25262" xr:uid="{0A24E252-793C-44EF-B01A-B4F0E92D0C72}"/>
    <cellStyle name="Comma 3 3 4 5 2 4" xfId="10851" xr:uid="{00000000-0005-0000-0000-0000F5320000}"/>
    <cellStyle name="Comma 3 3 4 5 2 4 2" xfId="30065" xr:uid="{8BFD7FF7-C471-41E7-ACF0-960D1CB06EF3}"/>
    <cellStyle name="Comma 3 3 4 5 2 5" xfId="20458" xr:uid="{98890F46-D23C-4DD6-8774-BB53ECCF764D}"/>
    <cellStyle name="Comma 3 3 4 5 3" xfId="2041" xr:uid="{00000000-0005-0000-0000-0000F6320000}"/>
    <cellStyle name="Comma 3 3 4 5 3 2" xfId="4446" xr:uid="{00000000-0005-0000-0000-0000F7320000}"/>
    <cellStyle name="Comma 3 3 4 5 3 2 2" xfId="9249" xr:uid="{00000000-0005-0000-0000-0000F8320000}"/>
    <cellStyle name="Comma 3 3 4 5 3 2 2 2" xfId="18856" xr:uid="{00000000-0005-0000-0000-0000F9320000}"/>
    <cellStyle name="Comma 3 3 4 5 3 2 2 2 2" xfId="38070" xr:uid="{2406B314-D782-40D3-97C8-068DC4C1CC9F}"/>
    <cellStyle name="Comma 3 3 4 5 3 2 2 3" xfId="28463" xr:uid="{D30B2C58-2C5A-4AC7-8948-D8956C1392C0}"/>
    <cellStyle name="Comma 3 3 4 5 3 2 3" xfId="14053" xr:uid="{00000000-0005-0000-0000-0000FA320000}"/>
    <cellStyle name="Comma 3 3 4 5 3 2 3 2" xfId="33267" xr:uid="{177356CD-E11C-4B47-9B35-5B2E2F38D343}"/>
    <cellStyle name="Comma 3 3 4 5 3 2 4" xfId="23660" xr:uid="{62018F53-7BD8-46C3-884F-25515778CB82}"/>
    <cellStyle name="Comma 3 3 4 5 3 3" xfId="6848" xr:uid="{00000000-0005-0000-0000-0000FB320000}"/>
    <cellStyle name="Comma 3 3 4 5 3 3 2" xfId="16455" xr:uid="{00000000-0005-0000-0000-0000FC320000}"/>
    <cellStyle name="Comma 3 3 4 5 3 3 2 2" xfId="35669" xr:uid="{BF855E9B-C0B3-4F30-9B42-E3C03E80B960}"/>
    <cellStyle name="Comma 3 3 4 5 3 3 3" xfId="26062" xr:uid="{0EA2D377-1886-48CC-B676-2FC7229DD0B1}"/>
    <cellStyle name="Comma 3 3 4 5 3 4" xfId="11651" xr:uid="{00000000-0005-0000-0000-0000FD320000}"/>
    <cellStyle name="Comma 3 3 4 5 3 4 2" xfId="30865" xr:uid="{64D55A4E-1ACB-4DA5-9A27-21A0F4587CD2}"/>
    <cellStyle name="Comma 3 3 4 5 3 5" xfId="21258" xr:uid="{B73EA4B1-AFE7-403B-B919-B0CF2D4A504F}"/>
    <cellStyle name="Comma 3 3 4 5 4" xfId="2846" xr:uid="{00000000-0005-0000-0000-0000FE320000}"/>
    <cellStyle name="Comma 3 3 4 5 4 2" xfId="7649" xr:uid="{00000000-0005-0000-0000-0000FF320000}"/>
    <cellStyle name="Comma 3 3 4 5 4 2 2" xfId="17256" xr:uid="{00000000-0005-0000-0000-000000330000}"/>
    <cellStyle name="Comma 3 3 4 5 4 2 2 2" xfId="36470" xr:uid="{01454FF4-8A26-4539-BCFA-B3DE872A9A51}"/>
    <cellStyle name="Comma 3 3 4 5 4 2 3" xfId="26863" xr:uid="{708B137C-D7D0-4950-8FDF-97C4145F6535}"/>
    <cellStyle name="Comma 3 3 4 5 4 3" xfId="12453" xr:uid="{00000000-0005-0000-0000-000001330000}"/>
    <cellStyle name="Comma 3 3 4 5 4 3 2" xfId="31667" xr:uid="{39CD1FEA-0BB4-4B4F-ADBD-1B64608B8811}"/>
    <cellStyle name="Comma 3 3 4 5 4 4" xfId="22060" xr:uid="{673DE007-1C68-4AF2-8F2A-71F3AF7F9625}"/>
    <cellStyle name="Comma 3 3 4 5 5" xfId="5248" xr:uid="{00000000-0005-0000-0000-000002330000}"/>
    <cellStyle name="Comma 3 3 4 5 5 2" xfId="14855" xr:uid="{00000000-0005-0000-0000-000003330000}"/>
    <cellStyle name="Comma 3 3 4 5 5 2 2" xfId="34069" xr:uid="{10B39BA6-F9A2-453B-878C-A873611F506B}"/>
    <cellStyle name="Comma 3 3 4 5 5 3" xfId="24462" xr:uid="{9FB3AE8D-079F-4A5D-AA5B-AEB76EB51C81}"/>
    <cellStyle name="Comma 3 3 4 5 6" xfId="10051" xr:uid="{00000000-0005-0000-0000-000004330000}"/>
    <cellStyle name="Comma 3 3 4 5 6 2" xfId="29265" xr:uid="{47A1949D-665F-4EE3-8100-F2FB1B076062}"/>
    <cellStyle name="Comma 3 3 4 5 7" xfId="19658" xr:uid="{7D1FEE5E-FECC-4D65-94BB-C0B774B96166}"/>
    <cellStyle name="Comma 3 3 4 6" xfId="640" xr:uid="{00000000-0005-0000-0000-000005330000}"/>
    <cellStyle name="Comma 3 3 4 6 2" xfId="1441" xr:uid="{00000000-0005-0000-0000-000006330000}"/>
    <cellStyle name="Comma 3 3 4 6 2 2" xfId="3846" xr:uid="{00000000-0005-0000-0000-000007330000}"/>
    <cellStyle name="Comma 3 3 4 6 2 2 2" xfId="8649" xr:uid="{00000000-0005-0000-0000-000008330000}"/>
    <cellStyle name="Comma 3 3 4 6 2 2 2 2" xfId="18256" xr:uid="{00000000-0005-0000-0000-000009330000}"/>
    <cellStyle name="Comma 3 3 4 6 2 2 2 2 2" xfId="37470" xr:uid="{6EFDC253-ECA3-4068-BA68-C6DECDC63A56}"/>
    <cellStyle name="Comma 3 3 4 6 2 2 2 3" xfId="27863" xr:uid="{797DEDE2-136C-4DEB-A745-BCB4309423F6}"/>
    <cellStyle name="Comma 3 3 4 6 2 2 3" xfId="13453" xr:uid="{00000000-0005-0000-0000-00000A330000}"/>
    <cellStyle name="Comma 3 3 4 6 2 2 3 2" xfId="32667" xr:uid="{6C2949F0-81B4-4F3D-A2CE-EB010718AD09}"/>
    <cellStyle name="Comma 3 3 4 6 2 2 4" xfId="23060" xr:uid="{C05D3561-E418-4EF8-A520-238A097687B5}"/>
    <cellStyle name="Comma 3 3 4 6 2 3" xfId="6248" xr:uid="{00000000-0005-0000-0000-00000B330000}"/>
    <cellStyle name="Comma 3 3 4 6 2 3 2" xfId="15855" xr:uid="{00000000-0005-0000-0000-00000C330000}"/>
    <cellStyle name="Comma 3 3 4 6 2 3 2 2" xfId="35069" xr:uid="{D81FFD9E-1E53-461B-92BE-13D0C666509E}"/>
    <cellStyle name="Comma 3 3 4 6 2 3 3" xfId="25462" xr:uid="{321764D6-CBF3-47D6-9880-C9D24CF885A8}"/>
    <cellStyle name="Comma 3 3 4 6 2 4" xfId="11051" xr:uid="{00000000-0005-0000-0000-00000D330000}"/>
    <cellStyle name="Comma 3 3 4 6 2 4 2" xfId="30265" xr:uid="{2F73CE87-6AA0-46C5-A39A-80B64400AB99}"/>
    <cellStyle name="Comma 3 3 4 6 2 5" xfId="20658" xr:uid="{445BFF3B-97B2-4972-BFA4-F2944329B1A6}"/>
    <cellStyle name="Comma 3 3 4 6 3" xfId="2241" xr:uid="{00000000-0005-0000-0000-00000E330000}"/>
    <cellStyle name="Comma 3 3 4 6 3 2" xfId="4646" xr:uid="{00000000-0005-0000-0000-00000F330000}"/>
    <cellStyle name="Comma 3 3 4 6 3 2 2" xfId="9449" xr:uid="{00000000-0005-0000-0000-000010330000}"/>
    <cellStyle name="Comma 3 3 4 6 3 2 2 2" xfId="19056" xr:uid="{00000000-0005-0000-0000-000011330000}"/>
    <cellStyle name="Comma 3 3 4 6 3 2 2 2 2" xfId="38270" xr:uid="{6884B46A-7588-4172-9853-FE2F5C5C41FC}"/>
    <cellStyle name="Comma 3 3 4 6 3 2 2 3" xfId="28663" xr:uid="{82FB1CF8-300B-45DD-BEC4-EE8829C18813}"/>
    <cellStyle name="Comma 3 3 4 6 3 2 3" xfId="14253" xr:uid="{00000000-0005-0000-0000-000012330000}"/>
    <cellStyle name="Comma 3 3 4 6 3 2 3 2" xfId="33467" xr:uid="{E1439342-1E30-46C0-AB46-36D25749F5F6}"/>
    <cellStyle name="Comma 3 3 4 6 3 2 4" xfId="23860" xr:uid="{A228C366-0443-4F7B-957A-FA0C210F189F}"/>
    <cellStyle name="Comma 3 3 4 6 3 3" xfId="7048" xr:uid="{00000000-0005-0000-0000-000013330000}"/>
    <cellStyle name="Comma 3 3 4 6 3 3 2" xfId="16655" xr:uid="{00000000-0005-0000-0000-000014330000}"/>
    <cellStyle name="Comma 3 3 4 6 3 3 2 2" xfId="35869" xr:uid="{B829D936-54E4-4839-A350-5694837111E6}"/>
    <cellStyle name="Comma 3 3 4 6 3 3 3" xfId="26262" xr:uid="{02344A05-5BF5-4931-8979-4641014A9D8A}"/>
    <cellStyle name="Comma 3 3 4 6 3 4" xfId="11851" xr:uid="{00000000-0005-0000-0000-000015330000}"/>
    <cellStyle name="Comma 3 3 4 6 3 4 2" xfId="31065" xr:uid="{7B65A2A3-ED99-435B-9585-E324D740F567}"/>
    <cellStyle name="Comma 3 3 4 6 3 5" xfId="21458" xr:uid="{470FC74C-58F3-489F-B64E-7FCABC2555B0}"/>
    <cellStyle name="Comma 3 3 4 6 4" xfId="3046" xr:uid="{00000000-0005-0000-0000-000016330000}"/>
    <cellStyle name="Comma 3 3 4 6 4 2" xfId="7849" xr:uid="{00000000-0005-0000-0000-000017330000}"/>
    <cellStyle name="Comma 3 3 4 6 4 2 2" xfId="17456" xr:uid="{00000000-0005-0000-0000-000018330000}"/>
    <cellStyle name="Comma 3 3 4 6 4 2 2 2" xfId="36670" xr:uid="{09F3C64B-7801-441A-90DC-094DEBEF7306}"/>
    <cellStyle name="Comma 3 3 4 6 4 2 3" xfId="27063" xr:uid="{4FF6B8A1-682A-4837-ADB8-009D49F1F04D}"/>
    <cellStyle name="Comma 3 3 4 6 4 3" xfId="12653" xr:uid="{00000000-0005-0000-0000-000019330000}"/>
    <cellStyle name="Comma 3 3 4 6 4 3 2" xfId="31867" xr:uid="{3487EFE3-11B6-4C05-96D6-33E9BB130E2D}"/>
    <cellStyle name="Comma 3 3 4 6 4 4" xfId="22260" xr:uid="{7B4EAEC1-C571-447F-9ADE-C86306666481}"/>
    <cellStyle name="Comma 3 3 4 6 5" xfId="5448" xr:uid="{00000000-0005-0000-0000-00001A330000}"/>
    <cellStyle name="Comma 3 3 4 6 5 2" xfId="15055" xr:uid="{00000000-0005-0000-0000-00001B330000}"/>
    <cellStyle name="Comma 3 3 4 6 5 2 2" xfId="34269" xr:uid="{90FAFD38-A625-4517-BB6A-260C2614F023}"/>
    <cellStyle name="Comma 3 3 4 6 5 3" xfId="24662" xr:uid="{A45AE422-78C7-4EA6-BC25-3A2C9A9DB97B}"/>
    <cellStyle name="Comma 3 3 4 6 6" xfId="10251" xr:uid="{00000000-0005-0000-0000-00001C330000}"/>
    <cellStyle name="Comma 3 3 4 6 6 2" xfId="29465" xr:uid="{7F75A12F-DB2C-4C2B-8987-DE06A4E91130}"/>
    <cellStyle name="Comma 3 3 4 6 7" xfId="19858" xr:uid="{2E694336-073C-4059-8E6B-CA2738DAA495}"/>
    <cellStyle name="Comma 3 3 4 7" xfId="841" xr:uid="{00000000-0005-0000-0000-00001D330000}"/>
    <cellStyle name="Comma 3 3 4 7 2" xfId="3246" xr:uid="{00000000-0005-0000-0000-00001E330000}"/>
    <cellStyle name="Comma 3 3 4 7 2 2" xfId="8049" xr:uid="{00000000-0005-0000-0000-00001F330000}"/>
    <cellStyle name="Comma 3 3 4 7 2 2 2" xfId="17656" xr:uid="{00000000-0005-0000-0000-000020330000}"/>
    <cellStyle name="Comma 3 3 4 7 2 2 2 2" xfId="36870" xr:uid="{CDFF1452-CF3A-440B-88A5-AD8CFAE9252E}"/>
    <cellStyle name="Comma 3 3 4 7 2 2 3" xfId="27263" xr:uid="{23C69060-08C5-4023-A988-DDF81291B862}"/>
    <cellStyle name="Comma 3 3 4 7 2 3" xfId="12853" xr:uid="{00000000-0005-0000-0000-000021330000}"/>
    <cellStyle name="Comma 3 3 4 7 2 3 2" xfId="32067" xr:uid="{D1DE910F-5364-46BA-BEC5-6F0CBD7DCA88}"/>
    <cellStyle name="Comma 3 3 4 7 2 4" xfId="22460" xr:uid="{233BC81A-ED7C-4433-AA00-A01FDBC8DB19}"/>
    <cellStyle name="Comma 3 3 4 7 3" xfId="5648" xr:uid="{00000000-0005-0000-0000-000022330000}"/>
    <cellStyle name="Comma 3 3 4 7 3 2" xfId="15255" xr:uid="{00000000-0005-0000-0000-000023330000}"/>
    <cellStyle name="Comma 3 3 4 7 3 2 2" xfId="34469" xr:uid="{A4A08B84-AAE3-45CE-8CDB-C4E9F415953B}"/>
    <cellStyle name="Comma 3 3 4 7 3 3" xfId="24862" xr:uid="{40834CCB-9505-495D-A63B-5E68BA37CD6D}"/>
    <cellStyle name="Comma 3 3 4 7 4" xfId="10451" xr:uid="{00000000-0005-0000-0000-000024330000}"/>
    <cellStyle name="Comma 3 3 4 7 4 2" xfId="29665" xr:uid="{DCA3CA81-A54E-4421-9BEB-485C8B5F1CCD}"/>
    <cellStyle name="Comma 3 3 4 7 5" xfId="20058" xr:uid="{5B2CAC31-5318-4D8D-97F7-DE63A552A4D3}"/>
    <cellStyle name="Comma 3 3 4 8" xfId="1641" xr:uid="{00000000-0005-0000-0000-000025330000}"/>
    <cellStyle name="Comma 3 3 4 8 2" xfId="4046" xr:uid="{00000000-0005-0000-0000-000026330000}"/>
    <cellStyle name="Comma 3 3 4 8 2 2" xfId="8849" xr:uid="{00000000-0005-0000-0000-000027330000}"/>
    <cellStyle name="Comma 3 3 4 8 2 2 2" xfId="18456" xr:uid="{00000000-0005-0000-0000-000028330000}"/>
    <cellStyle name="Comma 3 3 4 8 2 2 2 2" xfId="37670" xr:uid="{5ABEDA11-7807-4AEA-8FBD-713A02C161B0}"/>
    <cellStyle name="Comma 3 3 4 8 2 2 3" xfId="28063" xr:uid="{0D811ABA-13D0-46A1-B349-13A314827BDA}"/>
    <cellStyle name="Comma 3 3 4 8 2 3" xfId="13653" xr:uid="{00000000-0005-0000-0000-000029330000}"/>
    <cellStyle name="Comma 3 3 4 8 2 3 2" xfId="32867" xr:uid="{965781A7-E2CD-42F8-93AA-F80932425327}"/>
    <cellStyle name="Comma 3 3 4 8 2 4" xfId="23260" xr:uid="{F64D5FD2-6F99-4AD9-8B3A-08D3D77EC419}"/>
    <cellStyle name="Comma 3 3 4 8 3" xfId="6448" xr:uid="{00000000-0005-0000-0000-00002A330000}"/>
    <cellStyle name="Comma 3 3 4 8 3 2" xfId="16055" xr:uid="{00000000-0005-0000-0000-00002B330000}"/>
    <cellStyle name="Comma 3 3 4 8 3 2 2" xfId="35269" xr:uid="{6386679E-73F7-4572-84F9-BA08DB77C2F3}"/>
    <cellStyle name="Comma 3 3 4 8 3 3" xfId="25662" xr:uid="{7A935805-DB95-4E60-86FC-631FAE7F6F92}"/>
    <cellStyle name="Comma 3 3 4 8 4" xfId="11251" xr:uid="{00000000-0005-0000-0000-00002C330000}"/>
    <cellStyle name="Comma 3 3 4 8 4 2" xfId="30465" xr:uid="{BA353757-BF58-4C87-BF53-187F810FBEDF}"/>
    <cellStyle name="Comma 3 3 4 8 5" xfId="20858" xr:uid="{F713000D-439B-4C9A-825A-9F7AE4B09BF0}"/>
    <cellStyle name="Comma 3 3 4 9" xfId="2446" xr:uid="{00000000-0005-0000-0000-00002D330000}"/>
    <cellStyle name="Comma 3 3 4 9 2" xfId="7249" xr:uid="{00000000-0005-0000-0000-00002E330000}"/>
    <cellStyle name="Comma 3 3 4 9 2 2" xfId="16856" xr:uid="{00000000-0005-0000-0000-00002F330000}"/>
    <cellStyle name="Comma 3 3 4 9 2 2 2" xfId="36070" xr:uid="{C39E2F26-101E-4715-92F3-0B37B92F39D2}"/>
    <cellStyle name="Comma 3 3 4 9 2 3" xfId="26463" xr:uid="{3EA23A5D-ABE7-4C5B-A5A0-66D137800F87}"/>
    <cellStyle name="Comma 3 3 4 9 3" xfId="12053" xr:uid="{00000000-0005-0000-0000-000030330000}"/>
    <cellStyle name="Comma 3 3 4 9 3 2" xfId="31267" xr:uid="{2AD2BD6D-FBCE-44FB-A0A2-95FFD0BC2CF9}"/>
    <cellStyle name="Comma 3 3 4 9 4" xfId="21660" xr:uid="{3A8647A5-C322-4307-A48B-A193698F92A3}"/>
    <cellStyle name="Comma 3 3 5" xfId="50" xr:uid="{00000000-0005-0000-0000-000031330000}"/>
    <cellStyle name="Comma 3 3 5 10" xfId="4858" xr:uid="{00000000-0005-0000-0000-000032330000}"/>
    <cellStyle name="Comma 3 3 5 10 2" xfId="14465" xr:uid="{00000000-0005-0000-0000-000033330000}"/>
    <cellStyle name="Comma 3 3 5 10 2 2" xfId="33679" xr:uid="{99DF1560-B7B5-4759-956D-D2601CF630B6}"/>
    <cellStyle name="Comma 3 3 5 10 3" xfId="24072" xr:uid="{E6E066F1-FF20-4DEE-94A2-39307D2A144D}"/>
    <cellStyle name="Comma 3 3 5 11" xfId="9661" xr:uid="{00000000-0005-0000-0000-000034330000}"/>
    <cellStyle name="Comma 3 3 5 11 2" xfId="28875" xr:uid="{BDEF6547-F6B8-4549-A69D-88BB2092133A}"/>
    <cellStyle name="Comma 3 3 5 12" xfId="19268" xr:uid="{03D94566-9B43-4E9A-ABB1-938135AA4F7D}"/>
    <cellStyle name="Comma 3 3 5 2" xfId="100" xr:uid="{00000000-0005-0000-0000-000035330000}"/>
    <cellStyle name="Comma 3 3 5 2 10" xfId="9711" xr:uid="{00000000-0005-0000-0000-000036330000}"/>
    <cellStyle name="Comma 3 3 5 2 10 2" xfId="28925" xr:uid="{3EDCE86E-DD29-42AE-86B3-D44CB619F78A}"/>
    <cellStyle name="Comma 3 3 5 2 11" xfId="19318" xr:uid="{02AE740C-6D57-4314-997A-A5E12D017E44}"/>
    <cellStyle name="Comma 3 3 5 2 2" xfId="200" xr:uid="{00000000-0005-0000-0000-000037330000}"/>
    <cellStyle name="Comma 3 3 5 2 2 10" xfId="19418" xr:uid="{6A0658C3-4316-4534-9818-C95971944322}"/>
    <cellStyle name="Comma 3 3 5 2 2 2" xfId="400" xr:uid="{00000000-0005-0000-0000-000038330000}"/>
    <cellStyle name="Comma 3 3 5 2 2 2 2" xfId="1201" xr:uid="{00000000-0005-0000-0000-000039330000}"/>
    <cellStyle name="Comma 3 3 5 2 2 2 2 2" xfId="3606" xr:uid="{00000000-0005-0000-0000-00003A330000}"/>
    <cellStyle name="Comma 3 3 5 2 2 2 2 2 2" xfId="8409" xr:uid="{00000000-0005-0000-0000-00003B330000}"/>
    <cellStyle name="Comma 3 3 5 2 2 2 2 2 2 2" xfId="18016" xr:uid="{00000000-0005-0000-0000-00003C330000}"/>
    <cellStyle name="Comma 3 3 5 2 2 2 2 2 2 2 2" xfId="37230" xr:uid="{346068B1-5349-4E75-BA04-0D5ED56104DD}"/>
    <cellStyle name="Comma 3 3 5 2 2 2 2 2 2 3" xfId="27623" xr:uid="{732E5CF6-B452-468F-8A89-656A7CBBBE7B}"/>
    <cellStyle name="Comma 3 3 5 2 2 2 2 2 3" xfId="13213" xr:uid="{00000000-0005-0000-0000-00003D330000}"/>
    <cellStyle name="Comma 3 3 5 2 2 2 2 2 3 2" xfId="32427" xr:uid="{B0297836-4C1F-4D26-BD9B-A6999E4201F5}"/>
    <cellStyle name="Comma 3 3 5 2 2 2 2 2 4" xfId="22820" xr:uid="{6D46D718-8CEB-47FC-837D-3B61A82AC559}"/>
    <cellStyle name="Comma 3 3 5 2 2 2 2 3" xfId="6008" xr:uid="{00000000-0005-0000-0000-00003E330000}"/>
    <cellStyle name="Comma 3 3 5 2 2 2 2 3 2" xfId="15615" xr:uid="{00000000-0005-0000-0000-00003F330000}"/>
    <cellStyle name="Comma 3 3 5 2 2 2 2 3 2 2" xfId="34829" xr:uid="{9E7D4083-FBF3-42E9-A179-361B729C09BC}"/>
    <cellStyle name="Comma 3 3 5 2 2 2 2 3 3" xfId="25222" xr:uid="{3E353E4D-6C17-438A-980E-60247182D2E5}"/>
    <cellStyle name="Comma 3 3 5 2 2 2 2 4" xfId="10811" xr:uid="{00000000-0005-0000-0000-000040330000}"/>
    <cellStyle name="Comma 3 3 5 2 2 2 2 4 2" xfId="30025" xr:uid="{BC323BA3-8550-4F7E-B7BF-2263DC944A3E}"/>
    <cellStyle name="Comma 3 3 5 2 2 2 2 5" xfId="20418" xr:uid="{DEA5C834-C3F2-41DB-AD0B-38E619D62060}"/>
    <cellStyle name="Comma 3 3 5 2 2 2 3" xfId="2001" xr:uid="{00000000-0005-0000-0000-000041330000}"/>
    <cellStyle name="Comma 3 3 5 2 2 2 3 2" xfId="4406" xr:uid="{00000000-0005-0000-0000-000042330000}"/>
    <cellStyle name="Comma 3 3 5 2 2 2 3 2 2" xfId="9209" xr:uid="{00000000-0005-0000-0000-000043330000}"/>
    <cellStyle name="Comma 3 3 5 2 2 2 3 2 2 2" xfId="18816" xr:uid="{00000000-0005-0000-0000-000044330000}"/>
    <cellStyle name="Comma 3 3 5 2 2 2 3 2 2 2 2" xfId="38030" xr:uid="{150281CD-2A09-4398-8CDD-B4D80B1DDD5C}"/>
    <cellStyle name="Comma 3 3 5 2 2 2 3 2 2 3" xfId="28423" xr:uid="{D11A0407-46DC-4584-917A-8093E53F4DAF}"/>
    <cellStyle name="Comma 3 3 5 2 2 2 3 2 3" xfId="14013" xr:uid="{00000000-0005-0000-0000-000045330000}"/>
    <cellStyle name="Comma 3 3 5 2 2 2 3 2 3 2" xfId="33227" xr:uid="{797CBF92-31A1-4F43-ABFB-E85C9B3DD4C6}"/>
    <cellStyle name="Comma 3 3 5 2 2 2 3 2 4" xfId="23620" xr:uid="{7A168893-AB1C-4C2D-B223-9A71F091C65E}"/>
    <cellStyle name="Comma 3 3 5 2 2 2 3 3" xfId="6808" xr:uid="{00000000-0005-0000-0000-000046330000}"/>
    <cellStyle name="Comma 3 3 5 2 2 2 3 3 2" xfId="16415" xr:uid="{00000000-0005-0000-0000-000047330000}"/>
    <cellStyle name="Comma 3 3 5 2 2 2 3 3 2 2" xfId="35629" xr:uid="{9556BB23-8029-4FBF-B593-9BA1DC096118}"/>
    <cellStyle name="Comma 3 3 5 2 2 2 3 3 3" xfId="26022" xr:uid="{7A6558B4-496C-4EFE-8621-5CABCD5D422F}"/>
    <cellStyle name="Comma 3 3 5 2 2 2 3 4" xfId="11611" xr:uid="{00000000-0005-0000-0000-000048330000}"/>
    <cellStyle name="Comma 3 3 5 2 2 2 3 4 2" xfId="30825" xr:uid="{2ECE7AB3-D32E-49FE-9432-AA9EDD268D74}"/>
    <cellStyle name="Comma 3 3 5 2 2 2 3 5" xfId="21218" xr:uid="{F4C51804-3213-41E5-B47A-176A2A9B04ED}"/>
    <cellStyle name="Comma 3 3 5 2 2 2 4" xfId="2806" xr:uid="{00000000-0005-0000-0000-000049330000}"/>
    <cellStyle name="Comma 3 3 5 2 2 2 4 2" xfId="7609" xr:uid="{00000000-0005-0000-0000-00004A330000}"/>
    <cellStyle name="Comma 3 3 5 2 2 2 4 2 2" xfId="17216" xr:uid="{00000000-0005-0000-0000-00004B330000}"/>
    <cellStyle name="Comma 3 3 5 2 2 2 4 2 2 2" xfId="36430" xr:uid="{5C70F273-C56C-4173-9E9D-3A1B1585B3B7}"/>
    <cellStyle name="Comma 3 3 5 2 2 2 4 2 3" xfId="26823" xr:uid="{A8415334-C25C-4B84-A4ED-86CABB9C66FD}"/>
    <cellStyle name="Comma 3 3 5 2 2 2 4 3" xfId="12413" xr:uid="{00000000-0005-0000-0000-00004C330000}"/>
    <cellStyle name="Comma 3 3 5 2 2 2 4 3 2" xfId="31627" xr:uid="{E28CD611-B362-473A-A081-2001E724332D}"/>
    <cellStyle name="Comma 3 3 5 2 2 2 4 4" xfId="22020" xr:uid="{CF5BA702-BF58-49CC-A7C8-A557D57190D2}"/>
    <cellStyle name="Comma 3 3 5 2 2 2 5" xfId="5208" xr:uid="{00000000-0005-0000-0000-00004D330000}"/>
    <cellStyle name="Comma 3 3 5 2 2 2 5 2" xfId="14815" xr:uid="{00000000-0005-0000-0000-00004E330000}"/>
    <cellStyle name="Comma 3 3 5 2 2 2 5 2 2" xfId="34029" xr:uid="{38E08ED1-3943-4EA2-9211-F5BD3FB0EB77}"/>
    <cellStyle name="Comma 3 3 5 2 2 2 5 3" xfId="24422" xr:uid="{A6C31CBB-73F2-4F03-96EE-86B832FDAAF4}"/>
    <cellStyle name="Comma 3 3 5 2 2 2 6" xfId="10011" xr:uid="{00000000-0005-0000-0000-00004F330000}"/>
    <cellStyle name="Comma 3 3 5 2 2 2 6 2" xfId="29225" xr:uid="{FB0E42C6-7327-402E-B978-A0633236294E}"/>
    <cellStyle name="Comma 3 3 5 2 2 2 7" xfId="19618" xr:uid="{85CE4B28-9DA2-47E2-B894-AE308E725974}"/>
    <cellStyle name="Comma 3 3 5 2 2 3" xfId="600" xr:uid="{00000000-0005-0000-0000-000050330000}"/>
    <cellStyle name="Comma 3 3 5 2 2 3 2" xfId="1401" xr:uid="{00000000-0005-0000-0000-000051330000}"/>
    <cellStyle name="Comma 3 3 5 2 2 3 2 2" xfId="3806" xr:uid="{00000000-0005-0000-0000-000052330000}"/>
    <cellStyle name="Comma 3 3 5 2 2 3 2 2 2" xfId="8609" xr:uid="{00000000-0005-0000-0000-000053330000}"/>
    <cellStyle name="Comma 3 3 5 2 2 3 2 2 2 2" xfId="18216" xr:uid="{00000000-0005-0000-0000-000054330000}"/>
    <cellStyle name="Comma 3 3 5 2 2 3 2 2 2 2 2" xfId="37430" xr:uid="{36304D21-62D0-4620-ABDF-B6C03DB38C14}"/>
    <cellStyle name="Comma 3 3 5 2 2 3 2 2 2 3" xfId="27823" xr:uid="{C6E0A1DF-3948-42BD-98C9-D9EEC6BC4A2C}"/>
    <cellStyle name="Comma 3 3 5 2 2 3 2 2 3" xfId="13413" xr:uid="{00000000-0005-0000-0000-000055330000}"/>
    <cellStyle name="Comma 3 3 5 2 2 3 2 2 3 2" xfId="32627" xr:uid="{7435CC9F-20BA-4D7B-9CE4-F418E4011970}"/>
    <cellStyle name="Comma 3 3 5 2 2 3 2 2 4" xfId="23020" xr:uid="{15D59CA2-4E44-49CD-90A3-89CCEBB9821A}"/>
    <cellStyle name="Comma 3 3 5 2 2 3 2 3" xfId="6208" xr:uid="{00000000-0005-0000-0000-000056330000}"/>
    <cellStyle name="Comma 3 3 5 2 2 3 2 3 2" xfId="15815" xr:uid="{00000000-0005-0000-0000-000057330000}"/>
    <cellStyle name="Comma 3 3 5 2 2 3 2 3 2 2" xfId="35029" xr:uid="{067C1CC9-88DB-4A9D-BD1B-4FB606926117}"/>
    <cellStyle name="Comma 3 3 5 2 2 3 2 3 3" xfId="25422" xr:uid="{170475A5-C843-4AF8-8E51-977F32D5DDF4}"/>
    <cellStyle name="Comma 3 3 5 2 2 3 2 4" xfId="11011" xr:uid="{00000000-0005-0000-0000-000058330000}"/>
    <cellStyle name="Comma 3 3 5 2 2 3 2 4 2" xfId="30225" xr:uid="{11887E3F-23EE-45E8-9105-7E5FCA18B5F2}"/>
    <cellStyle name="Comma 3 3 5 2 2 3 2 5" xfId="20618" xr:uid="{122CDC51-D4A3-46EF-8BA3-3FA00938AA03}"/>
    <cellStyle name="Comma 3 3 5 2 2 3 3" xfId="2201" xr:uid="{00000000-0005-0000-0000-000059330000}"/>
    <cellStyle name="Comma 3 3 5 2 2 3 3 2" xfId="4606" xr:uid="{00000000-0005-0000-0000-00005A330000}"/>
    <cellStyle name="Comma 3 3 5 2 2 3 3 2 2" xfId="9409" xr:uid="{00000000-0005-0000-0000-00005B330000}"/>
    <cellStyle name="Comma 3 3 5 2 2 3 3 2 2 2" xfId="19016" xr:uid="{00000000-0005-0000-0000-00005C330000}"/>
    <cellStyle name="Comma 3 3 5 2 2 3 3 2 2 2 2" xfId="38230" xr:uid="{A5122B9B-CC60-4C63-9F16-09C754EC4DE2}"/>
    <cellStyle name="Comma 3 3 5 2 2 3 3 2 2 3" xfId="28623" xr:uid="{1BD00A9E-FC7D-4B9C-B5DF-98DF00E016E4}"/>
    <cellStyle name="Comma 3 3 5 2 2 3 3 2 3" xfId="14213" xr:uid="{00000000-0005-0000-0000-00005D330000}"/>
    <cellStyle name="Comma 3 3 5 2 2 3 3 2 3 2" xfId="33427" xr:uid="{CF1F4A51-84C9-4FB7-853D-23990545CE35}"/>
    <cellStyle name="Comma 3 3 5 2 2 3 3 2 4" xfId="23820" xr:uid="{25BE2C80-0BF8-4758-9FD1-8C01CEA23EA5}"/>
    <cellStyle name="Comma 3 3 5 2 2 3 3 3" xfId="7008" xr:uid="{00000000-0005-0000-0000-00005E330000}"/>
    <cellStyle name="Comma 3 3 5 2 2 3 3 3 2" xfId="16615" xr:uid="{00000000-0005-0000-0000-00005F330000}"/>
    <cellStyle name="Comma 3 3 5 2 2 3 3 3 2 2" xfId="35829" xr:uid="{CE470631-01A7-4179-9E7B-F00C0050E0CF}"/>
    <cellStyle name="Comma 3 3 5 2 2 3 3 3 3" xfId="26222" xr:uid="{F86D04F9-F9C5-426D-8B23-DC86BCDF7F53}"/>
    <cellStyle name="Comma 3 3 5 2 2 3 3 4" xfId="11811" xr:uid="{00000000-0005-0000-0000-000060330000}"/>
    <cellStyle name="Comma 3 3 5 2 2 3 3 4 2" xfId="31025" xr:uid="{2D13D590-010A-4978-8DE8-F6456978D52B}"/>
    <cellStyle name="Comma 3 3 5 2 2 3 3 5" xfId="21418" xr:uid="{440230CB-5E20-4A5A-B71D-59CA1C5A5FCF}"/>
    <cellStyle name="Comma 3 3 5 2 2 3 4" xfId="3006" xr:uid="{00000000-0005-0000-0000-000061330000}"/>
    <cellStyle name="Comma 3 3 5 2 2 3 4 2" xfId="7809" xr:uid="{00000000-0005-0000-0000-000062330000}"/>
    <cellStyle name="Comma 3 3 5 2 2 3 4 2 2" xfId="17416" xr:uid="{00000000-0005-0000-0000-000063330000}"/>
    <cellStyle name="Comma 3 3 5 2 2 3 4 2 2 2" xfId="36630" xr:uid="{F7D4201A-7EAE-464B-BD93-E1059D6510B5}"/>
    <cellStyle name="Comma 3 3 5 2 2 3 4 2 3" xfId="27023" xr:uid="{308D3D93-62A2-422A-9427-1DA9B76A6F94}"/>
    <cellStyle name="Comma 3 3 5 2 2 3 4 3" xfId="12613" xr:uid="{00000000-0005-0000-0000-000064330000}"/>
    <cellStyle name="Comma 3 3 5 2 2 3 4 3 2" xfId="31827" xr:uid="{33BDBFBD-16E4-460D-B126-F9800B6C882A}"/>
    <cellStyle name="Comma 3 3 5 2 2 3 4 4" xfId="22220" xr:uid="{0F5977CC-965B-41F5-BDEF-A815E928BF5F}"/>
    <cellStyle name="Comma 3 3 5 2 2 3 5" xfId="5408" xr:uid="{00000000-0005-0000-0000-000065330000}"/>
    <cellStyle name="Comma 3 3 5 2 2 3 5 2" xfId="15015" xr:uid="{00000000-0005-0000-0000-000066330000}"/>
    <cellStyle name="Comma 3 3 5 2 2 3 5 2 2" xfId="34229" xr:uid="{86A90231-B273-49D2-ADF5-166BBA031E68}"/>
    <cellStyle name="Comma 3 3 5 2 2 3 5 3" xfId="24622" xr:uid="{E3A205A4-9595-422E-841B-11122A9881EF}"/>
    <cellStyle name="Comma 3 3 5 2 2 3 6" xfId="10211" xr:uid="{00000000-0005-0000-0000-000067330000}"/>
    <cellStyle name="Comma 3 3 5 2 2 3 6 2" xfId="29425" xr:uid="{9719EC79-6AD6-4F60-9627-1940FACDCC48}"/>
    <cellStyle name="Comma 3 3 5 2 2 3 7" xfId="19818" xr:uid="{6B9B1820-F23E-4D4C-87B1-35983296EBE5}"/>
    <cellStyle name="Comma 3 3 5 2 2 4" xfId="800" xr:uid="{00000000-0005-0000-0000-000068330000}"/>
    <cellStyle name="Comma 3 3 5 2 2 4 2" xfId="1601" xr:uid="{00000000-0005-0000-0000-000069330000}"/>
    <cellStyle name="Comma 3 3 5 2 2 4 2 2" xfId="4006" xr:uid="{00000000-0005-0000-0000-00006A330000}"/>
    <cellStyle name="Comma 3 3 5 2 2 4 2 2 2" xfId="8809" xr:uid="{00000000-0005-0000-0000-00006B330000}"/>
    <cellStyle name="Comma 3 3 5 2 2 4 2 2 2 2" xfId="18416" xr:uid="{00000000-0005-0000-0000-00006C330000}"/>
    <cellStyle name="Comma 3 3 5 2 2 4 2 2 2 2 2" xfId="37630" xr:uid="{42C1593C-AF07-409D-B189-5BDF59A48DB0}"/>
    <cellStyle name="Comma 3 3 5 2 2 4 2 2 2 3" xfId="28023" xr:uid="{0CEF6BA8-2079-4869-AE32-C8561550678E}"/>
    <cellStyle name="Comma 3 3 5 2 2 4 2 2 3" xfId="13613" xr:uid="{00000000-0005-0000-0000-00006D330000}"/>
    <cellStyle name="Comma 3 3 5 2 2 4 2 2 3 2" xfId="32827" xr:uid="{C52C3405-F2E1-48A0-8362-34BC8162DE2F}"/>
    <cellStyle name="Comma 3 3 5 2 2 4 2 2 4" xfId="23220" xr:uid="{674ABB27-6048-4D11-8538-707808788797}"/>
    <cellStyle name="Comma 3 3 5 2 2 4 2 3" xfId="6408" xr:uid="{00000000-0005-0000-0000-00006E330000}"/>
    <cellStyle name="Comma 3 3 5 2 2 4 2 3 2" xfId="16015" xr:uid="{00000000-0005-0000-0000-00006F330000}"/>
    <cellStyle name="Comma 3 3 5 2 2 4 2 3 2 2" xfId="35229" xr:uid="{E1BC8EAB-2081-4CFF-8F25-2DBB91CAC819}"/>
    <cellStyle name="Comma 3 3 5 2 2 4 2 3 3" xfId="25622" xr:uid="{E1E6FF92-8C4E-4044-BCF5-6D99AD97F93F}"/>
    <cellStyle name="Comma 3 3 5 2 2 4 2 4" xfId="11211" xr:uid="{00000000-0005-0000-0000-000070330000}"/>
    <cellStyle name="Comma 3 3 5 2 2 4 2 4 2" xfId="30425" xr:uid="{6310EC7D-492C-404C-BF4C-5C5AA0D0B76C}"/>
    <cellStyle name="Comma 3 3 5 2 2 4 2 5" xfId="20818" xr:uid="{82F5B422-0A13-41B7-859B-5BD11F00B122}"/>
    <cellStyle name="Comma 3 3 5 2 2 4 3" xfId="2401" xr:uid="{00000000-0005-0000-0000-000071330000}"/>
    <cellStyle name="Comma 3 3 5 2 2 4 3 2" xfId="4806" xr:uid="{00000000-0005-0000-0000-000072330000}"/>
    <cellStyle name="Comma 3 3 5 2 2 4 3 2 2" xfId="9609" xr:uid="{00000000-0005-0000-0000-000073330000}"/>
    <cellStyle name="Comma 3 3 5 2 2 4 3 2 2 2" xfId="19216" xr:uid="{00000000-0005-0000-0000-000074330000}"/>
    <cellStyle name="Comma 3 3 5 2 2 4 3 2 2 2 2" xfId="38430" xr:uid="{579F5018-8353-4086-A5C4-B1D3C9DEF170}"/>
    <cellStyle name="Comma 3 3 5 2 2 4 3 2 2 3" xfId="28823" xr:uid="{0E29BA4D-8F8B-4F74-975C-DB44CF02EF8E}"/>
    <cellStyle name="Comma 3 3 5 2 2 4 3 2 3" xfId="14413" xr:uid="{00000000-0005-0000-0000-000075330000}"/>
    <cellStyle name="Comma 3 3 5 2 2 4 3 2 3 2" xfId="33627" xr:uid="{5BE6F9A8-45ED-461A-9A23-E79D994354C0}"/>
    <cellStyle name="Comma 3 3 5 2 2 4 3 2 4" xfId="24020" xr:uid="{47C3BB18-210A-4FED-AF66-18A45558FCCB}"/>
    <cellStyle name="Comma 3 3 5 2 2 4 3 3" xfId="7208" xr:uid="{00000000-0005-0000-0000-000076330000}"/>
    <cellStyle name="Comma 3 3 5 2 2 4 3 3 2" xfId="16815" xr:uid="{00000000-0005-0000-0000-000077330000}"/>
    <cellStyle name="Comma 3 3 5 2 2 4 3 3 2 2" xfId="36029" xr:uid="{9F07352A-A6B9-497C-B146-301D84576DB3}"/>
    <cellStyle name="Comma 3 3 5 2 2 4 3 3 3" xfId="26422" xr:uid="{198C5C8F-9FED-40DF-92E1-6EFA02D685C9}"/>
    <cellStyle name="Comma 3 3 5 2 2 4 3 4" xfId="12011" xr:uid="{00000000-0005-0000-0000-000078330000}"/>
    <cellStyle name="Comma 3 3 5 2 2 4 3 4 2" xfId="31225" xr:uid="{5495B9CA-ECBB-4240-B0F0-15AE130BB8DD}"/>
    <cellStyle name="Comma 3 3 5 2 2 4 3 5" xfId="21618" xr:uid="{158E07D3-442A-4CAE-9D7A-C029B69643E3}"/>
    <cellStyle name="Comma 3 3 5 2 2 4 4" xfId="3206" xr:uid="{00000000-0005-0000-0000-000079330000}"/>
    <cellStyle name="Comma 3 3 5 2 2 4 4 2" xfId="8009" xr:uid="{00000000-0005-0000-0000-00007A330000}"/>
    <cellStyle name="Comma 3 3 5 2 2 4 4 2 2" xfId="17616" xr:uid="{00000000-0005-0000-0000-00007B330000}"/>
    <cellStyle name="Comma 3 3 5 2 2 4 4 2 2 2" xfId="36830" xr:uid="{22F8D5C4-3ECE-4CAC-9314-096A84DEB4B6}"/>
    <cellStyle name="Comma 3 3 5 2 2 4 4 2 3" xfId="27223" xr:uid="{B3EC9BC4-84A6-4BF2-9E96-C70D4FDFD0B7}"/>
    <cellStyle name="Comma 3 3 5 2 2 4 4 3" xfId="12813" xr:uid="{00000000-0005-0000-0000-00007C330000}"/>
    <cellStyle name="Comma 3 3 5 2 2 4 4 3 2" xfId="32027" xr:uid="{16ED059D-474E-4461-874B-5E93342A8AF6}"/>
    <cellStyle name="Comma 3 3 5 2 2 4 4 4" xfId="22420" xr:uid="{63450864-E7CA-417D-BBBD-05E195C98F3B}"/>
    <cellStyle name="Comma 3 3 5 2 2 4 5" xfId="5608" xr:uid="{00000000-0005-0000-0000-00007D330000}"/>
    <cellStyle name="Comma 3 3 5 2 2 4 5 2" xfId="15215" xr:uid="{00000000-0005-0000-0000-00007E330000}"/>
    <cellStyle name="Comma 3 3 5 2 2 4 5 2 2" xfId="34429" xr:uid="{7E09A6C4-9A59-459C-A82E-110A5BEE5A96}"/>
    <cellStyle name="Comma 3 3 5 2 2 4 5 3" xfId="24822" xr:uid="{5C33A5C9-7DC6-44DA-89F1-C7E61E523429}"/>
    <cellStyle name="Comma 3 3 5 2 2 4 6" xfId="10411" xr:uid="{00000000-0005-0000-0000-00007F330000}"/>
    <cellStyle name="Comma 3 3 5 2 2 4 6 2" xfId="29625" xr:uid="{096E3863-6D0F-42E8-A6F0-BB25CC43E435}"/>
    <cellStyle name="Comma 3 3 5 2 2 4 7" xfId="20018" xr:uid="{46837D8A-F3A1-4C44-B75D-A786DED5AB94}"/>
    <cellStyle name="Comma 3 3 5 2 2 5" xfId="1001" xr:uid="{00000000-0005-0000-0000-000080330000}"/>
    <cellStyle name="Comma 3 3 5 2 2 5 2" xfId="3406" xr:uid="{00000000-0005-0000-0000-000081330000}"/>
    <cellStyle name="Comma 3 3 5 2 2 5 2 2" xfId="8209" xr:uid="{00000000-0005-0000-0000-000082330000}"/>
    <cellStyle name="Comma 3 3 5 2 2 5 2 2 2" xfId="17816" xr:uid="{00000000-0005-0000-0000-000083330000}"/>
    <cellStyle name="Comma 3 3 5 2 2 5 2 2 2 2" xfId="37030" xr:uid="{7FD5F982-FECC-4B9A-87EE-4B58A2E97858}"/>
    <cellStyle name="Comma 3 3 5 2 2 5 2 2 3" xfId="27423" xr:uid="{ED3FBE69-55FF-40F2-88F8-35927746DABA}"/>
    <cellStyle name="Comma 3 3 5 2 2 5 2 3" xfId="13013" xr:uid="{00000000-0005-0000-0000-000084330000}"/>
    <cellStyle name="Comma 3 3 5 2 2 5 2 3 2" xfId="32227" xr:uid="{3245CF1F-11F3-4132-8913-79CE48345A3D}"/>
    <cellStyle name="Comma 3 3 5 2 2 5 2 4" xfId="22620" xr:uid="{17421C64-931A-497B-B687-01189E40065B}"/>
    <cellStyle name="Comma 3 3 5 2 2 5 3" xfId="5808" xr:uid="{00000000-0005-0000-0000-000085330000}"/>
    <cellStyle name="Comma 3 3 5 2 2 5 3 2" xfId="15415" xr:uid="{00000000-0005-0000-0000-000086330000}"/>
    <cellStyle name="Comma 3 3 5 2 2 5 3 2 2" xfId="34629" xr:uid="{E19B8D0C-6F7B-4EBE-92F2-364053B7442B}"/>
    <cellStyle name="Comma 3 3 5 2 2 5 3 3" xfId="25022" xr:uid="{BFDB37F1-60FF-4136-9D66-4A7E437A9C6C}"/>
    <cellStyle name="Comma 3 3 5 2 2 5 4" xfId="10611" xr:uid="{00000000-0005-0000-0000-000087330000}"/>
    <cellStyle name="Comma 3 3 5 2 2 5 4 2" xfId="29825" xr:uid="{7FE5CCA1-322B-4BD1-8160-A0E47241F908}"/>
    <cellStyle name="Comma 3 3 5 2 2 5 5" xfId="20218" xr:uid="{C73EB417-F853-45BB-98ED-732AE152B4D1}"/>
    <cellStyle name="Comma 3 3 5 2 2 6" xfId="1801" xr:uid="{00000000-0005-0000-0000-000088330000}"/>
    <cellStyle name="Comma 3 3 5 2 2 6 2" xfId="4206" xr:uid="{00000000-0005-0000-0000-000089330000}"/>
    <cellStyle name="Comma 3 3 5 2 2 6 2 2" xfId="9009" xr:uid="{00000000-0005-0000-0000-00008A330000}"/>
    <cellStyle name="Comma 3 3 5 2 2 6 2 2 2" xfId="18616" xr:uid="{00000000-0005-0000-0000-00008B330000}"/>
    <cellStyle name="Comma 3 3 5 2 2 6 2 2 2 2" xfId="37830" xr:uid="{CEB213A2-0F8E-4F5A-A5F0-0D86ABFAF2DF}"/>
    <cellStyle name="Comma 3 3 5 2 2 6 2 2 3" xfId="28223" xr:uid="{86E694EC-D232-4D1C-805F-DAC12D694C6F}"/>
    <cellStyle name="Comma 3 3 5 2 2 6 2 3" xfId="13813" xr:uid="{00000000-0005-0000-0000-00008C330000}"/>
    <cellStyle name="Comma 3 3 5 2 2 6 2 3 2" xfId="33027" xr:uid="{771BC3F8-0161-43AD-9ED0-17574564DBA9}"/>
    <cellStyle name="Comma 3 3 5 2 2 6 2 4" xfId="23420" xr:uid="{157C6F1F-4C25-4390-B04D-4782CE963480}"/>
    <cellStyle name="Comma 3 3 5 2 2 6 3" xfId="6608" xr:uid="{00000000-0005-0000-0000-00008D330000}"/>
    <cellStyle name="Comma 3 3 5 2 2 6 3 2" xfId="16215" xr:uid="{00000000-0005-0000-0000-00008E330000}"/>
    <cellStyle name="Comma 3 3 5 2 2 6 3 2 2" xfId="35429" xr:uid="{CCA39E83-99A9-463E-9390-2EA009E5FF2F}"/>
    <cellStyle name="Comma 3 3 5 2 2 6 3 3" xfId="25822" xr:uid="{9EEA16FC-ED8A-4327-82E4-61141527F8A6}"/>
    <cellStyle name="Comma 3 3 5 2 2 6 4" xfId="11411" xr:uid="{00000000-0005-0000-0000-00008F330000}"/>
    <cellStyle name="Comma 3 3 5 2 2 6 4 2" xfId="30625" xr:uid="{5D00C4C6-CEA3-4813-8C73-30548385F93B}"/>
    <cellStyle name="Comma 3 3 5 2 2 6 5" xfId="21018" xr:uid="{FC72DEEF-7886-4EA3-AEF7-0C17403A5CB1}"/>
    <cellStyle name="Comma 3 3 5 2 2 7" xfId="2606" xr:uid="{00000000-0005-0000-0000-000090330000}"/>
    <cellStyle name="Comma 3 3 5 2 2 7 2" xfId="7409" xr:uid="{00000000-0005-0000-0000-000091330000}"/>
    <cellStyle name="Comma 3 3 5 2 2 7 2 2" xfId="17016" xr:uid="{00000000-0005-0000-0000-000092330000}"/>
    <cellStyle name="Comma 3 3 5 2 2 7 2 2 2" xfId="36230" xr:uid="{45E7B47A-6798-46DF-8738-569FFA15B81A}"/>
    <cellStyle name="Comma 3 3 5 2 2 7 2 3" xfId="26623" xr:uid="{BF9AC896-3AC5-4095-BC88-EB4AC264CC6B}"/>
    <cellStyle name="Comma 3 3 5 2 2 7 3" xfId="12213" xr:uid="{00000000-0005-0000-0000-000093330000}"/>
    <cellStyle name="Comma 3 3 5 2 2 7 3 2" xfId="31427" xr:uid="{C04DC42F-BD18-47C4-88E8-C76845963F84}"/>
    <cellStyle name="Comma 3 3 5 2 2 7 4" xfId="21820" xr:uid="{38A52917-6A26-48DC-B4E7-D50680D4AC79}"/>
    <cellStyle name="Comma 3 3 5 2 2 8" xfId="5008" xr:uid="{00000000-0005-0000-0000-000094330000}"/>
    <cellStyle name="Comma 3 3 5 2 2 8 2" xfId="14615" xr:uid="{00000000-0005-0000-0000-000095330000}"/>
    <cellStyle name="Comma 3 3 5 2 2 8 2 2" xfId="33829" xr:uid="{D131287C-E372-4100-8BA3-E47FAF60E0DD}"/>
    <cellStyle name="Comma 3 3 5 2 2 8 3" xfId="24222" xr:uid="{BE2E7636-91FF-4B43-8FC8-F7DC7740606D}"/>
    <cellStyle name="Comma 3 3 5 2 2 9" xfId="9811" xr:uid="{00000000-0005-0000-0000-000096330000}"/>
    <cellStyle name="Comma 3 3 5 2 2 9 2" xfId="29025" xr:uid="{CA66997B-6AFE-4530-A37F-85F7ADC1AEE4}"/>
    <cellStyle name="Comma 3 3 5 2 3" xfId="300" xr:uid="{00000000-0005-0000-0000-000097330000}"/>
    <cellStyle name="Comma 3 3 5 2 3 2" xfId="1101" xr:uid="{00000000-0005-0000-0000-000098330000}"/>
    <cellStyle name="Comma 3 3 5 2 3 2 2" xfId="3506" xr:uid="{00000000-0005-0000-0000-000099330000}"/>
    <cellStyle name="Comma 3 3 5 2 3 2 2 2" xfId="8309" xr:uid="{00000000-0005-0000-0000-00009A330000}"/>
    <cellStyle name="Comma 3 3 5 2 3 2 2 2 2" xfId="17916" xr:uid="{00000000-0005-0000-0000-00009B330000}"/>
    <cellStyle name="Comma 3 3 5 2 3 2 2 2 2 2" xfId="37130" xr:uid="{30423801-3CD9-48E9-98D1-CB593F0D9DDB}"/>
    <cellStyle name="Comma 3 3 5 2 3 2 2 2 3" xfId="27523" xr:uid="{9CCE235D-B8EA-4A46-973B-8D2171AF0075}"/>
    <cellStyle name="Comma 3 3 5 2 3 2 2 3" xfId="13113" xr:uid="{00000000-0005-0000-0000-00009C330000}"/>
    <cellStyle name="Comma 3 3 5 2 3 2 2 3 2" xfId="32327" xr:uid="{685629A2-182A-49B5-A0D6-3A24C9DDE959}"/>
    <cellStyle name="Comma 3 3 5 2 3 2 2 4" xfId="22720" xr:uid="{3D793236-08FF-4B39-9362-279E868A1606}"/>
    <cellStyle name="Comma 3 3 5 2 3 2 3" xfId="5908" xr:uid="{00000000-0005-0000-0000-00009D330000}"/>
    <cellStyle name="Comma 3 3 5 2 3 2 3 2" xfId="15515" xr:uid="{00000000-0005-0000-0000-00009E330000}"/>
    <cellStyle name="Comma 3 3 5 2 3 2 3 2 2" xfId="34729" xr:uid="{8F6ADB1C-D00F-4058-9CE2-3E5065C46CD3}"/>
    <cellStyle name="Comma 3 3 5 2 3 2 3 3" xfId="25122" xr:uid="{4527CE4F-C044-4B36-AE9A-7BC2C6396BEE}"/>
    <cellStyle name="Comma 3 3 5 2 3 2 4" xfId="10711" xr:uid="{00000000-0005-0000-0000-00009F330000}"/>
    <cellStyle name="Comma 3 3 5 2 3 2 4 2" xfId="29925" xr:uid="{A68ECDCE-1235-4CC5-A76D-ACF35E0260E9}"/>
    <cellStyle name="Comma 3 3 5 2 3 2 5" xfId="20318" xr:uid="{5E01E5CB-199D-4E22-A783-C4B0E6D7B950}"/>
    <cellStyle name="Comma 3 3 5 2 3 3" xfId="1901" xr:uid="{00000000-0005-0000-0000-0000A0330000}"/>
    <cellStyle name="Comma 3 3 5 2 3 3 2" xfId="4306" xr:uid="{00000000-0005-0000-0000-0000A1330000}"/>
    <cellStyle name="Comma 3 3 5 2 3 3 2 2" xfId="9109" xr:uid="{00000000-0005-0000-0000-0000A2330000}"/>
    <cellStyle name="Comma 3 3 5 2 3 3 2 2 2" xfId="18716" xr:uid="{00000000-0005-0000-0000-0000A3330000}"/>
    <cellStyle name="Comma 3 3 5 2 3 3 2 2 2 2" xfId="37930" xr:uid="{69476435-0BA3-47DE-800D-59695D67B489}"/>
    <cellStyle name="Comma 3 3 5 2 3 3 2 2 3" xfId="28323" xr:uid="{00DCBC67-C536-4D3F-8865-17AACA043067}"/>
    <cellStyle name="Comma 3 3 5 2 3 3 2 3" xfId="13913" xr:uid="{00000000-0005-0000-0000-0000A4330000}"/>
    <cellStyle name="Comma 3 3 5 2 3 3 2 3 2" xfId="33127" xr:uid="{0313D11A-DB7D-4450-B209-1384B48B437F}"/>
    <cellStyle name="Comma 3 3 5 2 3 3 2 4" xfId="23520" xr:uid="{A40CAE80-44EE-49C0-90F7-52DB2267783E}"/>
    <cellStyle name="Comma 3 3 5 2 3 3 3" xfId="6708" xr:uid="{00000000-0005-0000-0000-0000A5330000}"/>
    <cellStyle name="Comma 3 3 5 2 3 3 3 2" xfId="16315" xr:uid="{00000000-0005-0000-0000-0000A6330000}"/>
    <cellStyle name="Comma 3 3 5 2 3 3 3 2 2" xfId="35529" xr:uid="{6FB6D2AA-9CEA-4837-A056-91AE97D5E18E}"/>
    <cellStyle name="Comma 3 3 5 2 3 3 3 3" xfId="25922" xr:uid="{BDADDECD-6465-496C-9FCB-11D2C1FD7217}"/>
    <cellStyle name="Comma 3 3 5 2 3 3 4" xfId="11511" xr:uid="{00000000-0005-0000-0000-0000A7330000}"/>
    <cellStyle name="Comma 3 3 5 2 3 3 4 2" xfId="30725" xr:uid="{F83AB25D-BBF2-4A38-981F-868573461BA0}"/>
    <cellStyle name="Comma 3 3 5 2 3 3 5" xfId="21118" xr:uid="{EBDEB194-6F1F-40E4-858A-B3173D33576A}"/>
    <cellStyle name="Comma 3 3 5 2 3 4" xfId="2706" xr:uid="{00000000-0005-0000-0000-0000A8330000}"/>
    <cellStyle name="Comma 3 3 5 2 3 4 2" xfId="7509" xr:uid="{00000000-0005-0000-0000-0000A9330000}"/>
    <cellStyle name="Comma 3 3 5 2 3 4 2 2" xfId="17116" xr:uid="{00000000-0005-0000-0000-0000AA330000}"/>
    <cellStyle name="Comma 3 3 5 2 3 4 2 2 2" xfId="36330" xr:uid="{743F6701-71D6-4F40-BBF4-896F8985AD1E}"/>
    <cellStyle name="Comma 3 3 5 2 3 4 2 3" xfId="26723" xr:uid="{EE0E60E2-1CBB-48F2-ABAE-2FF45B653D48}"/>
    <cellStyle name="Comma 3 3 5 2 3 4 3" xfId="12313" xr:uid="{00000000-0005-0000-0000-0000AB330000}"/>
    <cellStyle name="Comma 3 3 5 2 3 4 3 2" xfId="31527" xr:uid="{27EE2331-CFDA-47AB-A4E9-8215C6E80BFF}"/>
    <cellStyle name="Comma 3 3 5 2 3 4 4" xfId="21920" xr:uid="{906CB69E-2F78-42AA-93B2-DC2C4C92289B}"/>
    <cellStyle name="Comma 3 3 5 2 3 5" xfId="5108" xr:uid="{00000000-0005-0000-0000-0000AC330000}"/>
    <cellStyle name="Comma 3 3 5 2 3 5 2" xfId="14715" xr:uid="{00000000-0005-0000-0000-0000AD330000}"/>
    <cellStyle name="Comma 3 3 5 2 3 5 2 2" xfId="33929" xr:uid="{41B3D77D-31D2-4289-90F9-445DA9E7DE86}"/>
    <cellStyle name="Comma 3 3 5 2 3 5 3" xfId="24322" xr:uid="{2969A0B5-0816-4BD3-8CF1-769A01A22BD9}"/>
    <cellStyle name="Comma 3 3 5 2 3 6" xfId="9911" xr:uid="{00000000-0005-0000-0000-0000AE330000}"/>
    <cellStyle name="Comma 3 3 5 2 3 6 2" xfId="29125" xr:uid="{FFA26E14-18DF-426A-BDD7-A3348FF7339E}"/>
    <cellStyle name="Comma 3 3 5 2 3 7" xfId="19518" xr:uid="{391A700B-503E-4D28-8A40-305C011DC901}"/>
    <cellStyle name="Comma 3 3 5 2 4" xfId="500" xr:uid="{00000000-0005-0000-0000-0000AF330000}"/>
    <cellStyle name="Comma 3 3 5 2 4 2" xfId="1301" xr:uid="{00000000-0005-0000-0000-0000B0330000}"/>
    <cellStyle name="Comma 3 3 5 2 4 2 2" xfId="3706" xr:uid="{00000000-0005-0000-0000-0000B1330000}"/>
    <cellStyle name="Comma 3 3 5 2 4 2 2 2" xfId="8509" xr:uid="{00000000-0005-0000-0000-0000B2330000}"/>
    <cellStyle name="Comma 3 3 5 2 4 2 2 2 2" xfId="18116" xr:uid="{00000000-0005-0000-0000-0000B3330000}"/>
    <cellStyle name="Comma 3 3 5 2 4 2 2 2 2 2" xfId="37330" xr:uid="{64CCAC94-6431-408D-8C25-D44E9E16FD06}"/>
    <cellStyle name="Comma 3 3 5 2 4 2 2 2 3" xfId="27723" xr:uid="{54B5FA15-D1E9-4263-BD3D-C64CFB71E5D9}"/>
    <cellStyle name="Comma 3 3 5 2 4 2 2 3" xfId="13313" xr:uid="{00000000-0005-0000-0000-0000B4330000}"/>
    <cellStyle name="Comma 3 3 5 2 4 2 2 3 2" xfId="32527" xr:uid="{77626D72-80D9-4492-8900-D3B4416C3FEC}"/>
    <cellStyle name="Comma 3 3 5 2 4 2 2 4" xfId="22920" xr:uid="{405B2310-2655-4397-B56E-F95E3E96A118}"/>
    <cellStyle name="Comma 3 3 5 2 4 2 3" xfId="6108" xr:uid="{00000000-0005-0000-0000-0000B5330000}"/>
    <cellStyle name="Comma 3 3 5 2 4 2 3 2" xfId="15715" xr:uid="{00000000-0005-0000-0000-0000B6330000}"/>
    <cellStyle name="Comma 3 3 5 2 4 2 3 2 2" xfId="34929" xr:uid="{64D3725A-406E-4D6F-B009-0F5A7FCB2F37}"/>
    <cellStyle name="Comma 3 3 5 2 4 2 3 3" xfId="25322" xr:uid="{8F14CD4E-1B94-4C46-9625-5400686290E5}"/>
    <cellStyle name="Comma 3 3 5 2 4 2 4" xfId="10911" xr:uid="{00000000-0005-0000-0000-0000B7330000}"/>
    <cellStyle name="Comma 3 3 5 2 4 2 4 2" xfId="30125" xr:uid="{FF8014C0-90C8-4383-9071-946D15CB5907}"/>
    <cellStyle name="Comma 3 3 5 2 4 2 5" xfId="20518" xr:uid="{DC809955-D4BE-4119-98F7-53C3C2C5F377}"/>
    <cellStyle name="Comma 3 3 5 2 4 3" xfId="2101" xr:uid="{00000000-0005-0000-0000-0000B8330000}"/>
    <cellStyle name="Comma 3 3 5 2 4 3 2" xfId="4506" xr:uid="{00000000-0005-0000-0000-0000B9330000}"/>
    <cellStyle name="Comma 3 3 5 2 4 3 2 2" xfId="9309" xr:uid="{00000000-0005-0000-0000-0000BA330000}"/>
    <cellStyle name="Comma 3 3 5 2 4 3 2 2 2" xfId="18916" xr:uid="{00000000-0005-0000-0000-0000BB330000}"/>
    <cellStyle name="Comma 3 3 5 2 4 3 2 2 2 2" xfId="38130" xr:uid="{43F08EC4-B6B4-4BB1-B7FC-F101FC898259}"/>
    <cellStyle name="Comma 3 3 5 2 4 3 2 2 3" xfId="28523" xr:uid="{FD1A9DFD-50F7-4A0E-8751-09A2E630D6E9}"/>
    <cellStyle name="Comma 3 3 5 2 4 3 2 3" xfId="14113" xr:uid="{00000000-0005-0000-0000-0000BC330000}"/>
    <cellStyle name="Comma 3 3 5 2 4 3 2 3 2" xfId="33327" xr:uid="{33C469A9-C2EB-4DAB-812A-DD8534BC5C1F}"/>
    <cellStyle name="Comma 3 3 5 2 4 3 2 4" xfId="23720" xr:uid="{0E24CCFB-06AE-411A-91DA-5930C54A1612}"/>
    <cellStyle name="Comma 3 3 5 2 4 3 3" xfId="6908" xr:uid="{00000000-0005-0000-0000-0000BD330000}"/>
    <cellStyle name="Comma 3 3 5 2 4 3 3 2" xfId="16515" xr:uid="{00000000-0005-0000-0000-0000BE330000}"/>
    <cellStyle name="Comma 3 3 5 2 4 3 3 2 2" xfId="35729" xr:uid="{94ECFC0F-5547-4CD9-ABAA-AD4EAA6BC14B}"/>
    <cellStyle name="Comma 3 3 5 2 4 3 3 3" xfId="26122" xr:uid="{71C2F5BE-53CA-465B-B7E4-49EB421A7DA5}"/>
    <cellStyle name="Comma 3 3 5 2 4 3 4" xfId="11711" xr:uid="{00000000-0005-0000-0000-0000BF330000}"/>
    <cellStyle name="Comma 3 3 5 2 4 3 4 2" xfId="30925" xr:uid="{20A8C162-6822-4189-9B86-9230043BFD62}"/>
    <cellStyle name="Comma 3 3 5 2 4 3 5" xfId="21318" xr:uid="{A1D6B5C1-3A89-4C0E-A27A-A7B6024CD6B2}"/>
    <cellStyle name="Comma 3 3 5 2 4 4" xfId="2906" xr:uid="{00000000-0005-0000-0000-0000C0330000}"/>
    <cellStyle name="Comma 3 3 5 2 4 4 2" xfId="7709" xr:uid="{00000000-0005-0000-0000-0000C1330000}"/>
    <cellStyle name="Comma 3 3 5 2 4 4 2 2" xfId="17316" xr:uid="{00000000-0005-0000-0000-0000C2330000}"/>
    <cellStyle name="Comma 3 3 5 2 4 4 2 2 2" xfId="36530" xr:uid="{2404EFD4-23BC-4B3B-99D1-E5545683B364}"/>
    <cellStyle name="Comma 3 3 5 2 4 4 2 3" xfId="26923" xr:uid="{2C32E9B5-6F8E-41C9-B21D-D8407179C4E3}"/>
    <cellStyle name="Comma 3 3 5 2 4 4 3" xfId="12513" xr:uid="{00000000-0005-0000-0000-0000C3330000}"/>
    <cellStyle name="Comma 3 3 5 2 4 4 3 2" xfId="31727" xr:uid="{948AEC4D-E55C-4B8D-90CC-3A7F11198D3A}"/>
    <cellStyle name="Comma 3 3 5 2 4 4 4" xfId="22120" xr:uid="{5136CA6B-885E-42B1-B466-02A4AC128510}"/>
    <cellStyle name="Comma 3 3 5 2 4 5" xfId="5308" xr:uid="{00000000-0005-0000-0000-0000C4330000}"/>
    <cellStyle name="Comma 3 3 5 2 4 5 2" xfId="14915" xr:uid="{00000000-0005-0000-0000-0000C5330000}"/>
    <cellStyle name="Comma 3 3 5 2 4 5 2 2" xfId="34129" xr:uid="{CE3828B6-E53A-4CDB-A309-8B443A7501EB}"/>
    <cellStyle name="Comma 3 3 5 2 4 5 3" xfId="24522" xr:uid="{0E127815-225A-441B-9122-C01625AAB61B}"/>
    <cellStyle name="Comma 3 3 5 2 4 6" xfId="10111" xr:uid="{00000000-0005-0000-0000-0000C6330000}"/>
    <cellStyle name="Comma 3 3 5 2 4 6 2" xfId="29325" xr:uid="{877B2E42-E813-4D55-8944-44B10C058274}"/>
    <cellStyle name="Comma 3 3 5 2 4 7" xfId="19718" xr:uid="{FA67B482-9984-4CF6-A0C9-BCC33819FF43}"/>
    <cellStyle name="Comma 3 3 5 2 5" xfId="700" xr:uid="{00000000-0005-0000-0000-0000C7330000}"/>
    <cellStyle name="Comma 3 3 5 2 5 2" xfId="1501" xr:uid="{00000000-0005-0000-0000-0000C8330000}"/>
    <cellStyle name="Comma 3 3 5 2 5 2 2" xfId="3906" xr:uid="{00000000-0005-0000-0000-0000C9330000}"/>
    <cellStyle name="Comma 3 3 5 2 5 2 2 2" xfId="8709" xr:uid="{00000000-0005-0000-0000-0000CA330000}"/>
    <cellStyle name="Comma 3 3 5 2 5 2 2 2 2" xfId="18316" xr:uid="{00000000-0005-0000-0000-0000CB330000}"/>
    <cellStyle name="Comma 3 3 5 2 5 2 2 2 2 2" xfId="37530" xr:uid="{42A21E45-22AC-4D07-A911-D680C26B4933}"/>
    <cellStyle name="Comma 3 3 5 2 5 2 2 2 3" xfId="27923" xr:uid="{01E2D55F-CFC3-497B-A126-906D7B03FABA}"/>
    <cellStyle name="Comma 3 3 5 2 5 2 2 3" xfId="13513" xr:uid="{00000000-0005-0000-0000-0000CC330000}"/>
    <cellStyle name="Comma 3 3 5 2 5 2 2 3 2" xfId="32727" xr:uid="{06BEC792-92BA-409E-AFB1-F032A885F6D5}"/>
    <cellStyle name="Comma 3 3 5 2 5 2 2 4" xfId="23120" xr:uid="{2D8EAB7F-6B0C-4B35-BB60-2EF308CF8A49}"/>
    <cellStyle name="Comma 3 3 5 2 5 2 3" xfId="6308" xr:uid="{00000000-0005-0000-0000-0000CD330000}"/>
    <cellStyle name="Comma 3 3 5 2 5 2 3 2" xfId="15915" xr:uid="{00000000-0005-0000-0000-0000CE330000}"/>
    <cellStyle name="Comma 3 3 5 2 5 2 3 2 2" xfId="35129" xr:uid="{07955E72-29CE-4E57-9829-561A83A0E22F}"/>
    <cellStyle name="Comma 3 3 5 2 5 2 3 3" xfId="25522" xr:uid="{BA4C39B3-1D04-418F-974C-D9C936ABA576}"/>
    <cellStyle name="Comma 3 3 5 2 5 2 4" xfId="11111" xr:uid="{00000000-0005-0000-0000-0000CF330000}"/>
    <cellStyle name="Comma 3 3 5 2 5 2 4 2" xfId="30325" xr:uid="{AD987C5C-A525-4B70-8D58-B9213536F8AE}"/>
    <cellStyle name="Comma 3 3 5 2 5 2 5" xfId="20718" xr:uid="{23143C67-4B53-4386-8319-33DB5C627DD9}"/>
    <cellStyle name="Comma 3 3 5 2 5 3" xfId="2301" xr:uid="{00000000-0005-0000-0000-0000D0330000}"/>
    <cellStyle name="Comma 3 3 5 2 5 3 2" xfId="4706" xr:uid="{00000000-0005-0000-0000-0000D1330000}"/>
    <cellStyle name="Comma 3 3 5 2 5 3 2 2" xfId="9509" xr:uid="{00000000-0005-0000-0000-0000D2330000}"/>
    <cellStyle name="Comma 3 3 5 2 5 3 2 2 2" xfId="19116" xr:uid="{00000000-0005-0000-0000-0000D3330000}"/>
    <cellStyle name="Comma 3 3 5 2 5 3 2 2 2 2" xfId="38330" xr:uid="{77C73A89-05C3-4F1F-A042-BB9D9978760E}"/>
    <cellStyle name="Comma 3 3 5 2 5 3 2 2 3" xfId="28723" xr:uid="{16952FC3-25B9-43E1-931D-B9F78103FCDB}"/>
    <cellStyle name="Comma 3 3 5 2 5 3 2 3" xfId="14313" xr:uid="{00000000-0005-0000-0000-0000D4330000}"/>
    <cellStyle name="Comma 3 3 5 2 5 3 2 3 2" xfId="33527" xr:uid="{E18FD2AC-7D7F-4608-BAAA-B22F9ED5BBD4}"/>
    <cellStyle name="Comma 3 3 5 2 5 3 2 4" xfId="23920" xr:uid="{E084691D-FE69-45EC-A72A-4D10FA9DFEAC}"/>
    <cellStyle name="Comma 3 3 5 2 5 3 3" xfId="7108" xr:uid="{00000000-0005-0000-0000-0000D5330000}"/>
    <cellStyle name="Comma 3 3 5 2 5 3 3 2" xfId="16715" xr:uid="{00000000-0005-0000-0000-0000D6330000}"/>
    <cellStyle name="Comma 3 3 5 2 5 3 3 2 2" xfId="35929" xr:uid="{328D13C9-FC55-46F9-AAD4-8A705A547940}"/>
    <cellStyle name="Comma 3 3 5 2 5 3 3 3" xfId="26322" xr:uid="{5564EEF9-11EE-4F8E-9839-972BDDBE3768}"/>
    <cellStyle name="Comma 3 3 5 2 5 3 4" xfId="11911" xr:uid="{00000000-0005-0000-0000-0000D7330000}"/>
    <cellStyle name="Comma 3 3 5 2 5 3 4 2" xfId="31125" xr:uid="{2C4CCF84-D0D9-4569-A8A7-FBD71E858AED}"/>
    <cellStyle name="Comma 3 3 5 2 5 3 5" xfId="21518" xr:uid="{5E2F3B06-E5DC-4058-8EA8-EAAE59285C94}"/>
    <cellStyle name="Comma 3 3 5 2 5 4" xfId="3106" xr:uid="{00000000-0005-0000-0000-0000D8330000}"/>
    <cellStyle name="Comma 3 3 5 2 5 4 2" xfId="7909" xr:uid="{00000000-0005-0000-0000-0000D9330000}"/>
    <cellStyle name="Comma 3 3 5 2 5 4 2 2" xfId="17516" xr:uid="{00000000-0005-0000-0000-0000DA330000}"/>
    <cellStyle name="Comma 3 3 5 2 5 4 2 2 2" xfId="36730" xr:uid="{CB0C9C75-B7DB-4ABF-952D-5264F75D46D4}"/>
    <cellStyle name="Comma 3 3 5 2 5 4 2 3" xfId="27123" xr:uid="{89EC30DE-5CFF-47B0-AED2-10AA638EF065}"/>
    <cellStyle name="Comma 3 3 5 2 5 4 3" xfId="12713" xr:uid="{00000000-0005-0000-0000-0000DB330000}"/>
    <cellStyle name="Comma 3 3 5 2 5 4 3 2" xfId="31927" xr:uid="{D459D0C0-30A6-4E54-8826-0B1FABAAEDE0}"/>
    <cellStyle name="Comma 3 3 5 2 5 4 4" xfId="22320" xr:uid="{3F3B26B2-68CF-40C8-9DF4-680F721F79F8}"/>
    <cellStyle name="Comma 3 3 5 2 5 5" xfId="5508" xr:uid="{00000000-0005-0000-0000-0000DC330000}"/>
    <cellStyle name="Comma 3 3 5 2 5 5 2" xfId="15115" xr:uid="{00000000-0005-0000-0000-0000DD330000}"/>
    <cellStyle name="Comma 3 3 5 2 5 5 2 2" xfId="34329" xr:uid="{69FD3194-5A88-43E2-800C-474F89B7C467}"/>
    <cellStyle name="Comma 3 3 5 2 5 5 3" xfId="24722" xr:uid="{3C7C898A-C8EF-4DF0-A584-50803D6161ED}"/>
    <cellStyle name="Comma 3 3 5 2 5 6" xfId="10311" xr:uid="{00000000-0005-0000-0000-0000DE330000}"/>
    <cellStyle name="Comma 3 3 5 2 5 6 2" xfId="29525" xr:uid="{2D0CE6A4-66DF-4752-A7EF-86EA30B013C9}"/>
    <cellStyle name="Comma 3 3 5 2 5 7" xfId="19918" xr:uid="{03141212-4FA0-42FF-B08E-E767E2AAE572}"/>
    <cellStyle name="Comma 3 3 5 2 6" xfId="901" xr:uid="{00000000-0005-0000-0000-0000DF330000}"/>
    <cellStyle name="Comma 3 3 5 2 6 2" xfId="3306" xr:uid="{00000000-0005-0000-0000-0000E0330000}"/>
    <cellStyle name="Comma 3 3 5 2 6 2 2" xfId="8109" xr:uid="{00000000-0005-0000-0000-0000E1330000}"/>
    <cellStyle name="Comma 3 3 5 2 6 2 2 2" xfId="17716" xr:uid="{00000000-0005-0000-0000-0000E2330000}"/>
    <cellStyle name="Comma 3 3 5 2 6 2 2 2 2" xfId="36930" xr:uid="{89054027-0D08-4BAD-8178-B59CFF49D138}"/>
    <cellStyle name="Comma 3 3 5 2 6 2 2 3" xfId="27323" xr:uid="{D6A2C98D-37BA-4018-92F9-1F6A3D1FF020}"/>
    <cellStyle name="Comma 3 3 5 2 6 2 3" xfId="12913" xr:uid="{00000000-0005-0000-0000-0000E3330000}"/>
    <cellStyle name="Comma 3 3 5 2 6 2 3 2" xfId="32127" xr:uid="{4472CA84-8EAD-4763-A77E-EBFE086FFD72}"/>
    <cellStyle name="Comma 3 3 5 2 6 2 4" xfId="22520" xr:uid="{23B5446A-40E0-4570-9FD3-203CBCD3ABFD}"/>
    <cellStyle name="Comma 3 3 5 2 6 3" xfId="5708" xr:uid="{00000000-0005-0000-0000-0000E4330000}"/>
    <cellStyle name="Comma 3 3 5 2 6 3 2" xfId="15315" xr:uid="{00000000-0005-0000-0000-0000E5330000}"/>
    <cellStyle name="Comma 3 3 5 2 6 3 2 2" xfId="34529" xr:uid="{87643A6D-4A98-47D0-B1FE-6DC66D54AF2F}"/>
    <cellStyle name="Comma 3 3 5 2 6 3 3" xfId="24922" xr:uid="{8883CF13-5027-4774-81C8-04B8CF428A9E}"/>
    <cellStyle name="Comma 3 3 5 2 6 4" xfId="10511" xr:uid="{00000000-0005-0000-0000-0000E6330000}"/>
    <cellStyle name="Comma 3 3 5 2 6 4 2" xfId="29725" xr:uid="{CC2E3650-D05E-46DC-B2DA-75EF05E5F9B9}"/>
    <cellStyle name="Comma 3 3 5 2 6 5" xfId="20118" xr:uid="{2B3E0EB9-6F42-4022-AEB8-1B883E96DDC6}"/>
    <cellStyle name="Comma 3 3 5 2 7" xfId="1701" xr:uid="{00000000-0005-0000-0000-0000E7330000}"/>
    <cellStyle name="Comma 3 3 5 2 7 2" xfId="4106" xr:uid="{00000000-0005-0000-0000-0000E8330000}"/>
    <cellStyle name="Comma 3 3 5 2 7 2 2" xfId="8909" xr:uid="{00000000-0005-0000-0000-0000E9330000}"/>
    <cellStyle name="Comma 3 3 5 2 7 2 2 2" xfId="18516" xr:uid="{00000000-0005-0000-0000-0000EA330000}"/>
    <cellStyle name="Comma 3 3 5 2 7 2 2 2 2" xfId="37730" xr:uid="{028EED95-3E00-4F53-8EA9-FB96250BEF1C}"/>
    <cellStyle name="Comma 3 3 5 2 7 2 2 3" xfId="28123" xr:uid="{F020F53C-A71E-4009-9F16-D3E9E77B7E5D}"/>
    <cellStyle name="Comma 3 3 5 2 7 2 3" xfId="13713" xr:uid="{00000000-0005-0000-0000-0000EB330000}"/>
    <cellStyle name="Comma 3 3 5 2 7 2 3 2" xfId="32927" xr:uid="{C63E8598-59D6-4C6C-AB74-340BE58C7C62}"/>
    <cellStyle name="Comma 3 3 5 2 7 2 4" xfId="23320" xr:uid="{9B8C130B-064B-457A-BD41-A410CBA5C16F}"/>
    <cellStyle name="Comma 3 3 5 2 7 3" xfId="6508" xr:uid="{00000000-0005-0000-0000-0000EC330000}"/>
    <cellStyle name="Comma 3 3 5 2 7 3 2" xfId="16115" xr:uid="{00000000-0005-0000-0000-0000ED330000}"/>
    <cellStyle name="Comma 3 3 5 2 7 3 2 2" xfId="35329" xr:uid="{0728D313-D2C2-4D5E-AE75-E6EAD7DEE2A6}"/>
    <cellStyle name="Comma 3 3 5 2 7 3 3" xfId="25722" xr:uid="{F4C9707E-17C7-4E3B-8069-69589EC50CE7}"/>
    <cellStyle name="Comma 3 3 5 2 7 4" xfId="11311" xr:uid="{00000000-0005-0000-0000-0000EE330000}"/>
    <cellStyle name="Comma 3 3 5 2 7 4 2" xfId="30525" xr:uid="{AE7432C3-639D-4388-8386-B9D72058392D}"/>
    <cellStyle name="Comma 3 3 5 2 7 5" xfId="20918" xr:uid="{3DE3C03D-0393-44D2-BB58-F0D2228BA4A0}"/>
    <cellStyle name="Comma 3 3 5 2 8" xfId="2506" xr:uid="{00000000-0005-0000-0000-0000EF330000}"/>
    <cellStyle name="Comma 3 3 5 2 8 2" xfId="7309" xr:uid="{00000000-0005-0000-0000-0000F0330000}"/>
    <cellStyle name="Comma 3 3 5 2 8 2 2" xfId="16916" xr:uid="{00000000-0005-0000-0000-0000F1330000}"/>
    <cellStyle name="Comma 3 3 5 2 8 2 2 2" xfId="36130" xr:uid="{DBC8D84A-0FE4-498E-8957-69CDD66C8E72}"/>
    <cellStyle name="Comma 3 3 5 2 8 2 3" xfId="26523" xr:uid="{2109F316-1418-41BE-9487-45E34B2025BF}"/>
    <cellStyle name="Comma 3 3 5 2 8 3" xfId="12113" xr:uid="{00000000-0005-0000-0000-0000F2330000}"/>
    <cellStyle name="Comma 3 3 5 2 8 3 2" xfId="31327" xr:uid="{0BE2BA94-8CED-4EB2-B879-36ED740A921D}"/>
    <cellStyle name="Comma 3 3 5 2 8 4" xfId="21720" xr:uid="{D85678E7-B874-4FEA-927C-6392FCA1EEC2}"/>
    <cellStyle name="Comma 3 3 5 2 9" xfId="4908" xr:uid="{00000000-0005-0000-0000-0000F3330000}"/>
    <cellStyle name="Comma 3 3 5 2 9 2" xfId="14515" xr:uid="{00000000-0005-0000-0000-0000F4330000}"/>
    <cellStyle name="Comma 3 3 5 2 9 2 2" xfId="33729" xr:uid="{A9B1A2FA-24AC-4C4A-9D57-C08C38713B74}"/>
    <cellStyle name="Comma 3 3 5 2 9 3" xfId="24122" xr:uid="{4704BA28-59DD-453E-860F-DAB624D333CE}"/>
    <cellStyle name="Comma 3 3 5 3" xfId="150" xr:uid="{00000000-0005-0000-0000-0000F5330000}"/>
    <cellStyle name="Comma 3 3 5 3 10" xfId="19368" xr:uid="{56783815-7939-423A-93F4-8FDE42BF095B}"/>
    <cellStyle name="Comma 3 3 5 3 2" xfId="350" xr:uid="{00000000-0005-0000-0000-0000F6330000}"/>
    <cellStyle name="Comma 3 3 5 3 2 2" xfId="1151" xr:uid="{00000000-0005-0000-0000-0000F7330000}"/>
    <cellStyle name="Comma 3 3 5 3 2 2 2" xfId="3556" xr:uid="{00000000-0005-0000-0000-0000F8330000}"/>
    <cellStyle name="Comma 3 3 5 3 2 2 2 2" xfId="8359" xr:uid="{00000000-0005-0000-0000-0000F9330000}"/>
    <cellStyle name="Comma 3 3 5 3 2 2 2 2 2" xfId="17966" xr:uid="{00000000-0005-0000-0000-0000FA330000}"/>
    <cellStyle name="Comma 3 3 5 3 2 2 2 2 2 2" xfId="37180" xr:uid="{A6EA5C68-E076-406C-A9C2-46426B635D5E}"/>
    <cellStyle name="Comma 3 3 5 3 2 2 2 2 3" xfId="27573" xr:uid="{0CA7DBEA-A100-47D0-86E8-4649091490A0}"/>
    <cellStyle name="Comma 3 3 5 3 2 2 2 3" xfId="13163" xr:uid="{00000000-0005-0000-0000-0000FB330000}"/>
    <cellStyle name="Comma 3 3 5 3 2 2 2 3 2" xfId="32377" xr:uid="{9188D1F1-4FD6-48FE-92EE-AB5013877692}"/>
    <cellStyle name="Comma 3 3 5 3 2 2 2 4" xfId="22770" xr:uid="{4CA0F16D-0A07-44B0-8E4F-1BA83FABAB07}"/>
    <cellStyle name="Comma 3 3 5 3 2 2 3" xfId="5958" xr:uid="{00000000-0005-0000-0000-0000FC330000}"/>
    <cellStyle name="Comma 3 3 5 3 2 2 3 2" xfId="15565" xr:uid="{00000000-0005-0000-0000-0000FD330000}"/>
    <cellStyle name="Comma 3 3 5 3 2 2 3 2 2" xfId="34779" xr:uid="{33B7EBA8-88D6-4050-B7F0-C8DBD0C6C64B}"/>
    <cellStyle name="Comma 3 3 5 3 2 2 3 3" xfId="25172" xr:uid="{C3BCCBA5-98B2-444D-9D06-683B64FFD0F2}"/>
    <cellStyle name="Comma 3 3 5 3 2 2 4" xfId="10761" xr:uid="{00000000-0005-0000-0000-0000FE330000}"/>
    <cellStyle name="Comma 3 3 5 3 2 2 4 2" xfId="29975" xr:uid="{EDC9B0D2-DAC2-46EF-850D-B9FD672A335B}"/>
    <cellStyle name="Comma 3 3 5 3 2 2 5" xfId="20368" xr:uid="{76504CAD-B848-4E17-AFB2-5DBDEFF80850}"/>
    <cellStyle name="Comma 3 3 5 3 2 3" xfId="1951" xr:uid="{00000000-0005-0000-0000-0000FF330000}"/>
    <cellStyle name="Comma 3 3 5 3 2 3 2" xfId="4356" xr:uid="{00000000-0005-0000-0000-000000340000}"/>
    <cellStyle name="Comma 3 3 5 3 2 3 2 2" xfId="9159" xr:uid="{00000000-0005-0000-0000-000001340000}"/>
    <cellStyle name="Comma 3 3 5 3 2 3 2 2 2" xfId="18766" xr:uid="{00000000-0005-0000-0000-000002340000}"/>
    <cellStyle name="Comma 3 3 5 3 2 3 2 2 2 2" xfId="37980" xr:uid="{5916CB39-E9F8-4019-BE74-845F1D9BB1E0}"/>
    <cellStyle name="Comma 3 3 5 3 2 3 2 2 3" xfId="28373" xr:uid="{B765C0E9-DC8C-45CA-B8A9-93EB47D45C62}"/>
    <cellStyle name="Comma 3 3 5 3 2 3 2 3" xfId="13963" xr:uid="{00000000-0005-0000-0000-000003340000}"/>
    <cellStyle name="Comma 3 3 5 3 2 3 2 3 2" xfId="33177" xr:uid="{38DBFDC0-DD43-4EA3-ACE0-2906E842083C}"/>
    <cellStyle name="Comma 3 3 5 3 2 3 2 4" xfId="23570" xr:uid="{DF606737-B39D-48E9-AF1E-C5D23EF33BF6}"/>
    <cellStyle name="Comma 3 3 5 3 2 3 3" xfId="6758" xr:uid="{00000000-0005-0000-0000-000004340000}"/>
    <cellStyle name="Comma 3 3 5 3 2 3 3 2" xfId="16365" xr:uid="{00000000-0005-0000-0000-000005340000}"/>
    <cellStyle name="Comma 3 3 5 3 2 3 3 2 2" xfId="35579" xr:uid="{016FBB91-DB8F-4F36-B4E6-20902260ED72}"/>
    <cellStyle name="Comma 3 3 5 3 2 3 3 3" xfId="25972" xr:uid="{65A14E70-F5B9-417F-B3E5-434A239BFFD0}"/>
    <cellStyle name="Comma 3 3 5 3 2 3 4" xfId="11561" xr:uid="{00000000-0005-0000-0000-000006340000}"/>
    <cellStyle name="Comma 3 3 5 3 2 3 4 2" xfId="30775" xr:uid="{E6FC7298-0712-44B4-9185-8CEFB4699613}"/>
    <cellStyle name="Comma 3 3 5 3 2 3 5" xfId="21168" xr:uid="{0BA4BFF0-0295-44CC-8233-28C95E09C5DB}"/>
    <cellStyle name="Comma 3 3 5 3 2 4" xfId="2756" xr:uid="{00000000-0005-0000-0000-000007340000}"/>
    <cellStyle name="Comma 3 3 5 3 2 4 2" xfId="7559" xr:uid="{00000000-0005-0000-0000-000008340000}"/>
    <cellStyle name="Comma 3 3 5 3 2 4 2 2" xfId="17166" xr:uid="{00000000-0005-0000-0000-000009340000}"/>
    <cellStyle name="Comma 3 3 5 3 2 4 2 2 2" xfId="36380" xr:uid="{7D3E2DC8-E07D-424F-AA57-8E2DB33D91B7}"/>
    <cellStyle name="Comma 3 3 5 3 2 4 2 3" xfId="26773" xr:uid="{E88BA0A3-C948-40DA-8A48-9B4F8AE89941}"/>
    <cellStyle name="Comma 3 3 5 3 2 4 3" xfId="12363" xr:uid="{00000000-0005-0000-0000-00000A340000}"/>
    <cellStyle name="Comma 3 3 5 3 2 4 3 2" xfId="31577" xr:uid="{B1C25A35-008C-4991-A2D9-72DCDEB6E668}"/>
    <cellStyle name="Comma 3 3 5 3 2 4 4" xfId="21970" xr:uid="{C3753E51-32CD-4365-B0E0-A9CF9937AFD8}"/>
    <cellStyle name="Comma 3 3 5 3 2 5" xfId="5158" xr:uid="{00000000-0005-0000-0000-00000B340000}"/>
    <cellStyle name="Comma 3 3 5 3 2 5 2" xfId="14765" xr:uid="{00000000-0005-0000-0000-00000C340000}"/>
    <cellStyle name="Comma 3 3 5 3 2 5 2 2" xfId="33979" xr:uid="{7D693E69-A66A-41AA-B1C3-91E9144175A3}"/>
    <cellStyle name="Comma 3 3 5 3 2 5 3" xfId="24372" xr:uid="{AF88C9F4-7E7A-4932-BDD1-F599F1AF2EDF}"/>
    <cellStyle name="Comma 3 3 5 3 2 6" xfId="9961" xr:uid="{00000000-0005-0000-0000-00000D340000}"/>
    <cellStyle name="Comma 3 3 5 3 2 6 2" xfId="29175" xr:uid="{A7EB4C13-4632-412D-A054-D26CA28E0E65}"/>
    <cellStyle name="Comma 3 3 5 3 2 7" xfId="19568" xr:uid="{4A8A6A8F-18D1-4728-9AA1-4F846273CE74}"/>
    <cellStyle name="Comma 3 3 5 3 3" xfId="550" xr:uid="{00000000-0005-0000-0000-00000E340000}"/>
    <cellStyle name="Comma 3 3 5 3 3 2" xfId="1351" xr:uid="{00000000-0005-0000-0000-00000F340000}"/>
    <cellStyle name="Comma 3 3 5 3 3 2 2" xfId="3756" xr:uid="{00000000-0005-0000-0000-000010340000}"/>
    <cellStyle name="Comma 3 3 5 3 3 2 2 2" xfId="8559" xr:uid="{00000000-0005-0000-0000-000011340000}"/>
    <cellStyle name="Comma 3 3 5 3 3 2 2 2 2" xfId="18166" xr:uid="{00000000-0005-0000-0000-000012340000}"/>
    <cellStyle name="Comma 3 3 5 3 3 2 2 2 2 2" xfId="37380" xr:uid="{6471B718-63A4-4A5F-8AED-1184DAEA8A94}"/>
    <cellStyle name="Comma 3 3 5 3 3 2 2 2 3" xfId="27773" xr:uid="{B738FBD4-BE6C-4B22-9B3F-6C4F0EEBDCD9}"/>
    <cellStyle name="Comma 3 3 5 3 3 2 2 3" xfId="13363" xr:uid="{00000000-0005-0000-0000-000013340000}"/>
    <cellStyle name="Comma 3 3 5 3 3 2 2 3 2" xfId="32577" xr:uid="{5971585D-DEFF-4CA1-9EA7-28F0AC3FB2D4}"/>
    <cellStyle name="Comma 3 3 5 3 3 2 2 4" xfId="22970" xr:uid="{DDD29795-EA86-4201-B507-8C051C7A69D5}"/>
    <cellStyle name="Comma 3 3 5 3 3 2 3" xfId="6158" xr:uid="{00000000-0005-0000-0000-000014340000}"/>
    <cellStyle name="Comma 3 3 5 3 3 2 3 2" xfId="15765" xr:uid="{00000000-0005-0000-0000-000015340000}"/>
    <cellStyle name="Comma 3 3 5 3 3 2 3 2 2" xfId="34979" xr:uid="{18478EC0-DB7D-484F-B738-8F948AD5CD7D}"/>
    <cellStyle name="Comma 3 3 5 3 3 2 3 3" xfId="25372" xr:uid="{65CA0519-EBA1-41BB-801E-DB0A756AF3D0}"/>
    <cellStyle name="Comma 3 3 5 3 3 2 4" xfId="10961" xr:uid="{00000000-0005-0000-0000-000016340000}"/>
    <cellStyle name="Comma 3 3 5 3 3 2 4 2" xfId="30175" xr:uid="{2FAD102A-DC6A-43EC-9758-45311A293FFC}"/>
    <cellStyle name="Comma 3 3 5 3 3 2 5" xfId="20568" xr:uid="{F33BB4B4-F15C-4B3A-A0CC-C12FEA86206D}"/>
    <cellStyle name="Comma 3 3 5 3 3 3" xfId="2151" xr:uid="{00000000-0005-0000-0000-000017340000}"/>
    <cellStyle name="Comma 3 3 5 3 3 3 2" xfId="4556" xr:uid="{00000000-0005-0000-0000-000018340000}"/>
    <cellStyle name="Comma 3 3 5 3 3 3 2 2" xfId="9359" xr:uid="{00000000-0005-0000-0000-000019340000}"/>
    <cellStyle name="Comma 3 3 5 3 3 3 2 2 2" xfId="18966" xr:uid="{00000000-0005-0000-0000-00001A340000}"/>
    <cellStyle name="Comma 3 3 5 3 3 3 2 2 2 2" xfId="38180" xr:uid="{2A6A280A-5B79-4421-86C8-3EC1406A5F95}"/>
    <cellStyle name="Comma 3 3 5 3 3 3 2 2 3" xfId="28573" xr:uid="{24304779-1514-4562-A815-356E739FDC23}"/>
    <cellStyle name="Comma 3 3 5 3 3 3 2 3" xfId="14163" xr:uid="{00000000-0005-0000-0000-00001B340000}"/>
    <cellStyle name="Comma 3 3 5 3 3 3 2 3 2" xfId="33377" xr:uid="{D048D0D9-7464-46E3-A065-D3B79FD6243E}"/>
    <cellStyle name="Comma 3 3 5 3 3 3 2 4" xfId="23770" xr:uid="{04B50642-6625-4788-89F7-FBBBF7B25966}"/>
    <cellStyle name="Comma 3 3 5 3 3 3 3" xfId="6958" xr:uid="{00000000-0005-0000-0000-00001C340000}"/>
    <cellStyle name="Comma 3 3 5 3 3 3 3 2" xfId="16565" xr:uid="{00000000-0005-0000-0000-00001D340000}"/>
    <cellStyle name="Comma 3 3 5 3 3 3 3 2 2" xfId="35779" xr:uid="{775F59CC-24B7-4FD3-9BFA-1D17F56A066B}"/>
    <cellStyle name="Comma 3 3 5 3 3 3 3 3" xfId="26172" xr:uid="{A7207180-B68B-4D20-AC8B-68AAC525A969}"/>
    <cellStyle name="Comma 3 3 5 3 3 3 4" xfId="11761" xr:uid="{00000000-0005-0000-0000-00001E340000}"/>
    <cellStyle name="Comma 3 3 5 3 3 3 4 2" xfId="30975" xr:uid="{5DEE1789-0DB8-4087-B53E-BE73417BEBF9}"/>
    <cellStyle name="Comma 3 3 5 3 3 3 5" xfId="21368" xr:uid="{B41E4BF4-679B-4768-9549-6F774293D41E}"/>
    <cellStyle name="Comma 3 3 5 3 3 4" xfId="2956" xr:uid="{00000000-0005-0000-0000-00001F340000}"/>
    <cellStyle name="Comma 3 3 5 3 3 4 2" xfId="7759" xr:uid="{00000000-0005-0000-0000-000020340000}"/>
    <cellStyle name="Comma 3 3 5 3 3 4 2 2" xfId="17366" xr:uid="{00000000-0005-0000-0000-000021340000}"/>
    <cellStyle name="Comma 3 3 5 3 3 4 2 2 2" xfId="36580" xr:uid="{165FD7CB-E109-4B4C-B90E-AE08716628E5}"/>
    <cellStyle name="Comma 3 3 5 3 3 4 2 3" xfId="26973" xr:uid="{1450DE7A-0C65-401B-BDBA-F2A781B41DB1}"/>
    <cellStyle name="Comma 3 3 5 3 3 4 3" xfId="12563" xr:uid="{00000000-0005-0000-0000-000022340000}"/>
    <cellStyle name="Comma 3 3 5 3 3 4 3 2" xfId="31777" xr:uid="{B830D506-2CDF-476B-87A5-CB92445C5ED8}"/>
    <cellStyle name="Comma 3 3 5 3 3 4 4" xfId="22170" xr:uid="{DF9E1BEC-D830-43F3-942F-F93B3C3ACD8C}"/>
    <cellStyle name="Comma 3 3 5 3 3 5" xfId="5358" xr:uid="{00000000-0005-0000-0000-000023340000}"/>
    <cellStyle name="Comma 3 3 5 3 3 5 2" xfId="14965" xr:uid="{00000000-0005-0000-0000-000024340000}"/>
    <cellStyle name="Comma 3 3 5 3 3 5 2 2" xfId="34179" xr:uid="{740E90AA-2708-4DAB-9E88-35743B52B38A}"/>
    <cellStyle name="Comma 3 3 5 3 3 5 3" xfId="24572" xr:uid="{5C2F6B3D-D7E4-44FD-BF6D-8E49A9E5FD43}"/>
    <cellStyle name="Comma 3 3 5 3 3 6" xfId="10161" xr:uid="{00000000-0005-0000-0000-000025340000}"/>
    <cellStyle name="Comma 3 3 5 3 3 6 2" xfId="29375" xr:uid="{C4C1659F-21A8-4F68-A870-2124779A6C23}"/>
    <cellStyle name="Comma 3 3 5 3 3 7" xfId="19768" xr:uid="{3168B83A-CAF6-4DD1-86A0-DFCBC6D742F9}"/>
    <cellStyle name="Comma 3 3 5 3 4" xfId="750" xr:uid="{00000000-0005-0000-0000-000026340000}"/>
    <cellStyle name="Comma 3 3 5 3 4 2" xfId="1551" xr:uid="{00000000-0005-0000-0000-000027340000}"/>
    <cellStyle name="Comma 3 3 5 3 4 2 2" xfId="3956" xr:uid="{00000000-0005-0000-0000-000028340000}"/>
    <cellStyle name="Comma 3 3 5 3 4 2 2 2" xfId="8759" xr:uid="{00000000-0005-0000-0000-000029340000}"/>
    <cellStyle name="Comma 3 3 5 3 4 2 2 2 2" xfId="18366" xr:uid="{00000000-0005-0000-0000-00002A340000}"/>
    <cellStyle name="Comma 3 3 5 3 4 2 2 2 2 2" xfId="37580" xr:uid="{F04962F0-DD12-4506-A22E-28620D31C5D6}"/>
    <cellStyle name="Comma 3 3 5 3 4 2 2 2 3" xfId="27973" xr:uid="{B02668F0-C024-4015-B585-9F28349DBCD1}"/>
    <cellStyle name="Comma 3 3 5 3 4 2 2 3" xfId="13563" xr:uid="{00000000-0005-0000-0000-00002B340000}"/>
    <cellStyle name="Comma 3 3 5 3 4 2 2 3 2" xfId="32777" xr:uid="{2421C35C-7539-4673-BBCB-FF0EF27FC514}"/>
    <cellStyle name="Comma 3 3 5 3 4 2 2 4" xfId="23170" xr:uid="{D90E7E26-ECED-4836-A12B-DD2707E554D5}"/>
    <cellStyle name="Comma 3 3 5 3 4 2 3" xfId="6358" xr:uid="{00000000-0005-0000-0000-00002C340000}"/>
    <cellStyle name="Comma 3 3 5 3 4 2 3 2" xfId="15965" xr:uid="{00000000-0005-0000-0000-00002D340000}"/>
    <cellStyle name="Comma 3 3 5 3 4 2 3 2 2" xfId="35179" xr:uid="{D25268E4-E28B-4895-B488-0779DCF5CC33}"/>
    <cellStyle name="Comma 3 3 5 3 4 2 3 3" xfId="25572" xr:uid="{29D8D7A2-AD2C-4398-B34B-CC305106BF8C}"/>
    <cellStyle name="Comma 3 3 5 3 4 2 4" xfId="11161" xr:uid="{00000000-0005-0000-0000-00002E340000}"/>
    <cellStyle name="Comma 3 3 5 3 4 2 4 2" xfId="30375" xr:uid="{915172EE-DF72-4B2C-8592-ED380DB7E1C9}"/>
    <cellStyle name="Comma 3 3 5 3 4 2 5" xfId="20768" xr:uid="{A6179398-3BAB-4D20-A9B1-A520DFC8E459}"/>
    <cellStyle name="Comma 3 3 5 3 4 3" xfId="2351" xr:uid="{00000000-0005-0000-0000-00002F340000}"/>
    <cellStyle name="Comma 3 3 5 3 4 3 2" xfId="4756" xr:uid="{00000000-0005-0000-0000-000030340000}"/>
    <cellStyle name="Comma 3 3 5 3 4 3 2 2" xfId="9559" xr:uid="{00000000-0005-0000-0000-000031340000}"/>
    <cellStyle name="Comma 3 3 5 3 4 3 2 2 2" xfId="19166" xr:uid="{00000000-0005-0000-0000-000032340000}"/>
    <cellStyle name="Comma 3 3 5 3 4 3 2 2 2 2" xfId="38380" xr:uid="{5AC8866C-EA72-4943-B567-63228551A5D3}"/>
    <cellStyle name="Comma 3 3 5 3 4 3 2 2 3" xfId="28773" xr:uid="{A2A1C57B-347D-487F-97B6-06A718242B1E}"/>
    <cellStyle name="Comma 3 3 5 3 4 3 2 3" xfId="14363" xr:uid="{00000000-0005-0000-0000-000033340000}"/>
    <cellStyle name="Comma 3 3 5 3 4 3 2 3 2" xfId="33577" xr:uid="{DBEBED56-8904-47AF-AE97-1B1279CC1889}"/>
    <cellStyle name="Comma 3 3 5 3 4 3 2 4" xfId="23970" xr:uid="{EC27CECB-F462-43EA-8950-035F17812757}"/>
    <cellStyle name="Comma 3 3 5 3 4 3 3" xfId="7158" xr:uid="{00000000-0005-0000-0000-000034340000}"/>
    <cellStyle name="Comma 3 3 5 3 4 3 3 2" xfId="16765" xr:uid="{00000000-0005-0000-0000-000035340000}"/>
    <cellStyle name="Comma 3 3 5 3 4 3 3 2 2" xfId="35979" xr:uid="{FD55C2AF-761D-4BC9-B0DB-3349D78A6BE7}"/>
    <cellStyle name="Comma 3 3 5 3 4 3 3 3" xfId="26372" xr:uid="{7283557E-9792-4059-9B93-7987A9CD9AB0}"/>
    <cellStyle name="Comma 3 3 5 3 4 3 4" xfId="11961" xr:uid="{00000000-0005-0000-0000-000036340000}"/>
    <cellStyle name="Comma 3 3 5 3 4 3 4 2" xfId="31175" xr:uid="{125CAA73-B080-477F-B7C7-EC3F7B96A53D}"/>
    <cellStyle name="Comma 3 3 5 3 4 3 5" xfId="21568" xr:uid="{83F46578-37B8-4C50-9575-CFAE23646B55}"/>
    <cellStyle name="Comma 3 3 5 3 4 4" xfId="3156" xr:uid="{00000000-0005-0000-0000-000037340000}"/>
    <cellStyle name="Comma 3 3 5 3 4 4 2" xfId="7959" xr:uid="{00000000-0005-0000-0000-000038340000}"/>
    <cellStyle name="Comma 3 3 5 3 4 4 2 2" xfId="17566" xr:uid="{00000000-0005-0000-0000-000039340000}"/>
    <cellStyle name="Comma 3 3 5 3 4 4 2 2 2" xfId="36780" xr:uid="{ED53447C-5443-4B22-BC13-F951B65764B2}"/>
    <cellStyle name="Comma 3 3 5 3 4 4 2 3" xfId="27173" xr:uid="{7FB27C07-E92D-4B2F-A749-95391F31A84A}"/>
    <cellStyle name="Comma 3 3 5 3 4 4 3" xfId="12763" xr:uid="{00000000-0005-0000-0000-00003A340000}"/>
    <cellStyle name="Comma 3 3 5 3 4 4 3 2" xfId="31977" xr:uid="{631C4745-9298-42E0-98FD-3B12E06C7805}"/>
    <cellStyle name="Comma 3 3 5 3 4 4 4" xfId="22370" xr:uid="{F9EDDE71-1D2C-4C0A-B2A8-A3101ECC1A86}"/>
    <cellStyle name="Comma 3 3 5 3 4 5" xfId="5558" xr:uid="{00000000-0005-0000-0000-00003B340000}"/>
    <cellStyle name="Comma 3 3 5 3 4 5 2" xfId="15165" xr:uid="{00000000-0005-0000-0000-00003C340000}"/>
    <cellStyle name="Comma 3 3 5 3 4 5 2 2" xfId="34379" xr:uid="{298D35C6-A618-4E14-B110-77CFCFFD5CA4}"/>
    <cellStyle name="Comma 3 3 5 3 4 5 3" xfId="24772" xr:uid="{2DF6786E-A42F-4649-8ADE-25375DB3C401}"/>
    <cellStyle name="Comma 3 3 5 3 4 6" xfId="10361" xr:uid="{00000000-0005-0000-0000-00003D340000}"/>
    <cellStyle name="Comma 3 3 5 3 4 6 2" xfId="29575" xr:uid="{ED2AD27E-0281-49EF-8A09-2045C91FD4A5}"/>
    <cellStyle name="Comma 3 3 5 3 4 7" xfId="19968" xr:uid="{B59EABC5-D95A-4BDB-804D-EA8D72D85BDE}"/>
    <cellStyle name="Comma 3 3 5 3 5" xfId="951" xr:uid="{00000000-0005-0000-0000-00003E340000}"/>
    <cellStyle name="Comma 3 3 5 3 5 2" xfId="3356" xr:uid="{00000000-0005-0000-0000-00003F340000}"/>
    <cellStyle name="Comma 3 3 5 3 5 2 2" xfId="8159" xr:uid="{00000000-0005-0000-0000-000040340000}"/>
    <cellStyle name="Comma 3 3 5 3 5 2 2 2" xfId="17766" xr:uid="{00000000-0005-0000-0000-000041340000}"/>
    <cellStyle name="Comma 3 3 5 3 5 2 2 2 2" xfId="36980" xr:uid="{905B9FDB-59DA-42ED-A946-B1E1CA1A7A04}"/>
    <cellStyle name="Comma 3 3 5 3 5 2 2 3" xfId="27373" xr:uid="{A63B16E6-59BD-4DBD-8626-44EB3D9EAFED}"/>
    <cellStyle name="Comma 3 3 5 3 5 2 3" xfId="12963" xr:uid="{00000000-0005-0000-0000-000042340000}"/>
    <cellStyle name="Comma 3 3 5 3 5 2 3 2" xfId="32177" xr:uid="{C568009F-CCF4-4EA1-ACB5-46DA12078471}"/>
    <cellStyle name="Comma 3 3 5 3 5 2 4" xfId="22570" xr:uid="{93B972B9-6715-4DD2-82C3-F38A9F2EC871}"/>
    <cellStyle name="Comma 3 3 5 3 5 3" xfId="5758" xr:uid="{00000000-0005-0000-0000-000043340000}"/>
    <cellStyle name="Comma 3 3 5 3 5 3 2" xfId="15365" xr:uid="{00000000-0005-0000-0000-000044340000}"/>
    <cellStyle name="Comma 3 3 5 3 5 3 2 2" xfId="34579" xr:uid="{0AEF22DA-7FA8-47C5-AC5C-006420048231}"/>
    <cellStyle name="Comma 3 3 5 3 5 3 3" xfId="24972" xr:uid="{F59F40BC-6034-46DD-A5F9-67B1262DA0EF}"/>
    <cellStyle name="Comma 3 3 5 3 5 4" xfId="10561" xr:uid="{00000000-0005-0000-0000-000045340000}"/>
    <cellStyle name="Comma 3 3 5 3 5 4 2" xfId="29775" xr:uid="{73FBFAEE-3DB4-4CA8-BABA-DBCCFAE368BE}"/>
    <cellStyle name="Comma 3 3 5 3 5 5" xfId="20168" xr:uid="{3BDFCFCE-2C26-4BC9-B0DF-7CE4D9E22179}"/>
    <cellStyle name="Comma 3 3 5 3 6" xfId="1751" xr:uid="{00000000-0005-0000-0000-000046340000}"/>
    <cellStyle name="Comma 3 3 5 3 6 2" xfId="4156" xr:uid="{00000000-0005-0000-0000-000047340000}"/>
    <cellStyle name="Comma 3 3 5 3 6 2 2" xfId="8959" xr:uid="{00000000-0005-0000-0000-000048340000}"/>
    <cellStyle name="Comma 3 3 5 3 6 2 2 2" xfId="18566" xr:uid="{00000000-0005-0000-0000-000049340000}"/>
    <cellStyle name="Comma 3 3 5 3 6 2 2 2 2" xfId="37780" xr:uid="{AA10C587-4B50-44FA-BFFF-AEF507447170}"/>
    <cellStyle name="Comma 3 3 5 3 6 2 2 3" xfId="28173" xr:uid="{1DF66744-FE5F-4EE9-A83F-F9F8E71C10B5}"/>
    <cellStyle name="Comma 3 3 5 3 6 2 3" xfId="13763" xr:uid="{00000000-0005-0000-0000-00004A340000}"/>
    <cellStyle name="Comma 3 3 5 3 6 2 3 2" xfId="32977" xr:uid="{3FA89702-65CF-4191-9224-089C8AE3A47B}"/>
    <cellStyle name="Comma 3 3 5 3 6 2 4" xfId="23370" xr:uid="{BA2935A1-9518-4A59-8C4B-398F00465809}"/>
    <cellStyle name="Comma 3 3 5 3 6 3" xfId="6558" xr:uid="{00000000-0005-0000-0000-00004B340000}"/>
    <cellStyle name="Comma 3 3 5 3 6 3 2" xfId="16165" xr:uid="{00000000-0005-0000-0000-00004C340000}"/>
    <cellStyle name="Comma 3 3 5 3 6 3 2 2" xfId="35379" xr:uid="{335AD35E-BA90-4919-8D84-66F018245D59}"/>
    <cellStyle name="Comma 3 3 5 3 6 3 3" xfId="25772" xr:uid="{EE646E6C-65A7-4081-B067-04DD01569D2B}"/>
    <cellStyle name="Comma 3 3 5 3 6 4" xfId="11361" xr:uid="{00000000-0005-0000-0000-00004D340000}"/>
    <cellStyle name="Comma 3 3 5 3 6 4 2" xfId="30575" xr:uid="{CE4F1EF8-3D93-4C16-A2C2-598A8C09D4F6}"/>
    <cellStyle name="Comma 3 3 5 3 6 5" xfId="20968" xr:uid="{CE5518CF-A8EE-49A3-A908-3C6C32832E3B}"/>
    <cellStyle name="Comma 3 3 5 3 7" xfId="2556" xr:uid="{00000000-0005-0000-0000-00004E340000}"/>
    <cellStyle name="Comma 3 3 5 3 7 2" xfId="7359" xr:uid="{00000000-0005-0000-0000-00004F340000}"/>
    <cellStyle name="Comma 3 3 5 3 7 2 2" xfId="16966" xr:uid="{00000000-0005-0000-0000-000050340000}"/>
    <cellStyle name="Comma 3 3 5 3 7 2 2 2" xfId="36180" xr:uid="{F970EDAC-8258-47C0-9C91-05A00F8F02AA}"/>
    <cellStyle name="Comma 3 3 5 3 7 2 3" xfId="26573" xr:uid="{EED39572-E687-4A21-B24B-17CA8900C1A9}"/>
    <cellStyle name="Comma 3 3 5 3 7 3" xfId="12163" xr:uid="{00000000-0005-0000-0000-000051340000}"/>
    <cellStyle name="Comma 3 3 5 3 7 3 2" xfId="31377" xr:uid="{FB8F4485-2771-4832-99F8-F1401EB1B29F}"/>
    <cellStyle name="Comma 3 3 5 3 7 4" xfId="21770" xr:uid="{A2610661-AC86-444E-973B-7990D47020C5}"/>
    <cellStyle name="Comma 3 3 5 3 8" xfId="4958" xr:uid="{00000000-0005-0000-0000-000052340000}"/>
    <cellStyle name="Comma 3 3 5 3 8 2" xfId="14565" xr:uid="{00000000-0005-0000-0000-000053340000}"/>
    <cellStyle name="Comma 3 3 5 3 8 2 2" xfId="33779" xr:uid="{AF1079EC-7E7A-4D28-A6C4-B5AA19A30F07}"/>
    <cellStyle name="Comma 3 3 5 3 8 3" xfId="24172" xr:uid="{E8871C0E-6039-45AB-BBB5-225D0DB8C8F7}"/>
    <cellStyle name="Comma 3 3 5 3 9" xfId="9761" xr:uid="{00000000-0005-0000-0000-000054340000}"/>
    <cellStyle name="Comma 3 3 5 3 9 2" xfId="28975" xr:uid="{E17F23A6-487F-4D3C-BC31-42FA11426E59}"/>
    <cellStyle name="Comma 3 3 5 4" xfId="250" xr:uid="{00000000-0005-0000-0000-000055340000}"/>
    <cellStyle name="Comma 3 3 5 4 2" xfId="1051" xr:uid="{00000000-0005-0000-0000-000056340000}"/>
    <cellStyle name="Comma 3 3 5 4 2 2" xfId="3456" xr:uid="{00000000-0005-0000-0000-000057340000}"/>
    <cellStyle name="Comma 3 3 5 4 2 2 2" xfId="8259" xr:uid="{00000000-0005-0000-0000-000058340000}"/>
    <cellStyle name="Comma 3 3 5 4 2 2 2 2" xfId="17866" xr:uid="{00000000-0005-0000-0000-000059340000}"/>
    <cellStyle name="Comma 3 3 5 4 2 2 2 2 2" xfId="37080" xr:uid="{567D6077-6F20-410B-BFA2-C457A90B3AA3}"/>
    <cellStyle name="Comma 3 3 5 4 2 2 2 3" xfId="27473" xr:uid="{292CC508-01AF-4903-9654-BA77BAE13879}"/>
    <cellStyle name="Comma 3 3 5 4 2 2 3" xfId="13063" xr:uid="{00000000-0005-0000-0000-00005A340000}"/>
    <cellStyle name="Comma 3 3 5 4 2 2 3 2" xfId="32277" xr:uid="{07B857F6-47FA-43D6-9EE9-CD111BF07941}"/>
    <cellStyle name="Comma 3 3 5 4 2 2 4" xfId="22670" xr:uid="{A1B499B4-F4A8-4C57-95B5-67EDF7D54F53}"/>
    <cellStyle name="Comma 3 3 5 4 2 3" xfId="5858" xr:uid="{00000000-0005-0000-0000-00005B340000}"/>
    <cellStyle name="Comma 3 3 5 4 2 3 2" xfId="15465" xr:uid="{00000000-0005-0000-0000-00005C340000}"/>
    <cellStyle name="Comma 3 3 5 4 2 3 2 2" xfId="34679" xr:uid="{EE022C37-C184-4934-B49F-76887B2CC374}"/>
    <cellStyle name="Comma 3 3 5 4 2 3 3" xfId="25072" xr:uid="{553C1E4F-6EC2-4B53-BD76-E6AC9BD8969C}"/>
    <cellStyle name="Comma 3 3 5 4 2 4" xfId="10661" xr:uid="{00000000-0005-0000-0000-00005D340000}"/>
    <cellStyle name="Comma 3 3 5 4 2 4 2" xfId="29875" xr:uid="{D1DF7CCC-EB75-4D1C-AE7A-75CE58EAE0C1}"/>
    <cellStyle name="Comma 3 3 5 4 2 5" xfId="20268" xr:uid="{A187E07F-C6F3-4C8A-BCB0-03351000B6EB}"/>
    <cellStyle name="Comma 3 3 5 4 3" xfId="1851" xr:uid="{00000000-0005-0000-0000-00005E340000}"/>
    <cellStyle name="Comma 3 3 5 4 3 2" xfId="4256" xr:uid="{00000000-0005-0000-0000-00005F340000}"/>
    <cellStyle name="Comma 3 3 5 4 3 2 2" xfId="9059" xr:uid="{00000000-0005-0000-0000-000060340000}"/>
    <cellStyle name="Comma 3 3 5 4 3 2 2 2" xfId="18666" xr:uid="{00000000-0005-0000-0000-000061340000}"/>
    <cellStyle name="Comma 3 3 5 4 3 2 2 2 2" xfId="37880" xr:uid="{5CCCBA82-6267-4F28-8712-90266DC5AA3B}"/>
    <cellStyle name="Comma 3 3 5 4 3 2 2 3" xfId="28273" xr:uid="{434349B6-6725-4165-BC72-9B25D0647C05}"/>
    <cellStyle name="Comma 3 3 5 4 3 2 3" xfId="13863" xr:uid="{00000000-0005-0000-0000-000062340000}"/>
    <cellStyle name="Comma 3 3 5 4 3 2 3 2" xfId="33077" xr:uid="{E91CEEEA-9639-42F4-A9F2-A113700B12B3}"/>
    <cellStyle name="Comma 3 3 5 4 3 2 4" xfId="23470" xr:uid="{4DA31A85-D63A-4502-91DD-3F80F389E4A9}"/>
    <cellStyle name="Comma 3 3 5 4 3 3" xfId="6658" xr:uid="{00000000-0005-0000-0000-000063340000}"/>
    <cellStyle name="Comma 3 3 5 4 3 3 2" xfId="16265" xr:uid="{00000000-0005-0000-0000-000064340000}"/>
    <cellStyle name="Comma 3 3 5 4 3 3 2 2" xfId="35479" xr:uid="{BB533982-1D60-461F-80BD-64E12BBF6465}"/>
    <cellStyle name="Comma 3 3 5 4 3 3 3" xfId="25872" xr:uid="{AEBB0228-6B6F-4CEB-9299-A77C2906BF48}"/>
    <cellStyle name="Comma 3 3 5 4 3 4" xfId="11461" xr:uid="{00000000-0005-0000-0000-000065340000}"/>
    <cellStyle name="Comma 3 3 5 4 3 4 2" xfId="30675" xr:uid="{97D67196-24CD-4C69-A8AC-1F89DFFA5181}"/>
    <cellStyle name="Comma 3 3 5 4 3 5" xfId="21068" xr:uid="{7540BECF-9806-4068-905F-9D71EC28F530}"/>
    <cellStyle name="Comma 3 3 5 4 4" xfId="2656" xr:uid="{00000000-0005-0000-0000-000066340000}"/>
    <cellStyle name="Comma 3 3 5 4 4 2" xfId="7459" xr:uid="{00000000-0005-0000-0000-000067340000}"/>
    <cellStyle name="Comma 3 3 5 4 4 2 2" xfId="17066" xr:uid="{00000000-0005-0000-0000-000068340000}"/>
    <cellStyle name="Comma 3 3 5 4 4 2 2 2" xfId="36280" xr:uid="{C23A99E8-4EFD-4365-8482-155DA499AE9A}"/>
    <cellStyle name="Comma 3 3 5 4 4 2 3" xfId="26673" xr:uid="{3F9CEB1A-ABE4-4307-86E7-39B975F3F3C2}"/>
    <cellStyle name="Comma 3 3 5 4 4 3" xfId="12263" xr:uid="{00000000-0005-0000-0000-000069340000}"/>
    <cellStyle name="Comma 3 3 5 4 4 3 2" xfId="31477" xr:uid="{8933F42B-D1CB-48D4-9208-F55F2FF5E22C}"/>
    <cellStyle name="Comma 3 3 5 4 4 4" xfId="21870" xr:uid="{D16FA90E-281D-45AC-84E5-97E83C7A3B6E}"/>
    <cellStyle name="Comma 3 3 5 4 5" xfId="5058" xr:uid="{00000000-0005-0000-0000-00006A340000}"/>
    <cellStyle name="Comma 3 3 5 4 5 2" xfId="14665" xr:uid="{00000000-0005-0000-0000-00006B340000}"/>
    <cellStyle name="Comma 3 3 5 4 5 2 2" xfId="33879" xr:uid="{264BFA33-3474-4739-993E-0F078CF8CC66}"/>
    <cellStyle name="Comma 3 3 5 4 5 3" xfId="24272" xr:uid="{65C67E70-76BB-4ED5-AAFB-BF0E4A13A9CB}"/>
    <cellStyle name="Comma 3 3 5 4 6" xfId="9861" xr:uid="{00000000-0005-0000-0000-00006C340000}"/>
    <cellStyle name="Comma 3 3 5 4 6 2" xfId="29075" xr:uid="{9186E3F1-7A3F-43AA-A0B8-E0694DA9E394}"/>
    <cellStyle name="Comma 3 3 5 4 7" xfId="19468" xr:uid="{58EC23BE-7389-4D1C-B774-A419A2981652}"/>
    <cellStyle name="Comma 3 3 5 5" xfId="450" xr:uid="{00000000-0005-0000-0000-00006D340000}"/>
    <cellStyle name="Comma 3 3 5 5 2" xfId="1251" xr:uid="{00000000-0005-0000-0000-00006E340000}"/>
    <cellStyle name="Comma 3 3 5 5 2 2" xfId="3656" xr:uid="{00000000-0005-0000-0000-00006F340000}"/>
    <cellStyle name="Comma 3 3 5 5 2 2 2" xfId="8459" xr:uid="{00000000-0005-0000-0000-000070340000}"/>
    <cellStyle name="Comma 3 3 5 5 2 2 2 2" xfId="18066" xr:uid="{00000000-0005-0000-0000-000071340000}"/>
    <cellStyle name="Comma 3 3 5 5 2 2 2 2 2" xfId="37280" xr:uid="{16FCB0EE-A54C-4F77-8EBF-1466E37F7D8A}"/>
    <cellStyle name="Comma 3 3 5 5 2 2 2 3" xfId="27673" xr:uid="{C4E1FAE6-B899-4017-AD6E-1E88F4D666AF}"/>
    <cellStyle name="Comma 3 3 5 5 2 2 3" xfId="13263" xr:uid="{00000000-0005-0000-0000-000072340000}"/>
    <cellStyle name="Comma 3 3 5 5 2 2 3 2" xfId="32477" xr:uid="{2941A932-A138-4EBF-B6C4-D8CD254AE301}"/>
    <cellStyle name="Comma 3 3 5 5 2 2 4" xfId="22870" xr:uid="{A66C7B93-C76D-4E01-ACFE-839BBDAAF0A1}"/>
    <cellStyle name="Comma 3 3 5 5 2 3" xfId="6058" xr:uid="{00000000-0005-0000-0000-000073340000}"/>
    <cellStyle name="Comma 3 3 5 5 2 3 2" xfId="15665" xr:uid="{00000000-0005-0000-0000-000074340000}"/>
    <cellStyle name="Comma 3 3 5 5 2 3 2 2" xfId="34879" xr:uid="{3A3B1DC0-8C91-4625-9EEA-AA3F36B024F0}"/>
    <cellStyle name="Comma 3 3 5 5 2 3 3" xfId="25272" xr:uid="{6A76E09C-C7DA-4FF4-A4A9-384319278C19}"/>
    <cellStyle name="Comma 3 3 5 5 2 4" xfId="10861" xr:uid="{00000000-0005-0000-0000-000075340000}"/>
    <cellStyle name="Comma 3 3 5 5 2 4 2" xfId="30075" xr:uid="{D7890FF0-20AE-4847-9801-4E647575C1D9}"/>
    <cellStyle name="Comma 3 3 5 5 2 5" xfId="20468" xr:uid="{7EE1F914-49EC-4006-B15B-5ADCB2E8FE1D}"/>
    <cellStyle name="Comma 3 3 5 5 3" xfId="2051" xr:uid="{00000000-0005-0000-0000-000076340000}"/>
    <cellStyle name="Comma 3 3 5 5 3 2" xfId="4456" xr:uid="{00000000-0005-0000-0000-000077340000}"/>
    <cellStyle name="Comma 3 3 5 5 3 2 2" xfId="9259" xr:uid="{00000000-0005-0000-0000-000078340000}"/>
    <cellStyle name="Comma 3 3 5 5 3 2 2 2" xfId="18866" xr:uid="{00000000-0005-0000-0000-000079340000}"/>
    <cellStyle name="Comma 3 3 5 5 3 2 2 2 2" xfId="38080" xr:uid="{D96E266E-57DB-4EF9-9AA8-1D9C7E3E23B7}"/>
    <cellStyle name="Comma 3 3 5 5 3 2 2 3" xfId="28473" xr:uid="{60828741-F1FD-49ED-BCA4-A5A894DDD520}"/>
    <cellStyle name="Comma 3 3 5 5 3 2 3" xfId="14063" xr:uid="{00000000-0005-0000-0000-00007A340000}"/>
    <cellStyle name="Comma 3 3 5 5 3 2 3 2" xfId="33277" xr:uid="{938DE9EB-79C9-4A96-9E82-DB82FD54461E}"/>
    <cellStyle name="Comma 3 3 5 5 3 2 4" xfId="23670" xr:uid="{9C9EF67C-687F-4A1A-8B3A-EA60E76AD486}"/>
    <cellStyle name="Comma 3 3 5 5 3 3" xfId="6858" xr:uid="{00000000-0005-0000-0000-00007B340000}"/>
    <cellStyle name="Comma 3 3 5 5 3 3 2" xfId="16465" xr:uid="{00000000-0005-0000-0000-00007C340000}"/>
    <cellStyle name="Comma 3 3 5 5 3 3 2 2" xfId="35679" xr:uid="{50D049D9-63D7-4737-951A-95345DC14D4C}"/>
    <cellStyle name="Comma 3 3 5 5 3 3 3" xfId="26072" xr:uid="{CAEFA43B-3B6D-48A9-B4DF-0F9ED0A0F173}"/>
    <cellStyle name="Comma 3 3 5 5 3 4" xfId="11661" xr:uid="{00000000-0005-0000-0000-00007D340000}"/>
    <cellStyle name="Comma 3 3 5 5 3 4 2" xfId="30875" xr:uid="{7B9DC3F9-0BBB-45CF-B896-69F0D4ADF7DB}"/>
    <cellStyle name="Comma 3 3 5 5 3 5" xfId="21268" xr:uid="{7E1F58BC-89E3-4C28-A5CA-CDFB78D3F9E2}"/>
    <cellStyle name="Comma 3 3 5 5 4" xfId="2856" xr:uid="{00000000-0005-0000-0000-00007E340000}"/>
    <cellStyle name="Comma 3 3 5 5 4 2" xfId="7659" xr:uid="{00000000-0005-0000-0000-00007F340000}"/>
    <cellStyle name="Comma 3 3 5 5 4 2 2" xfId="17266" xr:uid="{00000000-0005-0000-0000-000080340000}"/>
    <cellStyle name="Comma 3 3 5 5 4 2 2 2" xfId="36480" xr:uid="{8E4AE7A2-2E19-4362-90B8-D5C277829286}"/>
    <cellStyle name="Comma 3 3 5 5 4 2 3" xfId="26873" xr:uid="{2D437AC6-8CFF-4CA3-A63E-3E0388669A73}"/>
    <cellStyle name="Comma 3 3 5 5 4 3" xfId="12463" xr:uid="{00000000-0005-0000-0000-000081340000}"/>
    <cellStyle name="Comma 3 3 5 5 4 3 2" xfId="31677" xr:uid="{DF7786E0-7E92-47BD-BF30-6216D2F078AC}"/>
    <cellStyle name="Comma 3 3 5 5 4 4" xfId="22070" xr:uid="{31D32CDF-858B-47AC-B31C-F258EC665FF1}"/>
    <cellStyle name="Comma 3 3 5 5 5" xfId="5258" xr:uid="{00000000-0005-0000-0000-000082340000}"/>
    <cellStyle name="Comma 3 3 5 5 5 2" xfId="14865" xr:uid="{00000000-0005-0000-0000-000083340000}"/>
    <cellStyle name="Comma 3 3 5 5 5 2 2" xfId="34079" xr:uid="{DBCBBB98-61EC-4BF4-9CDE-D94EF6EEBD3B}"/>
    <cellStyle name="Comma 3 3 5 5 5 3" xfId="24472" xr:uid="{A3F63E85-A43C-402A-9BDE-2A1E6502FF5D}"/>
    <cellStyle name="Comma 3 3 5 5 6" xfId="10061" xr:uid="{00000000-0005-0000-0000-000084340000}"/>
    <cellStyle name="Comma 3 3 5 5 6 2" xfId="29275" xr:uid="{3A35C0A8-3F16-4004-91C2-A8D40ACB6D12}"/>
    <cellStyle name="Comma 3 3 5 5 7" xfId="19668" xr:uid="{67E76BB8-E1E2-41CC-A5A2-466560AD10BB}"/>
    <cellStyle name="Comma 3 3 5 6" xfId="650" xr:uid="{00000000-0005-0000-0000-000085340000}"/>
    <cellStyle name="Comma 3 3 5 6 2" xfId="1451" xr:uid="{00000000-0005-0000-0000-000086340000}"/>
    <cellStyle name="Comma 3 3 5 6 2 2" xfId="3856" xr:uid="{00000000-0005-0000-0000-000087340000}"/>
    <cellStyle name="Comma 3 3 5 6 2 2 2" xfId="8659" xr:uid="{00000000-0005-0000-0000-000088340000}"/>
    <cellStyle name="Comma 3 3 5 6 2 2 2 2" xfId="18266" xr:uid="{00000000-0005-0000-0000-000089340000}"/>
    <cellStyle name="Comma 3 3 5 6 2 2 2 2 2" xfId="37480" xr:uid="{96B136B8-3179-4246-AC9D-20F670E79D43}"/>
    <cellStyle name="Comma 3 3 5 6 2 2 2 3" xfId="27873" xr:uid="{E8D6F0AA-26F7-484A-B41A-E6BB565A1525}"/>
    <cellStyle name="Comma 3 3 5 6 2 2 3" xfId="13463" xr:uid="{00000000-0005-0000-0000-00008A340000}"/>
    <cellStyle name="Comma 3 3 5 6 2 2 3 2" xfId="32677" xr:uid="{5AA25422-D4D5-4F61-BD99-1A91C69A7C18}"/>
    <cellStyle name="Comma 3 3 5 6 2 2 4" xfId="23070" xr:uid="{6754D542-5DDD-41DB-BA97-D13169F96F5C}"/>
    <cellStyle name="Comma 3 3 5 6 2 3" xfId="6258" xr:uid="{00000000-0005-0000-0000-00008B340000}"/>
    <cellStyle name="Comma 3 3 5 6 2 3 2" xfId="15865" xr:uid="{00000000-0005-0000-0000-00008C340000}"/>
    <cellStyle name="Comma 3 3 5 6 2 3 2 2" xfId="35079" xr:uid="{44F405D6-E06A-49A2-9D11-45266AF9FFAF}"/>
    <cellStyle name="Comma 3 3 5 6 2 3 3" xfId="25472" xr:uid="{B9647C59-1C2D-44D3-96FC-36E069498A1F}"/>
    <cellStyle name="Comma 3 3 5 6 2 4" xfId="11061" xr:uid="{00000000-0005-0000-0000-00008D340000}"/>
    <cellStyle name="Comma 3 3 5 6 2 4 2" xfId="30275" xr:uid="{6B10CF46-AB0D-4867-8F37-362FB74E431A}"/>
    <cellStyle name="Comma 3 3 5 6 2 5" xfId="20668" xr:uid="{8B12494B-C6D0-4E1C-BC80-BD9D372F38F9}"/>
    <cellStyle name="Comma 3 3 5 6 3" xfId="2251" xr:uid="{00000000-0005-0000-0000-00008E340000}"/>
    <cellStyle name="Comma 3 3 5 6 3 2" xfId="4656" xr:uid="{00000000-0005-0000-0000-00008F340000}"/>
    <cellStyle name="Comma 3 3 5 6 3 2 2" xfId="9459" xr:uid="{00000000-0005-0000-0000-000090340000}"/>
    <cellStyle name="Comma 3 3 5 6 3 2 2 2" xfId="19066" xr:uid="{00000000-0005-0000-0000-000091340000}"/>
    <cellStyle name="Comma 3 3 5 6 3 2 2 2 2" xfId="38280" xr:uid="{593B55C8-B125-4059-A1FC-DD42994E23CF}"/>
    <cellStyle name="Comma 3 3 5 6 3 2 2 3" xfId="28673" xr:uid="{A6694B78-3C1B-42D3-BCCB-26CBB3B7ACD5}"/>
    <cellStyle name="Comma 3 3 5 6 3 2 3" xfId="14263" xr:uid="{00000000-0005-0000-0000-000092340000}"/>
    <cellStyle name="Comma 3 3 5 6 3 2 3 2" xfId="33477" xr:uid="{0C998CEC-FC2E-414A-8BB0-5CC3CB3CEB83}"/>
    <cellStyle name="Comma 3 3 5 6 3 2 4" xfId="23870" xr:uid="{BF86C844-D5D6-4373-A50F-451D2A852E65}"/>
    <cellStyle name="Comma 3 3 5 6 3 3" xfId="7058" xr:uid="{00000000-0005-0000-0000-000093340000}"/>
    <cellStyle name="Comma 3 3 5 6 3 3 2" xfId="16665" xr:uid="{00000000-0005-0000-0000-000094340000}"/>
    <cellStyle name="Comma 3 3 5 6 3 3 2 2" xfId="35879" xr:uid="{6DBAD459-00C7-48AA-BC19-0F62869E41C8}"/>
    <cellStyle name="Comma 3 3 5 6 3 3 3" xfId="26272" xr:uid="{24E771AC-8C0F-451D-A60C-876A3FA22AB7}"/>
    <cellStyle name="Comma 3 3 5 6 3 4" xfId="11861" xr:uid="{00000000-0005-0000-0000-000095340000}"/>
    <cellStyle name="Comma 3 3 5 6 3 4 2" xfId="31075" xr:uid="{456A692A-2BD7-403E-93C9-31F48DAE4702}"/>
    <cellStyle name="Comma 3 3 5 6 3 5" xfId="21468" xr:uid="{C201F0A1-D2E1-4C48-B88C-33BCD7910844}"/>
    <cellStyle name="Comma 3 3 5 6 4" xfId="3056" xr:uid="{00000000-0005-0000-0000-000096340000}"/>
    <cellStyle name="Comma 3 3 5 6 4 2" xfId="7859" xr:uid="{00000000-0005-0000-0000-000097340000}"/>
    <cellStyle name="Comma 3 3 5 6 4 2 2" xfId="17466" xr:uid="{00000000-0005-0000-0000-000098340000}"/>
    <cellStyle name="Comma 3 3 5 6 4 2 2 2" xfId="36680" xr:uid="{44031F7B-9C61-47A6-B8A9-C6A2DF5E7529}"/>
    <cellStyle name="Comma 3 3 5 6 4 2 3" xfId="27073" xr:uid="{2A2EFEC9-30C3-4965-A978-EF33E89406BD}"/>
    <cellStyle name="Comma 3 3 5 6 4 3" xfId="12663" xr:uid="{00000000-0005-0000-0000-000099340000}"/>
    <cellStyle name="Comma 3 3 5 6 4 3 2" xfId="31877" xr:uid="{849875D8-9212-4BA2-B129-AC3B57678563}"/>
    <cellStyle name="Comma 3 3 5 6 4 4" xfId="22270" xr:uid="{310F0A57-3A03-47A6-99EF-55425B2BBB75}"/>
    <cellStyle name="Comma 3 3 5 6 5" xfId="5458" xr:uid="{00000000-0005-0000-0000-00009A340000}"/>
    <cellStyle name="Comma 3 3 5 6 5 2" xfId="15065" xr:uid="{00000000-0005-0000-0000-00009B340000}"/>
    <cellStyle name="Comma 3 3 5 6 5 2 2" xfId="34279" xr:uid="{A4E330FD-D8A7-4277-8D86-9390384E7639}"/>
    <cellStyle name="Comma 3 3 5 6 5 3" xfId="24672" xr:uid="{0BC609DF-E22E-479C-ACCC-BB83EA0E7EF4}"/>
    <cellStyle name="Comma 3 3 5 6 6" xfId="10261" xr:uid="{00000000-0005-0000-0000-00009C340000}"/>
    <cellStyle name="Comma 3 3 5 6 6 2" xfId="29475" xr:uid="{57D6140B-FFEC-4896-BC9D-0C562659C89C}"/>
    <cellStyle name="Comma 3 3 5 6 7" xfId="19868" xr:uid="{2BBB6A0F-51BC-4F31-A9AA-81BEDACE0CC4}"/>
    <cellStyle name="Comma 3 3 5 7" xfId="851" xr:uid="{00000000-0005-0000-0000-00009D340000}"/>
    <cellStyle name="Comma 3 3 5 7 2" xfId="3256" xr:uid="{00000000-0005-0000-0000-00009E340000}"/>
    <cellStyle name="Comma 3 3 5 7 2 2" xfId="8059" xr:uid="{00000000-0005-0000-0000-00009F340000}"/>
    <cellStyle name="Comma 3 3 5 7 2 2 2" xfId="17666" xr:uid="{00000000-0005-0000-0000-0000A0340000}"/>
    <cellStyle name="Comma 3 3 5 7 2 2 2 2" xfId="36880" xr:uid="{052F8697-3D9F-41FB-88F4-CCED30DF9322}"/>
    <cellStyle name="Comma 3 3 5 7 2 2 3" xfId="27273" xr:uid="{74E74962-0522-4FAA-B492-59153DB131A2}"/>
    <cellStyle name="Comma 3 3 5 7 2 3" xfId="12863" xr:uid="{00000000-0005-0000-0000-0000A1340000}"/>
    <cellStyle name="Comma 3 3 5 7 2 3 2" xfId="32077" xr:uid="{B6A5149C-A0B9-4A0B-9B08-03485E17CC3D}"/>
    <cellStyle name="Comma 3 3 5 7 2 4" xfId="22470" xr:uid="{4ADC173F-F75E-4FB1-9589-0F3FFC934758}"/>
    <cellStyle name="Comma 3 3 5 7 3" xfId="5658" xr:uid="{00000000-0005-0000-0000-0000A2340000}"/>
    <cellStyle name="Comma 3 3 5 7 3 2" xfId="15265" xr:uid="{00000000-0005-0000-0000-0000A3340000}"/>
    <cellStyle name="Comma 3 3 5 7 3 2 2" xfId="34479" xr:uid="{1FE010A9-2C5D-4A46-B6BC-091363C19670}"/>
    <cellStyle name="Comma 3 3 5 7 3 3" xfId="24872" xr:uid="{0308BC7E-2A50-4C4C-A897-B2B2CA847DBE}"/>
    <cellStyle name="Comma 3 3 5 7 4" xfId="10461" xr:uid="{00000000-0005-0000-0000-0000A4340000}"/>
    <cellStyle name="Comma 3 3 5 7 4 2" xfId="29675" xr:uid="{634AEAB8-346B-4568-AA6D-24468D332786}"/>
    <cellStyle name="Comma 3 3 5 7 5" xfId="20068" xr:uid="{940FBB17-A026-40AC-B38B-8E32CB2ABEC6}"/>
    <cellStyle name="Comma 3 3 5 8" xfId="1651" xr:uid="{00000000-0005-0000-0000-0000A5340000}"/>
    <cellStyle name="Comma 3 3 5 8 2" xfId="4056" xr:uid="{00000000-0005-0000-0000-0000A6340000}"/>
    <cellStyle name="Comma 3 3 5 8 2 2" xfId="8859" xr:uid="{00000000-0005-0000-0000-0000A7340000}"/>
    <cellStyle name="Comma 3 3 5 8 2 2 2" xfId="18466" xr:uid="{00000000-0005-0000-0000-0000A8340000}"/>
    <cellStyle name="Comma 3 3 5 8 2 2 2 2" xfId="37680" xr:uid="{C79F1F9C-5847-48FD-89EB-3840D84C6990}"/>
    <cellStyle name="Comma 3 3 5 8 2 2 3" xfId="28073" xr:uid="{381A24FA-1995-4996-AA8C-2CB0A9196D04}"/>
    <cellStyle name="Comma 3 3 5 8 2 3" xfId="13663" xr:uid="{00000000-0005-0000-0000-0000A9340000}"/>
    <cellStyle name="Comma 3 3 5 8 2 3 2" xfId="32877" xr:uid="{23A776DA-39A0-4282-9899-FAC4BE67B514}"/>
    <cellStyle name="Comma 3 3 5 8 2 4" xfId="23270" xr:uid="{55DD8C8F-19ED-4ED3-B301-97DF3EE61B7D}"/>
    <cellStyle name="Comma 3 3 5 8 3" xfId="6458" xr:uid="{00000000-0005-0000-0000-0000AA340000}"/>
    <cellStyle name="Comma 3 3 5 8 3 2" xfId="16065" xr:uid="{00000000-0005-0000-0000-0000AB340000}"/>
    <cellStyle name="Comma 3 3 5 8 3 2 2" xfId="35279" xr:uid="{F3B0A6BF-F440-4274-8822-19423B5364A5}"/>
    <cellStyle name="Comma 3 3 5 8 3 3" xfId="25672" xr:uid="{29BCA2B0-2F75-42D7-AA53-2983C17D15D7}"/>
    <cellStyle name="Comma 3 3 5 8 4" xfId="11261" xr:uid="{00000000-0005-0000-0000-0000AC340000}"/>
    <cellStyle name="Comma 3 3 5 8 4 2" xfId="30475" xr:uid="{918CF4D4-7C38-4462-BF6A-2C576A395966}"/>
    <cellStyle name="Comma 3 3 5 8 5" xfId="20868" xr:uid="{484B8B45-004E-4645-8CEC-BB5A98D086D3}"/>
    <cellStyle name="Comma 3 3 5 9" xfId="2456" xr:uid="{00000000-0005-0000-0000-0000AD340000}"/>
    <cellStyle name="Comma 3 3 5 9 2" xfId="7259" xr:uid="{00000000-0005-0000-0000-0000AE340000}"/>
    <cellStyle name="Comma 3 3 5 9 2 2" xfId="16866" xr:uid="{00000000-0005-0000-0000-0000AF340000}"/>
    <cellStyle name="Comma 3 3 5 9 2 2 2" xfId="36080" xr:uid="{03727D2C-2B12-4184-B68B-635377DF5D49}"/>
    <cellStyle name="Comma 3 3 5 9 2 3" xfId="26473" xr:uid="{F0EAD376-9FF5-4487-9656-5598B46E9C38}"/>
    <cellStyle name="Comma 3 3 5 9 3" xfId="12063" xr:uid="{00000000-0005-0000-0000-0000B0340000}"/>
    <cellStyle name="Comma 3 3 5 9 3 2" xfId="31277" xr:uid="{2E7EF213-214C-41ED-AAFD-74A15B4B62A1}"/>
    <cellStyle name="Comma 3 3 5 9 4" xfId="21670" xr:uid="{AFE69EE4-1222-4883-9A48-1F216E844C20}"/>
    <cellStyle name="Comma 3 3 6" xfId="60" xr:uid="{00000000-0005-0000-0000-0000B1340000}"/>
    <cellStyle name="Comma 3 3 6 10" xfId="9671" xr:uid="{00000000-0005-0000-0000-0000B2340000}"/>
    <cellStyle name="Comma 3 3 6 10 2" xfId="28885" xr:uid="{269E4426-9AA3-4362-AA87-E7AAFBB80934}"/>
    <cellStyle name="Comma 3 3 6 11" xfId="19278" xr:uid="{388B45AE-F367-42CD-B056-480A6B973F75}"/>
    <cellStyle name="Comma 3 3 6 2" xfId="160" xr:uid="{00000000-0005-0000-0000-0000B3340000}"/>
    <cellStyle name="Comma 3 3 6 2 10" xfId="19378" xr:uid="{8E19A0C1-0B47-4BF3-AD91-A45ECC263120}"/>
    <cellStyle name="Comma 3 3 6 2 2" xfId="360" xr:uid="{00000000-0005-0000-0000-0000B4340000}"/>
    <cellStyle name="Comma 3 3 6 2 2 2" xfId="1161" xr:uid="{00000000-0005-0000-0000-0000B5340000}"/>
    <cellStyle name="Comma 3 3 6 2 2 2 2" xfId="3566" xr:uid="{00000000-0005-0000-0000-0000B6340000}"/>
    <cellStyle name="Comma 3 3 6 2 2 2 2 2" xfId="8369" xr:uid="{00000000-0005-0000-0000-0000B7340000}"/>
    <cellStyle name="Comma 3 3 6 2 2 2 2 2 2" xfId="17976" xr:uid="{00000000-0005-0000-0000-0000B8340000}"/>
    <cellStyle name="Comma 3 3 6 2 2 2 2 2 2 2" xfId="37190" xr:uid="{253D6460-FEF4-4517-AF1A-183E2A831681}"/>
    <cellStyle name="Comma 3 3 6 2 2 2 2 2 3" xfId="27583" xr:uid="{CA80AC44-3746-4828-8F18-9F2ED15CCB34}"/>
    <cellStyle name="Comma 3 3 6 2 2 2 2 3" xfId="13173" xr:uid="{00000000-0005-0000-0000-0000B9340000}"/>
    <cellStyle name="Comma 3 3 6 2 2 2 2 3 2" xfId="32387" xr:uid="{C9EF879F-B6F0-44BF-B8BD-2D0346D70F56}"/>
    <cellStyle name="Comma 3 3 6 2 2 2 2 4" xfId="22780" xr:uid="{BAFE630B-DFE0-4A75-8D4D-76BD86810DD3}"/>
    <cellStyle name="Comma 3 3 6 2 2 2 3" xfId="5968" xr:uid="{00000000-0005-0000-0000-0000BA340000}"/>
    <cellStyle name="Comma 3 3 6 2 2 2 3 2" xfId="15575" xr:uid="{00000000-0005-0000-0000-0000BB340000}"/>
    <cellStyle name="Comma 3 3 6 2 2 2 3 2 2" xfId="34789" xr:uid="{CDBA229D-D129-4DA5-AF31-043FBBA25063}"/>
    <cellStyle name="Comma 3 3 6 2 2 2 3 3" xfId="25182" xr:uid="{8C449631-22FB-42B4-BF6D-8B6FF4564D30}"/>
    <cellStyle name="Comma 3 3 6 2 2 2 4" xfId="10771" xr:uid="{00000000-0005-0000-0000-0000BC340000}"/>
    <cellStyle name="Comma 3 3 6 2 2 2 4 2" xfId="29985" xr:uid="{E5056D63-E049-4B29-93EE-55865D97A7B4}"/>
    <cellStyle name="Comma 3 3 6 2 2 2 5" xfId="20378" xr:uid="{085CAB5C-9D48-4A8E-950E-9D4BBFA92FFE}"/>
    <cellStyle name="Comma 3 3 6 2 2 3" xfId="1961" xr:uid="{00000000-0005-0000-0000-0000BD340000}"/>
    <cellStyle name="Comma 3 3 6 2 2 3 2" xfId="4366" xr:uid="{00000000-0005-0000-0000-0000BE340000}"/>
    <cellStyle name="Comma 3 3 6 2 2 3 2 2" xfId="9169" xr:uid="{00000000-0005-0000-0000-0000BF340000}"/>
    <cellStyle name="Comma 3 3 6 2 2 3 2 2 2" xfId="18776" xr:uid="{00000000-0005-0000-0000-0000C0340000}"/>
    <cellStyle name="Comma 3 3 6 2 2 3 2 2 2 2" xfId="37990" xr:uid="{15E73781-CA40-4F73-A96B-1469D83798F0}"/>
    <cellStyle name="Comma 3 3 6 2 2 3 2 2 3" xfId="28383" xr:uid="{9FAD28B2-EA73-4112-B8C3-4D7F49E9267A}"/>
    <cellStyle name="Comma 3 3 6 2 2 3 2 3" xfId="13973" xr:uid="{00000000-0005-0000-0000-0000C1340000}"/>
    <cellStyle name="Comma 3 3 6 2 2 3 2 3 2" xfId="33187" xr:uid="{0707A53D-CFCB-4BA6-AF78-005FA3E8C119}"/>
    <cellStyle name="Comma 3 3 6 2 2 3 2 4" xfId="23580" xr:uid="{30686045-FE84-4BFD-863C-96EB173DDFAB}"/>
    <cellStyle name="Comma 3 3 6 2 2 3 3" xfId="6768" xr:uid="{00000000-0005-0000-0000-0000C2340000}"/>
    <cellStyle name="Comma 3 3 6 2 2 3 3 2" xfId="16375" xr:uid="{00000000-0005-0000-0000-0000C3340000}"/>
    <cellStyle name="Comma 3 3 6 2 2 3 3 2 2" xfId="35589" xr:uid="{20FD3967-9F42-4080-A721-6D3A9D5DEB42}"/>
    <cellStyle name="Comma 3 3 6 2 2 3 3 3" xfId="25982" xr:uid="{7D6727E8-258F-4CA6-ADF4-3E4DC7EB02DC}"/>
    <cellStyle name="Comma 3 3 6 2 2 3 4" xfId="11571" xr:uid="{00000000-0005-0000-0000-0000C4340000}"/>
    <cellStyle name="Comma 3 3 6 2 2 3 4 2" xfId="30785" xr:uid="{12E79045-DB6F-48D3-BA40-4DAAAA2EDC7B}"/>
    <cellStyle name="Comma 3 3 6 2 2 3 5" xfId="21178" xr:uid="{630D0254-BACE-4796-9FE1-AF224CFFA056}"/>
    <cellStyle name="Comma 3 3 6 2 2 4" xfId="2766" xr:uid="{00000000-0005-0000-0000-0000C5340000}"/>
    <cellStyle name="Comma 3 3 6 2 2 4 2" xfId="7569" xr:uid="{00000000-0005-0000-0000-0000C6340000}"/>
    <cellStyle name="Comma 3 3 6 2 2 4 2 2" xfId="17176" xr:uid="{00000000-0005-0000-0000-0000C7340000}"/>
    <cellStyle name="Comma 3 3 6 2 2 4 2 2 2" xfId="36390" xr:uid="{9E96CF21-25DB-4E9E-9545-9A231F39D644}"/>
    <cellStyle name="Comma 3 3 6 2 2 4 2 3" xfId="26783" xr:uid="{30E18747-CB96-481A-987E-E08890F35CF0}"/>
    <cellStyle name="Comma 3 3 6 2 2 4 3" xfId="12373" xr:uid="{00000000-0005-0000-0000-0000C8340000}"/>
    <cellStyle name="Comma 3 3 6 2 2 4 3 2" xfId="31587" xr:uid="{61F4E758-4FCB-48E9-98F2-BA533D556F35}"/>
    <cellStyle name="Comma 3 3 6 2 2 4 4" xfId="21980" xr:uid="{7C197B49-AF36-40B5-BD57-410810EDC42D}"/>
    <cellStyle name="Comma 3 3 6 2 2 5" xfId="5168" xr:uid="{00000000-0005-0000-0000-0000C9340000}"/>
    <cellStyle name="Comma 3 3 6 2 2 5 2" xfId="14775" xr:uid="{00000000-0005-0000-0000-0000CA340000}"/>
    <cellStyle name="Comma 3 3 6 2 2 5 2 2" xfId="33989" xr:uid="{55D4D950-9D29-4302-BE50-0E84E5D23139}"/>
    <cellStyle name="Comma 3 3 6 2 2 5 3" xfId="24382" xr:uid="{5D38198C-64B2-4138-ADB0-C19E426CAC8B}"/>
    <cellStyle name="Comma 3 3 6 2 2 6" xfId="9971" xr:uid="{00000000-0005-0000-0000-0000CB340000}"/>
    <cellStyle name="Comma 3 3 6 2 2 6 2" xfId="29185" xr:uid="{C8D0A7C9-FE61-4812-8737-5451814A8666}"/>
    <cellStyle name="Comma 3 3 6 2 2 7" xfId="19578" xr:uid="{580B3D79-CEA0-4F32-8942-DF1C074EFC2A}"/>
    <cellStyle name="Comma 3 3 6 2 3" xfId="560" xr:uid="{00000000-0005-0000-0000-0000CC340000}"/>
    <cellStyle name="Comma 3 3 6 2 3 2" xfId="1361" xr:uid="{00000000-0005-0000-0000-0000CD340000}"/>
    <cellStyle name="Comma 3 3 6 2 3 2 2" xfId="3766" xr:uid="{00000000-0005-0000-0000-0000CE340000}"/>
    <cellStyle name="Comma 3 3 6 2 3 2 2 2" xfId="8569" xr:uid="{00000000-0005-0000-0000-0000CF340000}"/>
    <cellStyle name="Comma 3 3 6 2 3 2 2 2 2" xfId="18176" xr:uid="{00000000-0005-0000-0000-0000D0340000}"/>
    <cellStyle name="Comma 3 3 6 2 3 2 2 2 2 2" xfId="37390" xr:uid="{5E797BDC-9B9A-4D51-988D-93F60C170DC6}"/>
    <cellStyle name="Comma 3 3 6 2 3 2 2 2 3" xfId="27783" xr:uid="{03E2F30C-F1B2-4AA2-987A-C617E59EDBBD}"/>
    <cellStyle name="Comma 3 3 6 2 3 2 2 3" xfId="13373" xr:uid="{00000000-0005-0000-0000-0000D1340000}"/>
    <cellStyle name="Comma 3 3 6 2 3 2 2 3 2" xfId="32587" xr:uid="{C67BE24B-AF17-4AE7-ACA2-9766B0313429}"/>
    <cellStyle name="Comma 3 3 6 2 3 2 2 4" xfId="22980" xr:uid="{CBB0B79A-9D0B-4D67-A284-79BA2B7D68F0}"/>
    <cellStyle name="Comma 3 3 6 2 3 2 3" xfId="6168" xr:uid="{00000000-0005-0000-0000-0000D2340000}"/>
    <cellStyle name="Comma 3 3 6 2 3 2 3 2" xfId="15775" xr:uid="{00000000-0005-0000-0000-0000D3340000}"/>
    <cellStyle name="Comma 3 3 6 2 3 2 3 2 2" xfId="34989" xr:uid="{E2069DF3-1E1C-4A44-8AF2-BB44B83D043E}"/>
    <cellStyle name="Comma 3 3 6 2 3 2 3 3" xfId="25382" xr:uid="{9038EBFB-B8CD-44BB-8DEF-7B064E04CFB3}"/>
    <cellStyle name="Comma 3 3 6 2 3 2 4" xfId="10971" xr:uid="{00000000-0005-0000-0000-0000D4340000}"/>
    <cellStyle name="Comma 3 3 6 2 3 2 4 2" xfId="30185" xr:uid="{D6159A42-1D6B-4153-B9DE-B817FC841C47}"/>
    <cellStyle name="Comma 3 3 6 2 3 2 5" xfId="20578" xr:uid="{DE8A61C8-EFA2-4484-B857-3D2174670DD7}"/>
    <cellStyle name="Comma 3 3 6 2 3 3" xfId="2161" xr:uid="{00000000-0005-0000-0000-0000D5340000}"/>
    <cellStyle name="Comma 3 3 6 2 3 3 2" xfId="4566" xr:uid="{00000000-0005-0000-0000-0000D6340000}"/>
    <cellStyle name="Comma 3 3 6 2 3 3 2 2" xfId="9369" xr:uid="{00000000-0005-0000-0000-0000D7340000}"/>
    <cellStyle name="Comma 3 3 6 2 3 3 2 2 2" xfId="18976" xr:uid="{00000000-0005-0000-0000-0000D8340000}"/>
    <cellStyle name="Comma 3 3 6 2 3 3 2 2 2 2" xfId="38190" xr:uid="{0A7A61CE-7F10-49EC-85D9-4FBC312325A9}"/>
    <cellStyle name="Comma 3 3 6 2 3 3 2 2 3" xfId="28583" xr:uid="{1103BB30-C5A4-402A-821C-7C7B5585209E}"/>
    <cellStyle name="Comma 3 3 6 2 3 3 2 3" xfId="14173" xr:uid="{00000000-0005-0000-0000-0000D9340000}"/>
    <cellStyle name="Comma 3 3 6 2 3 3 2 3 2" xfId="33387" xr:uid="{2D1790F2-65E9-47DE-9AB9-A6B1E38B48E0}"/>
    <cellStyle name="Comma 3 3 6 2 3 3 2 4" xfId="23780" xr:uid="{9B61D650-5B32-4741-B9B6-AC2FC0E3863F}"/>
    <cellStyle name="Comma 3 3 6 2 3 3 3" xfId="6968" xr:uid="{00000000-0005-0000-0000-0000DA340000}"/>
    <cellStyle name="Comma 3 3 6 2 3 3 3 2" xfId="16575" xr:uid="{00000000-0005-0000-0000-0000DB340000}"/>
    <cellStyle name="Comma 3 3 6 2 3 3 3 2 2" xfId="35789" xr:uid="{BF4CB01E-18F7-40A6-9ED4-D90907522965}"/>
    <cellStyle name="Comma 3 3 6 2 3 3 3 3" xfId="26182" xr:uid="{4BE251A6-195C-4C27-AC86-93E159CF7FDB}"/>
    <cellStyle name="Comma 3 3 6 2 3 3 4" xfId="11771" xr:uid="{00000000-0005-0000-0000-0000DC340000}"/>
    <cellStyle name="Comma 3 3 6 2 3 3 4 2" xfId="30985" xr:uid="{40DD503E-1F34-49CA-9E94-1DF12DEFB961}"/>
    <cellStyle name="Comma 3 3 6 2 3 3 5" xfId="21378" xr:uid="{F6654594-8086-4B53-9755-A9A3C685692C}"/>
    <cellStyle name="Comma 3 3 6 2 3 4" xfId="2966" xr:uid="{00000000-0005-0000-0000-0000DD340000}"/>
    <cellStyle name="Comma 3 3 6 2 3 4 2" xfId="7769" xr:uid="{00000000-0005-0000-0000-0000DE340000}"/>
    <cellStyle name="Comma 3 3 6 2 3 4 2 2" xfId="17376" xr:uid="{00000000-0005-0000-0000-0000DF340000}"/>
    <cellStyle name="Comma 3 3 6 2 3 4 2 2 2" xfId="36590" xr:uid="{0DC4EA7E-98D2-4DE3-8F54-F49A6D067A16}"/>
    <cellStyle name="Comma 3 3 6 2 3 4 2 3" xfId="26983" xr:uid="{12061D47-79F0-459E-97D1-DF5B80606422}"/>
    <cellStyle name="Comma 3 3 6 2 3 4 3" xfId="12573" xr:uid="{00000000-0005-0000-0000-0000E0340000}"/>
    <cellStyle name="Comma 3 3 6 2 3 4 3 2" xfId="31787" xr:uid="{F4768E19-BEDB-4A41-82D3-F8A486B9AC42}"/>
    <cellStyle name="Comma 3 3 6 2 3 4 4" xfId="22180" xr:uid="{0A7C4476-F90B-46C8-ABD6-683AACDABCB5}"/>
    <cellStyle name="Comma 3 3 6 2 3 5" xfId="5368" xr:uid="{00000000-0005-0000-0000-0000E1340000}"/>
    <cellStyle name="Comma 3 3 6 2 3 5 2" xfId="14975" xr:uid="{00000000-0005-0000-0000-0000E2340000}"/>
    <cellStyle name="Comma 3 3 6 2 3 5 2 2" xfId="34189" xr:uid="{DB8FEFAB-5B5B-4105-8311-2D3F64172550}"/>
    <cellStyle name="Comma 3 3 6 2 3 5 3" xfId="24582" xr:uid="{E4D849FE-BB1E-4D93-AF8C-8DB3FCB5CE95}"/>
    <cellStyle name="Comma 3 3 6 2 3 6" xfId="10171" xr:uid="{00000000-0005-0000-0000-0000E3340000}"/>
    <cellStyle name="Comma 3 3 6 2 3 6 2" xfId="29385" xr:uid="{1A138BC5-26FF-41B6-87EE-3154A19D5859}"/>
    <cellStyle name="Comma 3 3 6 2 3 7" xfId="19778" xr:uid="{09348785-81AC-489F-88DD-9D87D47C00A4}"/>
    <cellStyle name="Comma 3 3 6 2 4" xfId="760" xr:uid="{00000000-0005-0000-0000-0000E4340000}"/>
    <cellStyle name="Comma 3 3 6 2 4 2" xfId="1561" xr:uid="{00000000-0005-0000-0000-0000E5340000}"/>
    <cellStyle name="Comma 3 3 6 2 4 2 2" xfId="3966" xr:uid="{00000000-0005-0000-0000-0000E6340000}"/>
    <cellStyle name="Comma 3 3 6 2 4 2 2 2" xfId="8769" xr:uid="{00000000-0005-0000-0000-0000E7340000}"/>
    <cellStyle name="Comma 3 3 6 2 4 2 2 2 2" xfId="18376" xr:uid="{00000000-0005-0000-0000-0000E8340000}"/>
    <cellStyle name="Comma 3 3 6 2 4 2 2 2 2 2" xfId="37590" xr:uid="{D3A3979B-E32F-4F3A-84EF-CCD1579C73B9}"/>
    <cellStyle name="Comma 3 3 6 2 4 2 2 2 3" xfId="27983" xr:uid="{A7C5BFE3-7281-47E7-A14D-E583BFEDE712}"/>
    <cellStyle name="Comma 3 3 6 2 4 2 2 3" xfId="13573" xr:uid="{00000000-0005-0000-0000-0000E9340000}"/>
    <cellStyle name="Comma 3 3 6 2 4 2 2 3 2" xfId="32787" xr:uid="{C7B6019C-8731-44CB-8EE8-FC7500404F9B}"/>
    <cellStyle name="Comma 3 3 6 2 4 2 2 4" xfId="23180" xr:uid="{2C67DDEA-B8F8-4609-98FE-67F0634D0913}"/>
    <cellStyle name="Comma 3 3 6 2 4 2 3" xfId="6368" xr:uid="{00000000-0005-0000-0000-0000EA340000}"/>
    <cellStyle name="Comma 3 3 6 2 4 2 3 2" xfId="15975" xr:uid="{00000000-0005-0000-0000-0000EB340000}"/>
    <cellStyle name="Comma 3 3 6 2 4 2 3 2 2" xfId="35189" xr:uid="{B5DFA1B7-A7D7-4004-BF3F-E6BEBC972BFA}"/>
    <cellStyle name="Comma 3 3 6 2 4 2 3 3" xfId="25582" xr:uid="{1E0530A5-C494-4C09-9A89-54BAD67D26E1}"/>
    <cellStyle name="Comma 3 3 6 2 4 2 4" xfId="11171" xr:uid="{00000000-0005-0000-0000-0000EC340000}"/>
    <cellStyle name="Comma 3 3 6 2 4 2 4 2" xfId="30385" xr:uid="{D5926306-CC6A-423D-86E9-F6CA995DDA54}"/>
    <cellStyle name="Comma 3 3 6 2 4 2 5" xfId="20778" xr:uid="{4FF243F2-0F5B-4C7C-ADCB-BE09ABA2DA98}"/>
    <cellStyle name="Comma 3 3 6 2 4 3" xfId="2361" xr:uid="{00000000-0005-0000-0000-0000ED340000}"/>
    <cellStyle name="Comma 3 3 6 2 4 3 2" xfId="4766" xr:uid="{00000000-0005-0000-0000-0000EE340000}"/>
    <cellStyle name="Comma 3 3 6 2 4 3 2 2" xfId="9569" xr:uid="{00000000-0005-0000-0000-0000EF340000}"/>
    <cellStyle name="Comma 3 3 6 2 4 3 2 2 2" xfId="19176" xr:uid="{00000000-0005-0000-0000-0000F0340000}"/>
    <cellStyle name="Comma 3 3 6 2 4 3 2 2 2 2" xfId="38390" xr:uid="{9B678815-4963-433E-B008-46502160AB32}"/>
    <cellStyle name="Comma 3 3 6 2 4 3 2 2 3" xfId="28783" xr:uid="{88FDEB79-9BD6-4023-8BB7-5F335F4E0594}"/>
    <cellStyle name="Comma 3 3 6 2 4 3 2 3" xfId="14373" xr:uid="{00000000-0005-0000-0000-0000F1340000}"/>
    <cellStyle name="Comma 3 3 6 2 4 3 2 3 2" xfId="33587" xr:uid="{09DBABFF-76B2-472F-ADDE-9AADBDC94373}"/>
    <cellStyle name="Comma 3 3 6 2 4 3 2 4" xfId="23980" xr:uid="{73A38171-452C-4BBA-ACEC-E60124FECA2A}"/>
    <cellStyle name="Comma 3 3 6 2 4 3 3" xfId="7168" xr:uid="{00000000-0005-0000-0000-0000F2340000}"/>
    <cellStyle name="Comma 3 3 6 2 4 3 3 2" xfId="16775" xr:uid="{00000000-0005-0000-0000-0000F3340000}"/>
    <cellStyle name="Comma 3 3 6 2 4 3 3 2 2" xfId="35989" xr:uid="{237B8DA3-9F96-4803-9F5A-E5E051E980AB}"/>
    <cellStyle name="Comma 3 3 6 2 4 3 3 3" xfId="26382" xr:uid="{E7AF36D3-0368-465C-A703-B112482FDBB7}"/>
    <cellStyle name="Comma 3 3 6 2 4 3 4" xfId="11971" xr:uid="{00000000-0005-0000-0000-0000F4340000}"/>
    <cellStyle name="Comma 3 3 6 2 4 3 4 2" xfId="31185" xr:uid="{6BD898D8-8373-4D99-9735-D0F941447E35}"/>
    <cellStyle name="Comma 3 3 6 2 4 3 5" xfId="21578" xr:uid="{7753FC1F-525E-4B44-8025-78082F3A150C}"/>
    <cellStyle name="Comma 3 3 6 2 4 4" xfId="3166" xr:uid="{00000000-0005-0000-0000-0000F5340000}"/>
    <cellStyle name="Comma 3 3 6 2 4 4 2" xfId="7969" xr:uid="{00000000-0005-0000-0000-0000F6340000}"/>
    <cellStyle name="Comma 3 3 6 2 4 4 2 2" xfId="17576" xr:uid="{00000000-0005-0000-0000-0000F7340000}"/>
    <cellStyle name="Comma 3 3 6 2 4 4 2 2 2" xfId="36790" xr:uid="{6E5EC1F6-7A73-4BFC-8BDF-46C7DEE3FF00}"/>
    <cellStyle name="Comma 3 3 6 2 4 4 2 3" xfId="27183" xr:uid="{FC78441E-43CC-488A-9F0C-382A31D0245D}"/>
    <cellStyle name="Comma 3 3 6 2 4 4 3" xfId="12773" xr:uid="{00000000-0005-0000-0000-0000F8340000}"/>
    <cellStyle name="Comma 3 3 6 2 4 4 3 2" xfId="31987" xr:uid="{2E822B96-C4FD-4A5F-B1A9-59D3587B21F1}"/>
    <cellStyle name="Comma 3 3 6 2 4 4 4" xfId="22380" xr:uid="{B2F99DA9-9BCB-497E-A1E1-C0D6706E42A0}"/>
    <cellStyle name="Comma 3 3 6 2 4 5" xfId="5568" xr:uid="{00000000-0005-0000-0000-0000F9340000}"/>
    <cellStyle name="Comma 3 3 6 2 4 5 2" xfId="15175" xr:uid="{00000000-0005-0000-0000-0000FA340000}"/>
    <cellStyle name="Comma 3 3 6 2 4 5 2 2" xfId="34389" xr:uid="{E115E23E-5734-4F91-BD38-AD3BAD79B3CC}"/>
    <cellStyle name="Comma 3 3 6 2 4 5 3" xfId="24782" xr:uid="{720EB06F-F4D0-4572-8326-32255148DEAF}"/>
    <cellStyle name="Comma 3 3 6 2 4 6" xfId="10371" xr:uid="{00000000-0005-0000-0000-0000FB340000}"/>
    <cellStyle name="Comma 3 3 6 2 4 6 2" xfId="29585" xr:uid="{C89AA909-9640-4DCB-B937-1A07F36E9694}"/>
    <cellStyle name="Comma 3 3 6 2 4 7" xfId="19978" xr:uid="{1E478E87-7835-40DB-81D1-D59931E6258A}"/>
    <cellStyle name="Comma 3 3 6 2 5" xfId="961" xr:uid="{00000000-0005-0000-0000-0000FC340000}"/>
    <cellStyle name="Comma 3 3 6 2 5 2" xfId="3366" xr:uid="{00000000-0005-0000-0000-0000FD340000}"/>
    <cellStyle name="Comma 3 3 6 2 5 2 2" xfId="8169" xr:uid="{00000000-0005-0000-0000-0000FE340000}"/>
    <cellStyle name="Comma 3 3 6 2 5 2 2 2" xfId="17776" xr:uid="{00000000-0005-0000-0000-0000FF340000}"/>
    <cellStyle name="Comma 3 3 6 2 5 2 2 2 2" xfId="36990" xr:uid="{4F87F2D3-624A-4504-89A7-5A80BB1A26E2}"/>
    <cellStyle name="Comma 3 3 6 2 5 2 2 3" xfId="27383" xr:uid="{BCDE0B9C-1481-4154-BC73-6C4876AD18B8}"/>
    <cellStyle name="Comma 3 3 6 2 5 2 3" xfId="12973" xr:uid="{00000000-0005-0000-0000-000000350000}"/>
    <cellStyle name="Comma 3 3 6 2 5 2 3 2" xfId="32187" xr:uid="{3F891165-DF07-419B-A344-C30575CB7E79}"/>
    <cellStyle name="Comma 3 3 6 2 5 2 4" xfId="22580" xr:uid="{D2F6E5E1-3C10-42E3-A1D5-09C0606557B5}"/>
    <cellStyle name="Comma 3 3 6 2 5 3" xfId="5768" xr:uid="{00000000-0005-0000-0000-000001350000}"/>
    <cellStyle name="Comma 3 3 6 2 5 3 2" xfId="15375" xr:uid="{00000000-0005-0000-0000-000002350000}"/>
    <cellStyle name="Comma 3 3 6 2 5 3 2 2" xfId="34589" xr:uid="{F3EC99CA-6364-489F-8C82-6ADF764077A0}"/>
    <cellStyle name="Comma 3 3 6 2 5 3 3" xfId="24982" xr:uid="{1482D851-1490-4044-9E58-08CE8E223487}"/>
    <cellStyle name="Comma 3 3 6 2 5 4" xfId="10571" xr:uid="{00000000-0005-0000-0000-000003350000}"/>
    <cellStyle name="Comma 3 3 6 2 5 4 2" xfId="29785" xr:uid="{16694E4C-67B5-414A-AC8F-EACA9DFFBDAE}"/>
    <cellStyle name="Comma 3 3 6 2 5 5" xfId="20178" xr:uid="{A01AC999-3678-4B1B-B14E-E142200DE52F}"/>
    <cellStyle name="Comma 3 3 6 2 6" xfId="1761" xr:uid="{00000000-0005-0000-0000-000004350000}"/>
    <cellStyle name="Comma 3 3 6 2 6 2" xfId="4166" xr:uid="{00000000-0005-0000-0000-000005350000}"/>
    <cellStyle name="Comma 3 3 6 2 6 2 2" xfId="8969" xr:uid="{00000000-0005-0000-0000-000006350000}"/>
    <cellStyle name="Comma 3 3 6 2 6 2 2 2" xfId="18576" xr:uid="{00000000-0005-0000-0000-000007350000}"/>
    <cellStyle name="Comma 3 3 6 2 6 2 2 2 2" xfId="37790" xr:uid="{3A3C8773-7E95-4039-924B-6EA7062C4BF3}"/>
    <cellStyle name="Comma 3 3 6 2 6 2 2 3" xfId="28183" xr:uid="{04938CAE-1721-4872-840A-A6EABE7DA058}"/>
    <cellStyle name="Comma 3 3 6 2 6 2 3" xfId="13773" xr:uid="{00000000-0005-0000-0000-000008350000}"/>
    <cellStyle name="Comma 3 3 6 2 6 2 3 2" xfId="32987" xr:uid="{92964128-7842-41CE-A549-4FD5B66D3D56}"/>
    <cellStyle name="Comma 3 3 6 2 6 2 4" xfId="23380" xr:uid="{7A25EA4A-FF6A-4BBD-AC83-A35A5168C56F}"/>
    <cellStyle name="Comma 3 3 6 2 6 3" xfId="6568" xr:uid="{00000000-0005-0000-0000-000009350000}"/>
    <cellStyle name="Comma 3 3 6 2 6 3 2" xfId="16175" xr:uid="{00000000-0005-0000-0000-00000A350000}"/>
    <cellStyle name="Comma 3 3 6 2 6 3 2 2" xfId="35389" xr:uid="{7B952CDE-D9C2-4358-954C-4A96883652FD}"/>
    <cellStyle name="Comma 3 3 6 2 6 3 3" xfId="25782" xr:uid="{E9F0E403-342B-42FE-9583-7033E820C48D}"/>
    <cellStyle name="Comma 3 3 6 2 6 4" xfId="11371" xr:uid="{00000000-0005-0000-0000-00000B350000}"/>
    <cellStyle name="Comma 3 3 6 2 6 4 2" xfId="30585" xr:uid="{2C87A82F-D5F7-4EA6-9B2A-357AE2F5E16E}"/>
    <cellStyle name="Comma 3 3 6 2 6 5" xfId="20978" xr:uid="{F0B49E68-A999-48C3-B690-C5C85BD6875C}"/>
    <cellStyle name="Comma 3 3 6 2 7" xfId="2566" xr:uid="{00000000-0005-0000-0000-00000C350000}"/>
    <cellStyle name="Comma 3 3 6 2 7 2" xfId="7369" xr:uid="{00000000-0005-0000-0000-00000D350000}"/>
    <cellStyle name="Comma 3 3 6 2 7 2 2" xfId="16976" xr:uid="{00000000-0005-0000-0000-00000E350000}"/>
    <cellStyle name="Comma 3 3 6 2 7 2 2 2" xfId="36190" xr:uid="{9D71138D-3211-44DC-B521-62A6A3A431A9}"/>
    <cellStyle name="Comma 3 3 6 2 7 2 3" xfId="26583" xr:uid="{94D78BD2-48C8-4C7A-8F1F-951C996E3209}"/>
    <cellStyle name="Comma 3 3 6 2 7 3" xfId="12173" xr:uid="{00000000-0005-0000-0000-00000F350000}"/>
    <cellStyle name="Comma 3 3 6 2 7 3 2" xfId="31387" xr:uid="{231B578E-ED11-4091-A96A-CFA51D17281F}"/>
    <cellStyle name="Comma 3 3 6 2 7 4" xfId="21780" xr:uid="{06B66AC4-83F4-4B56-85B1-EFA88FC7A2B7}"/>
    <cellStyle name="Comma 3 3 6 2 8" xfId="4968" xr:uid="{00000000-0005-0000-0000-000010350000}"/>
    <cellStyle name="Comma 3 3 6 2 8 2" xfId="14575" xr:uid="{00000000-0005-0000-0000-000011350000}"/>
    <cellStyle name="Comma 3 3 6 2 8 2 2" xfId="33789" xr:uid="{E790C4C5-F1E1-4DCE-99BB-12E53E9FD87D}"/>
    <cellStyle name="Comma 3 3 6 2 8 3" xfId="24182" xr:uid="{33E09863-1917-4C62-A34B-EF31DA0AD46A}"/>
    <cellStyle name="Comma 3 3 6 2 9" xfId="9771" xr:uid="{00000000-0005-0000-0000-000012350000}"/>
    <cellStyle name="Comma 3 3 6 2 9 2" xfId="28985" xr:uid="{AA461787-7295-45B9-95A6-6FC4425615F1}"/>
    <cellStyle name="Comma 3 3 6 3" xfId="260" xr:uid="{00000000-0005-0000-0000-000013350000}"/>
    <cellStyle name="Comma 3 3 6 3 2" xfId="1061" xr:uid="{00000000-0005-0000-0000-000014350000}"/>
    <cellStyle name="Comma 3 3 6 3 2 2" xfId="3466" xr:uid="{00000000-0005-0000-0000-000015350000}"/>
    <cellStyle name="Comma 3 3 6 3 2 2 2" xfId="8269" xr:uid="{00000000-0005-0000-0000-000016350000}"/>
    <cellStyle name="Comma 3 3 6 3 2 2 2 2" xfId="17876" xr:uid="{00000000-0005-0000-0000-000017350000}"/>
    <cellStyle name="Comma 3 3 6 3 2 2 2 2 2" xfId="37090" xr:uid="{A4EFAF78-F091-4AAC-88E3-B9390300DFF8}"/>
    <cellStyle name="Comma 3 3 6 3 2 2 2 3" xfId="27483" xr:uid="{F27DEAFC-F1DB-4AFF-99B5-FC660B8016F4}"/>
    <cellStyle name="Comma 3 3 6 3 2 2 3" xfId="13073" xr:uid="{00000000-0005-0000-0000-000018350000}"/>
    <cellStyle name="Comma 3 3 6 3 2 2 3 2" xfId="32287" xr:uid="{E2E53BDE-A09C-4BDE-A247-2D638B4146F0}"/>
    <cellStyle name="Comma 3 3 6 3 2 2 4" xfId="22680" xr:uid="{F7012C2B-B2FF-4AE6-A0CB-8CCF24133C46}"/>
    <cellStyle name="Comma 3 3 6 3 2 3" xfId="5868" xr:uid="{00000000-0005-0000-0000-000019350000}"/>
    <cellStyle name="Comma 3 3 6 3 2 3 2" xfId="15475" xr:uid="{00000000-0005-0000-0000-00001A350000}"/>
    <cellStyle name="Comma 3 3 6 3 2 3 2 2" xfId="34689" xr:uid="{7539F73B-8188-4D21-9249-79EF26C10A1E}"/>
    <cellStyle name="Comma 3 3 6 3 2 3 3" xfId="25082" xr:uid="{50827AEA-BA33-4749-A7F0-6ADF85114F13}"/>
    <cellStyle name="Comma 3 3 6 3 2 4" xfId="10671" xr:uid="{00000000-0005-0000-0000-00001B350000}"/>
    <cellStyle name="Comma 3 3 6 3 2 4 2" xfId="29885" xr:uid="{35E97C14-98FA-42F5-8882-50FA2C02943D}"/>
    <cellStyle name="Comma 3 3 6 3 2 5" xfId="20278" xr:uid="{BBCD739F-7FC4-475B-98DA-B9205C219EA8}"/>
    <cellStyle name="Comma 3 3 6 3 3" xfId="1861" xr:uid="{00000000-0005-0000-0000-00001C350000}"/>
    <cellStyle name="Comma 3 3 6 3 3 2" xfId="4266" xr:uid="{00000000-0005-0000-0000-00001D350000}"/>
    <cellStyle name="Comma 3 3 6 3 3 2 2" xfId="9069" xr:uid="{00000000-0005-0000-0000-00001E350000}"/>
    <cellStyle name="Comma 3 3 6 3 3 2 2 2" xfId="18676" xr:uid="{00000000-0005-0000-0000-00001F350000}"/>
    <cellStyle name="Comma 3 3 6 3 3 2 2 2 2" xfId="37890" xr:uid="{B4B4B613-084C-4312-9FA0-3B6611CE23AA}"/>
    <cellStyle name="Comma 3 3 6 3 3 2 2 3" xfId="28283" xr:uid="{C0B78387-FE75-4DF3-BB14-3386059A68AD}"/>
    <cellStyle name="Comma 3 3 6 3 3 2 3" xfId="13873" xr:uid="{00000000-0005-0000-0000-000020350000}"/>
    <cellStyle name="Comma 3 3 6 3 3 2 3 2" xfId="33087" xr:uid="{54FD185F-D00B-44E5-910C-3138793E9224}"/>
    <cellStyle name="Comma 3 3 6 3 3 2 4" xfId="23480" xr:uid="{9E17FD14-ACE7-4FA8-8A79-153DD5D47CC6}"/>
    <cellStyle name="Comma 3 3 6 3 3 3" xfId="6668" xr:uid="{00000000-0005-0000-0000-000021350000}"/>
    <cellStyle name="Comma 3 3 6 3 3 3 2" xfId="16275" xr:uid="{00000000-0005-0000-0000-000022350000}"/>
    <cellStyle name="Comma 3 3 6 3 3 3 2 2" xfId="35489" xr:uid="{64FAE2F8-7F10-4A95-BFE8-1D35EDE7E2FD}"/>
    <cellStyle name="Comma 3 3 6 3 3 3 3" xfId="25882" xr:uid="{558F72B1-D652-4DC7-885E-E3495E1639DD}"/>
    <cellStyle name="Comma 3 3 6 3 3 4" xfId="11471" xr:uid="{00000000-0005-0000-0000-000023350000}"/>
    <cellStyle name="Comma 3 3 6 3 3 4 2" xfId="30685" xr:uid="{3F5A8D89-AD7A-4B10-9592-10C9D380356B}"/>
    <cellStyle name="Comma 3 3 6 3 3 5" xfId="21078" xr:uid="{7DCBCA80-7C7C-4215-A5FB-F879E6A7A61C}"/>
    <cellStyle name="Comma 3 3 6 3 4" xfId="2666" xr:uid="{00000000-0005-0000-0000-000024350000}"/>
    <cellStyle name="Comma 3 3 6 3 4 2" xfId="7469" xr:uid="{00000000-0005-0000-0000-000025350000}"/>
    <cellStyle name="Comma 3 3 6 3 4 2 2" xfId="17076" xr:uid="{00000000-0005-0000-0000-000026350000}"/>
    <cellStyle name="Comma 3 3 6 3 4 2 2 2" xfId="36290" xr:uid="{87111DD1-2DE5-482C-B216-0704E2AABFD9}"/>
    <cellStyle name="Comma 3 3 6 3 4 2 3" xfId="26683" xr:uid="{7A530D98-79C7-498E-BA74-E35E4220145C}"/>
    <cellStyle name="Comma 3 3 6 3 4 3" xfId="12273" xr:uid="{00000000-0005-0000-0000-000027350000}"/>
    <cellStyle name="Comma 3 3 6 3 4 3 2" xfId="31487" xr:uid="{DC4ED15C-A2E3-4DE3-A011-D440039697A3}"/>
    <cellStyle name="Comma 3 3 6 3 4 4" xfId="21880" xr:uid="{5451CF10-C67F-4127-AFED-DC20BD763ED5}"/>
    <cellStyle name="Comma 3 3 6 3 5" xfId="5068" xr:uid="{00000000-0005-0000-0000-000028350000}"/>
    <cellStyle name="Comma 3 3 6 3 5 2" xfId="14675" xr:uid="{00000000-0005-0000-0000-000029350000}"/>
    <cellStyle name="Comma 3 3 6 3 5 2 2" xfId="33889" xr:uid="{7EDCE797-002B-4800-BC59-040B20BA9643}"/>
    <cellStyle name="Comma 3 3 6 3 5 3" xfId="24282" xr:uid="{F25899C4-146D-4D9D-A612-3C64408402AD}"/>
    <cellStyle name="Comma 3 3 6 3 6" xfId="9871" xr:uid="{00000000-0005-0000-0000-00002A350000}"/>
    <cellStyle name="Comma 3 3 6 3 6 2" xfId="29085" xr:uid="{FE95203E-92ED-494B-9E16-9359769F9017}"/>
    <cellStyle name="Comma 3 3 6 3 7" xfId="19478" xr:uid="{A390E27C-CD3D-407B-9EEA-D59E46874CAD}"/>
    <cellStyle name="Comma 3 3 6 4" xfId="460" xr:uid="{00000000-0005-0000-0000-00002B350000}"/>
    <cellStyle name="Comma 3 3 6 4 2" xfId="1261" xr:uid="{00000000-0005-0000-0000-00002C350000}"/>
    <cellStyle name="Comma 3 3 6 4 2 2" xfId="3666" xr:uid="{00000000-0005-0000-0000-00002D350000}"/>
    <cellStyle name="Comma 3 3 6 4 2 2 2" xfId="8469" xr:uid="{00000000-0005-0000-0000-00002E350000}"/>
    <cellStyle name="Comma 3 3 6 4 2 2 2 2" xfId="18076" xr:uid="{00000000-0005-0000-0000-00002F350000}"/>
    <cellStyle name="Comma 3 3 6 4 2 2 2 2 2" xfId="37290" xr:uid="{8DF2B282-4072-4F5B-8B27-B95B0431CF7F}"/>
    <cellStyle name="Comma 3 3 6 4 2 2 2 3" xfId="27683" xr:uid="{B0741B9E-9D19-4E17-AD45-6BAB13F90279}"/>
    <cellStyle name="Comma 3 3 6 4 2 2 3" xfId="13273" xr:uid="{00000000-0005-0000-0000-000030350000}"/>
    <cellStyle name="Comma 3 3 6 4 2 2 3 2" xfId="32487" xr:uid="{56081013-0B72-43A6-AA9B-B17D4C45E03F}"/>
    <cellStyle name="Comma 3 3 6 4 2 2 4" xfId="22880" xr:uid="{BA88CC60-F6F6-4A3D-BE44-ADCB13BA79DC}"/>
    <cellStyle name="Comma 3 3 6 4 2 3" xfId="6068" xr:uid="{00000000-0005-0000-0000-000031350000}"/>
    <cellStyle name="Comma 3 3 6 4 2 3 2" xfId="15675" xr:uid="{00000000-0005-0000-0000-000032350000}"/>
    <cellStyle name="Comma 3 3 6 4 2 3 2 2" xfId="34889" xr:uid="{78C1CF7E-1C74-44BA-8FF7-C113CB0E1FA8}"/>
    <cellStyle name="Comma 3 3 6 4 2 3 3" xfId="25282" xr:uid="{F835C8D2-9F36-44CC-A319-FD4005271426}"/>
    <cellStyle name="Comma 3 3 6 4 2 4" xfId="10871" xr:uid="{00000000-0005-0000-0000-000033350000}"/>
    <cellStyle name="Comma 3 3 6 4 2 4 2" xfId="30085" xr:uid="{08E8A130-FC32-4AA8-9985-1CF115BC62B3}"/>
    <cellStyle name="Comma 3 3 6 4 2 5" xfId="20478" xr:uid="{2485A7FE-6FA1-45B4-8097-5618DB53946D}"/>
    <cellStyle name="Comma 3 3 6 4 3" xfId="2061" xr:uid="{00000000-0005-0000-0000-000034350000}"/>
    <cellStyle name="Comma 3 3 6 4 3 2" xfId="4466" xr:uid="{00000000-0005-0000-0000-000035350000}"/>
    <cellStyle name="Comma 3 3 6 4 3 2 2" xfId="9269" xr:uid="{00000000-0005-0000-0000-000036350000}"/>
    <cellStyle name="Comma 3 3 6 4 3 2 2 2" xfId="18876" xr:uid="{00000000-0005-0000-0000-000037350000}"/>
    <cellStyle name="Comma 3 3 6 4 3 2 2 2 2" xfId="38090" xr:uid="{32522FF1-4CD5-497F-A76C-8E901D5591BA}"/>
    <cellStyle name="Comma 3 3 6 4 3 2 2 3" xfId="28483" xr:uid="{19530C80-3758-4E1C-9E06-101B51674E29}"/>
    <cellStyle name="Comma 3 3 6 4 3 2 3" xfId="14073" xr:uid="{00000000-0005-0000-0000-000038350000}"/>
    <cellStyle name="Comma 3 3 6 4 3 2 3 2" xfId="33287" xr:uid="{96041E7B-C666-48C6-A5AF-52C55EAD5012}"/>
    <cellStyle name="Comma 3 3 6 4 3 2 4" xfId="23680" xr:uid="{2F1AF9EC-4131-44A4-B47D-FE4B7E3CDC00}"/>
    <cellStyle name="Comma 3 3 6 4 3 3" xfId="6868" xr:uid="{00000000-0005-0000-0000-000039350000}"/>
    <cellStyle name="Comma 3 3 6 4 3 3 2" xfId="16475" xr:uid="{00000000-0005-0000-0000-00003A350000}"/>
    <cellStyle name="Comma 3 3 6 4 3 3 2 2" xfId="35689" xr:uid="{8AED94EA-A98F-4EF0-BC51-01A81C4BE075}"/>
    <cellStyle name="Comma 3 3 6 4 3 3 3" xfId="26082" xr:uid="{D76945D3-B3C8-48C5-84FA-5DA870BDEBE4}"/>
    <cellStyle name="Comma 3 3 6 4 3 4" xfId="11671" xr:uid="{00000000-0005-0000-0000-00003B350000}"/>
    <cellStyle name="Comma 3 3 6 4 3 4 2" xfId="30885" xr:uid="{BAA5FE54-AC6E-43B9-BE14-2657C7954FD5}"/>
    <cellStyle name="Comma 3 3 6 4 3 5" xfId="21278" xr:uid="{E44CE86E-1458-4586-BBB7-D19EF6EAB3CB}"/>
    <cellStyle name="Comma 3 3 6 4 4" xfId="2866" xr:uid="{00000000-0005-0000-0000-00003C350000}"/>
    <cellStyle name="Comma 3 3 6 4 4 2" xfId="7669" xr:uid="{00000000-0005-0000-0000-00003D350000}"/>
    <cellStyle name="Comma 3 3 6 4 4 2 2" xfId="17276" xr:uid="{00000000-0005-0000-0000-00003E350000}"/>
    <cellStyle name="Comma 3 3 6 4 4 2 2 2" xfId="36490" xr:uid="{B52864AD-68BD-4EEC-B1A0-29BC3A269380}"/>
    <cellStyle name="Comma 3 3 6 4 4 2 3" xfId="26883" xr:uid="{F54C5EE1-6BF9-4D9D-96BD-892465F69097}"/>
    <cellStyle name="Comma 3 3 6 4 4 3" xfId="12473" xr:uid="{00000000-0005-0000-0000-00003F350000}"/>
    <cellStyle name="Comma 3 3 6 4 4 3 2" xfId="31687" xr:uid="{52F89887-9C93-4E42-8468-2CCA1333EF93}"/>
    <cellStyle name="Comma 3 3 6 4 4 4" xfId="22080" xr:uid="{4001892E-45FE-4E9A-B984-C5F7815AFB7D}"/>
    <cellStyle name="Comma 3 3 6 4 5" xfId="5268" xr:uid="{00000000-0005-0000-0000-000040350000}"/>
    <cellStyle name="Comma 3 3 6 4 5 2" xfId="14875" xr:uid="{00000000-0005-0000-0000-000041350000}"/>
    <cellStyle name="Comma 3 3 6 4 5 2 2" xfId="34089" xr:uid="{47158E78-3A4D-4028-BF35-0132AE73E518}"/>
    <cellStyle name="Comma 3 3 6 4 5 3" xfId="24482" xr:uid="{013B8028-8B39-4DB3-8496-50D1085BB3EC}"/>
    <cellStyle name="Comma 3 3 6 4 6" xfId="10071" xr:uid="{00000000-0005-0000-0000-000042350000}"/>
    <cellStyle name="Comma 3 3 6 4 6 2" xfId="29285" xr:uid="{60CAB928-7E4A-4FEE-BCB1-B6C3ADD53A21}"/>
    <cellStyle name="Comma 3 3 6 4 7" xfId="19678" xr:uid="{2B78919B-94FF-4629-BB16-D088CFE28D1B}"/>
    <cellStyle name="Comma 3 3 6 5" xfId="660" xr:uid="{00000000-0005-0000-0000-000043350000}"/>
    <cellStyle name="Comma 3 3 6 5 2" xfId="1461" xr:uid="{00000000-0005-0000-0000-000044350000}"/>
    <cellStyle name="Comma 3 3 6 5 2 2" xfId="3866" xr:uid="{00000000-0005-0000-0000-000045350000}"/>
    <cellStyle name="Comma 3 3 6 5 2 2 2" xfId="8669" xr:uid="{00000000-0005-0000-0000-000046350000}"/>
    <cellStyle name="Comma 3 3 6 5 2 2 2 2" xfId="18276" xr:uid="{00000000-0005-0000-0000-000047350000}"/>
    <cellStyle name="Comma 3 3 6 5 2 2 2 2 2" xfId="37490" xr:uid="{26252A6B-F630-4346-B22C-7C13F7DC7739}"/>
    <cellStyle name="Comma 3 3 6 5 2 2 2 3" xfId="27883" xr:uid="{1B4CCA9C-4682-43BC-B460-B54F6803EE33}"/>
    <cellStyle name="Comma 3 3 6 5 2 2 3" xfId="13473" xr:uid="{00000000-0005-0000-0000-000048350000}"/>
    <cellStyle name="Comma 3 3 6 5 2 2 3 2" xfId="32687" xr:uid="{081994D0-E428-41FA-A781-7374A6C58E0D}"/>
    <cellStyle name="Comma 3 3 6 5 2 2 4" xfId="23080" xr:uid="{CC155D31-7A21-43DE-A2B3-7C34435CA279}"/>
    <cellStyle name="Comma 3 3 6 5 2 3" xfId="6268" xr:uid="{00000000-0005-0000-0000-000049350000}"/>
    <cellStyle name="Comma 3 3 6 5 2 3 2" xfId="15875" xr:uid="{00000000-0005-0000-0000-00004A350000}"/>
    <cellStyle name="Comma 3 3 6 5 2 3 2 2" xfId="35089" xr:uid="{2EA8651F-58E4-4B8F-9EA0-EDD7048745A7}"/>
    <cellStyle name="Comma 3 3 6 5 2 3 3" xfId="25482" xr:uid="{3A26DECF-280D-41B1-8C7E-64AED8029557}"/>
    <cellStyle name="Comma 3 3 6 5 2 4" xfId="11071" xr:uid="{00000000-0005-0000-0000-00004B350000}"/>
    <cellStyle name="Comma 3 3 6 5 2 4 2" xfId="30285" xr:uid="{9DE644D1-DCBE-4B80-B0E6-DC91A8C7A1F4}"/>
    <cellStyle name="Comma 3 3 6 5 2 5" xfId="20678" xr:uid="{5296F12E-70D9-4D25-BC54-52F73E393F02}"/>
    <cellStyle name="Comma 3 3 6 5 3" xfId="2261" xr:uid="{00000000-0005-0000-0000-00004C350000}"/>
    <cellStyle name="Comma 3 3 6 5 3 2" xfId="4666" xr:uid="{00000000-0005-0000-0000-00004D350000}"/>
    <cellStyle name="Comma 3 3 6 5 3 2 2" xfId="9469" xr:uid="{00000000-0005-0000-0000-00004E350000}"/>
    <cellStyle name="Comma 3 3 6 5 3 2 2 2" xfId="19076" xr:uid="{00000000-0005-0000-0000-00004F350000}"/>
    <cellStyle name="Comma 3 3 6 5 3 2 2 2 2" xfId="38290" xr:uid="{DD7DC267-218A-4DF9-874C-80259FB40317}"/>
    <cellStyle name="Comma 3 3 6 5 3 2 2 3" xfId="28683" xr:uid="{D8A9A1B1-BB22-4FF4-8D8F-A12686E9FD86}"/>
    <cellStyle name="Comma 3 3 6 5 3 2 3" xfId="14273" xr:uid="{00000000-0005-0000-0000-000050350000}"/>
    <cellStyle name="Comma 3 3 6 5 3 2 3 2" xfId="33487" xr:uid="{19D7855B-BF99-4FBF-8B55-6BC52E4775ED}"/>
    <cellStyle name="Comma 3 3 6 5 3 2 4" xfId="23880" xr:uid="{6DA6078F-4F7F-4E77-8C15-B11D812BD528}"/>
    <cellStyle name="Comma 3 3 6 5 3 3" xfId="7068" xr:uid="{00000000-0005-0000-0000-000051350000}"/>
    <cellStyle name="Comma 3 3 6 5 3 3 2" xfId="16675" xr:uid="{00000000-0005-0000-0000-000052350000}"/>
    <cellStyle name="Comma 3 3 6 5 3 3 2 2" xfId="35889" xr:uid="{9BF37BE8-4418-40F9-B6E0-77C9AA818667}"/>
    <cellStyle name="Comma 3 3 6 5 3 3 3" xfId="26282" xr:uid="{F3456CD8-9FE0-4444-AA9E-BDCD431F78A5}"/>
    <cellStyle name="Comma 3 3 6 5 3 4" xfId="11871" xr:uid="{00000000-0005-0000-0000-000053350000}"/>
    <cellStyle name="Comma 3 3 6 5 3 4 2" xfId="31085" xr:uid="{CC145242-1200-42CE-9E75-71C82EE67C6C}"/>
    <cellStyle name="Comma 3 3 6 5 3 5" xfId="21478" xr:uid="{187CC0DE-615B-4626-8DBF-04911A98F1B8}"/>
    <cellStyle name="Comma 3 3 6 5 4" xfId="3066" xr:uid="{00000000-0005-0000-0000-000054350000}"/>
    <cellStyle name="Comma 3 3 6 5 4 2" xfId="7869" xr:uid="{00000000-0005-0000-0000-000055350000}"/>
    <cellStyle name="Comma 3 3 6 5 4 2 2" xfId="17476" xr:uid="{00000000-0005-0000-0000-000056350000}"/>
    <cellStyle name="Comma 3 3 6 5 4 2 2 2" xfId="36690" xr:uid="{7CA19E5F-D76D-45B0-8B50-21F00DA657C4}"/>
    <cellStyle name="Comma 3 3 6 5 4 2 3" xfId="27083" xr:uid="{9B9E99DC-9566-482E-8F4A-84408513DABA}"/>
    <cellStyle name="Comma 3 3 6 5 4 3" xfId="12673" xr:uid="{00000000-0005-0000-0000-000057350000}"/>
    <cellStyle name="Comma 3 3 6 5 4 3 2" xfId="31887" xr:uid="{B2C3D827-EFE9-4ECC-9A6D-E273FA743612}"/>
    <cellStyle name="Comma 3 3 6 5 4 4" xfId="22280" xr:uid="{B7E6D834-BB2B-4359-B08E-715F0719680B}"/>
    <cellStyle name="Comma 3 3 6 5 5" xfId="5468" xr:uid="{00000000-0005-0000-0000-000058350000}"/>
    <cellStyle name="Comma 3 3 6 5 5 2" xfId="15075" xr:uid="{00000000-0005-0000-0000-000059350000}"/>
    <cellStyle name="Comma 3 3 6 5 5 2 2" xfId="34289" xr:uid="{E3016A53-C4B1-4CFE-8C13-29D0CBB0591E}"/>
    <cellStyle name="Comma 3 3 6 5 5 3" xfId="24682" xr:uid="{C8F244D8-45EF-49E4-9A54-80931260607F}"/>
    <cellStyle name="Comma 3 3 6 5 6" xfId="10271" xr:uid="{00000000-0005-0000-0000-00005A350000}"/>
    <cellStyle name="Comma 3 3 6 5 6 2" xfId="29485" xr:uid="{17DE63AE-FF12-4794-8DED-3D0B05839440}"/>
    <cellStyle name="Comma 3 3 6 5 7" xfId="19878" xr:uid="{F55D7E15-46B1-41DF-80AB-68FC11A71998}"/>
    <cellStyle name="Comma 3 3 6 6" xfId="861" xr:uid="{00000000-0005-0000-0000-00005B350000}"/>
    <cellStyle name="Comma 3 3 6 6 2" xfId="3266" xr:uid="{00000000-0005-0000-0000-00005C350000}"/>
    <cellStyle name="Comma 3 3 6 6 2 2" xfId="8069" xr:uid="{00000000-0005-0000-0000-00005D350000}"/>
    <cellStyle name="Comma 3 3 6 6 2 2 2" xfId="17676" xr:uid="{00000000-0005-0000-0000-00005E350000}"/>
    <cellStyle name="Comma 3 3 6 6 2 2 2 2" xfId="36890" xr:uid="{0E2090C0-4630-4C1B-B7D5-9C392665F0D9}"/>
    <cellStyle name="Comma 3 3 6 6 2 2 3" xfId="27283" xr:uid="{ACA917BF-DB78-499F-A6C2-2FC42394D61A}"/>
    <cellStyle name="Comma 3 3 6 6 2 3" xfId="12873" xr:uid="{00000000-0005-0000-0000-00005F350000}"/>
    <cellStyle name="Comma 3 3 6 6 2 3 2" xfId="32087" xr:uid="{5B3B0771-FD9D-4A41-9A5C-6CF57F845C5B}"/>
    <cellStyle name="Comma 3 3 6 6 2 4" xfId="22480" xr:uid="{6812ACA4-21E4-46A2-95BB-F3D29D3AE33F}"/>
    <cellStyle name="Comma 3 3 6 6 3" xfId="5668" xr:uid="{00000000-0005-0000-0000-000060350000}"/>
    <cellStyle name="Comma 3 3 6 6 3 2" xfId="15275" xr:uid="{00000000-0005-0000-0000-000061350000}"/>
    <cellStyle name="Comma 3 3 6 6 3 2 2" xfId="34489" xr:uid="{857B4185-55AE-453C-8F54-EAFCB5B6A929}"/>
    <cellStyle name="Comma 3 3 6 6 3 3" xfId="24882" xr:uid="{2830A1B7-E8C2-41AD-AF26-F63A6E570892}"/>
    <cellStyle name="Comma 3 3 6 6 4" xfId="10471" xr:uid="{00000000-0005-0000-0000-000062350000}"/>
    <cellStyle name="Comma 3 3 6 6 4 2" xfId="29685" xr:uid="{49826296-33A7-4A86-A700-160C1885B5A7}"/>
    <cellStyle name="Comma 3 3 6 6 5" xfId="20078" xr:uid="{81572D71-02AF-40EB-B0B0-F9A952F1C556}"/>
    <cellStyle name="Comma 3 3 6 7" xfId="1661" xr:uid="{00000000-0005-0000-0000-000063350000}"/>
    <cellStyle name="Comma 3 3 6 7 2" xfId="4066" xr:uid="{00000000-0005-0000-0000-000064350000}"/>
    <cellStyle name="Comma 3 3 6 7 2 2" xfId="8869" xr:uid="{00000000-0005-0000-0000-000065350000}"/>
    <cellStyle name="Comma 3 3 6 7 2 2 2" xfId="18476" xr:uid="{00000000-0005-0000-0000-000066350000}"/>
    <cellStyle name="Comma 3 3 6 7 2 2 2 2" xfId="37690" xr:uid="{095E3116-77F5-4756-9A62-8A29A3A3D403}"/>
    <cellStyle name="Comma 3 3 6 7 2 2 3" xfId="28083" xr:uid="{104B809A-57B3-4CD5-AF1F-527ADD7C64B9}"/>
    <cellStyle name="Comma 3 3 6 7 2 3" xfId="13673" xr:uid="{00000000-0005-0000-0000-000067350000}"/>
    <cellStyle name="Comma 3 3 6 7 2 3 2" xfId="32887" xr:uid="{1E47FD6A-9CAB-4A10-8135-F7E7B5DD7E0D}"/>
    <cellStyle name="Comma 3 3 6 7 2 4" xfId="23280" xr:uid="{845DE6BC-31A3-433C-BF56-89FDF6D7CC59}"/>
    <cellStyle name="Comma 3 3 6 7 3" xfId="6468" xr:uid="{00000000-0005-0000-0000-000068350000}"/>
    <cellStyle name="Comma 3 3 6 7 3 2" xfId="16075" xr:uid="{00000000-0005-0000-0000-000069350000}"/>
    <cellStyle name="Comma 3 3 6 7 3 2 2" xfId="35289" xr:uid="{81E1C290-8AC5-4DBE-8C9A-00F37B7C410D}"/>
    <cellStyle name="Comma 3 3 6 7 3 3" xfId="25682" xr:uid="{654692E4-3103-4F3A-B4DE-5F3764F1C04C}"/>
    <cellStyle name="Comma 3 3 6 7 4" xfId="11271" xr:uid="{00000000-0005-0000-0000-00006A350000}"/>
    <cellStyle name="Comma 3 3 6 7 4 2" xfId="30485" xr:uid="{9FA62301-ACBC-4922-8787-09075FD79AF9}"/>
    <cellStyle name="Comma 3 3 6 7 5" xfId="20878" xr:uid="{DC33AC93-2295-4158-862B-BE1EF43CD1BE}"/>
    <cellStyle name="Comma 3 3 6 8" xfId="2466" xr:uid="{00000000-0005-0000-0000-00006B350000}"/>
    <cellStyle name="Comma 3 3 6 8 2" xfId="7269" xr:uid="{00000000-0005-0000-0000-00006C350000}"/>
    <cellStyle name="Comma 3 3 6 8 2 2" xfId="16876" xr:uid="{00000000-0005-0000-0000-00006D350000}"/>
    <cellStyle name="Comma 3 3 6 8 2 2 2" xfId="36090" xr:uid="{7F92366E-E42A-433A-B56E-3D6C0DB75CFD}"/>
    <cellStyle name="Comma 3 3 6 8 2 3" xfId="26483" xr:uid="{457C80C7-E976-4CF6-B4D0-5A8F57279F31}"/>
    <cellStyle name="Comma 3 3 6 8 3" xfId="12073" xr:uid="{00000000-0005-0000-0000-00006E350000}"/>
    <cellStyle name="Comma 3 3 6 8 3 2" xfId="31287" xr:uid="{3DB51C59-F5E6-4ECF-8CA7-89F285C762B0}"/>
    <cellStyle name="Comma 3 3 6 8 4" xfId="21680" xr:uid="{1B0AA2AD-8F3A-4B12-96BD-9D4D3517E2DC}"/>
    <cellStyle name="Comma 3 3 6 9" xfId="4868" xr:uid="{00000000-0005-0000-0000-00006F350000}"/>
    <cellStyle name="Comma 3 3 6 9 2" xfId="14475" xr:uid="{00000000-0005-0000-0000-000070350000}"/>
    <cellStyle name="Comma 3 3 6 9 2 2" xfId="33689" xr:uid="{4DAA6540-3481-46CF-A7D3-0AE450D48AF0}"/>
    <cellStyle name="Comma 3 3 6 9 3" xfId="24082" xr:uid="{BB66A34A-5910-42D2-BE27-80C4FEEA36D9}"/>
    <cellStyle name="Comma 3 3 7" xfId="110" xr:uid="{00000000-0005-0000-0000-000071350000}"/>
    <cellStyle name="Comma 3 3 7 10" xfId="19328" xr:uid="{20928C58-648F-4C06-8788-621BEBF52E7C}"/>
    <cellStyle name="Comma 3 3 7 2" xfId="310" xr:uid="{00000000-0005-0000-0000-000072350000}"/>
    <cellStyle name="Comma 3 3 7 2 2" xfId="1111" xr:uid="{00000000-0005-0000-0000-000073350000}"/>
    <cellStyle name="Comma 3 3 7 2 2 2" xfId="3516" xr:uid="{00000000-0005-0000-0000-000074350000}"/>
    <cellStyle name="Comma 3 3 7 2 2 2 2" xfId="8319" xr:uid="{00000000-0005-0000-0000-000075350000}"/>
    <cellStyle name="Comma 3 3 7 2 2 2 2 2" xfId="17926" xr:uid="{00000000-0005-0000-0000-000076350000}"/>
    <cellStyle name="Comma 3 3 7 2 2 2 2 2 2" xfId="37140" xr:uid="{00BB8EA8-083B-4800-B988-38B1ADDEADAA}"/>
    <cellStyle name="Comma 3 3 7 2 2 2 2 3" xfId="27533" xr:uid="{F9E25A25-2F45-4723-871E-FA3D2A63557D}"/>
    <cellStyle name="Comma 3 3 7 2 2 2 3" xfId="13123" xr:uid="{00000000-0005-0000-0000-000077350000}"/>
    <cellStyle name="Comma 3 3 7 2 2 2 3 2" xfId="32337" xr:uid="{C4AC0FF4-A880-465F-90F7-1427D7FDFB4D}"/>
    <cellStyle name="Comma 3 3 7 2 2 2 4" xfId="22730" xr:uid="{28545C73-FA1A-482A-A93D-347B91DA8917}"/>
    <cellStyle name="Comma 3 3 7 2 2 3" xfId="5918" xr:uid="{00000000-0005-0000-0000-000078350000}"/>
    <cellStyle name="Comma 3 3 7 2 2 3 2" xfId="15525" xr:uid="{00000000-0005-0000-0000-000079350000}"/>
    <cellStyle name="Comma 3 3 7 2 2 3 2 2" xfId="34739" xr:uid="{ABD6AE76-4415-42FD-BB74-CEAEA02D0822}"/>
    <cellStyle name="Comma 3 3 7 2 2 3 3" xfId="25132" xr:uid="{06782360-8B88-4212-9A1A-C01A1A81CA9F}"/>
    <cellStyle name="Comma 3 3 7 2 2 4" xfId="10721" xr:uid="{00000000-0005-0000-0000-00007A350000}"/>
    <cellStyle name="Comma 3 3 7 2 2 4 2" xfId="29935" xr:uid="{0323A6B4-C7A8-4400-A1B6-93622467C3F3}"/>
    <cellStyle name="Comma 3 3 7 2 2 5" xfId="20328" xr:uid="{AAC6A594-DBEF-4990-94D3-6987D0D7BB25}"/>
    <cellStyle name="Comma 3 3 7 2 3" xfId="1911" xr:uid="{00000000-0005-0000-0000-00007B350000}"/>
    <cellStyle name="Comma 3 3 7 2 3 2" xfId="4316" xr:uid="{00000000-0005-0000-0000-00007C350000}"/>
    <cellStyle name="Comma 3 3 7 2 3 2 2" xfId="9119" xr:uid="{00000000-0005-0000-0000-00007D350000}"/>
    <cellStyle name="Comma 3 3 7 2 3 2 2 2" xfId="18726" xr:uid="{00000000-0005-0000-0000-00007E350000}"/>
    <cellStyle name="Comma 3 3 7 2 3 2 2 2 2" xfId="37940" xr:uid="{CB7F540E-6A49-47E0-9F27-D21ADC0A4CD1}"/>
    <cellStyle name="Comma 3 3 7 2 3 2 2 3" xfId="28333" xr:uid="{1D37A02B-578F-4C1D-9BE4-DC6AEFCF2ADE}"/>
    <cellStyle name="Comma 3 3 7 2 3 2 3" xfId="13923" xr:uid="{00000000-0005-0000-0000-00007F350000}"/>
    <cellStyle name="Comma 3 3 7 2 3 2 3 2" xfId="33137" xr:uid="{319BA617-103C-4D54-A15C-8B582B622214}"/>
    <cellStyle name="Comma 3 3 7 2 3 2 4" xfId="23530" xr:uid="{A886E141-63F2-4258-A871-C8AC883CEC4E}"/>
    <cellStyle name="Comma 3 3 7 2 3 3" xfId="6718" xr:uid="{00000000-0005-0000-0000-000080350000}"/>
    <cellStyle name="Comma 3 3 7 2 3 3 2" xfId="16325" xr:uid="{00000000-0005-0000-0000-000081350000}"/>
    <cellStyle name="Comma 3 3 7 2 3 3 2 2" xfId="35539" xr:uid="{25CB8B66-1A7B-4B5D-A7C0-54CF9C2D9AC0}"/>
    <cellStyle name="Comma 3 3 7 2 3 3 3" xfId="25932" xr:uid="{FA4BE7FC-A86B-417C-9065-FB190E8546AF}"/>
    <cellStyle name="Comma 3 3 7 2 3 4" xfId="11521" xr:uid="{00000000-0005-0000-0000-000082350000}"/>
    <cellStyle name="Comma 3 3 7 2 3 4 2" xfId="30735" xr:uid="{1BBB676D-2D86-4724-95D8-FD0B9215DFF5}"/>
    <cellStyle name="Comma 3 3 7 2 3 5" xfId="21128" xr:uid="{CBDB63B8-D009-4FE7-ACA8-AB7B8B0DC000}"/>
    <cellStyle name="Comma 3 3 7 2 4" xfId="2716" xr:uid="{00000000-0005-0000-0000-000083350000}"/>
    <cellStyle name="Comma 3 3 7 2 4 2" xfId="7519" xr:uid="{00000000-0005-0000-0000-000084350000}"/>
    <cellStyle name="Comma 3 3 7 2 4 2 2" xfId="17126" xr:uid="{00000000-0005-0000-0000-000085350000}"/>
    <cellStyle name="Comma 3 3 7 2 4 2 2 2" xfId="36340" xr:uid="{184D5516-3FD5-42D0-9C4F-2C6E02D28804}"/>
    <cellStyle name="Comma 3 3 7 2 4 2 3" xfId="26733" xr:uid="{75726330-823B-4DBB-98F5-33714C788CBA}"/>
    <cellStyle name="Comma 3 3 7 2 4 3" xfId="12323" xr:uid="{00000000-0005-0000-0000-000086350000}"/>
    <cellStyle name="Comma 3 3 7 2 4 3 2" xfId="31537" xr:uid="{B63AD149-86E2-4925-B03E-33EA923D43D6}"/>
    <cellStyle name="Comma 3 3 7 2 4 4" xfId="21930" xr:uid="{62BE3B4A-DE81-46AA-BC09-A579F55275C0}"/>
    <cellStyle name="Comma 3 3 7 2 5" xfId="5118" xr:uid="{00000000-0005-0000-0000-000087350000}"/>
    <cellStyle name="Comma 3 3 7 2 5 2" xfId="14725" xr:uid="{00000000-0005-0000-0000-000088350000}"/>
    <cellStyle name="Comma 3 3 7 2 5 2 2" xfId="33939" xr:uid="{64A415B2-4416-4C21-9AA7-C76D2CD3DAF4}"/>
    <cellStyle name="Comma 3 3 7 2 5 3" xfId="24332" xr:uid="{09C7AFE3-2776-4EAB-B557-32957D669F46}"/>
    <cellStyle name="Comma 3 3 7 2 6" xfId="9921" xr:uid="{00000000-0005-0000-0000-000089350000}"/>
    <cellStyle name="Comma 3 3 7 2 6 2" xfId="29135" xr:uid="{EC8C2FDC-F482-4F3D-9B72-2B044B6BC3A3}"/>
    <cellStyle name="Comma 3 3 7 2 7" xfId="19528" xr:uid="{F4816B58-D235-4C36-9FC0-E575F11A518E}"/>
    <cellStyle name="Comma 3 3 7 3" xfId="510" xr:uid="{00000000-0005-0000-0000-00008A350000}"/>
    <cellStyle name="Comma 3 3 7 3 2" xfId="1311" xr:uid="{00000000-0005-0000-0000-00008B350000}"/>
    <cellStyle name="Comma 3 3 7 3 2 2" xfId="3716" xr:uid="{00000000-0005-0000-0000-00008C350000}"/>
    <cellStyle name="Comma 3 3 7 3 2 2 2" xfId="8519" xr:uid="{00000000-0005-0000-0000-00008D350000}"/>
    <cellStyle name="Comma 3 3 7 3 2 2 2 2" xfId="18126" xr:uid="{00000000-0005-0000-0000-00008E350000}"/>
    <cellStyle name="Comma 3 3 7 3 2 2 2 2 2" xfId="37340" xr:uid="{85ABB672-E417-4FE6-AD97-2D5024D21687}"/>
    <cellStyle name="Comma 3 3 7 3 2 2 2 3" xfId="27733" xr:uid="{CDC03F90-4B68-4268-9F23-F26A31E483E6}"/>
    <cellStyle name="Comma 3 3 7 3 2 2 3" xfId="13323" xr:uid="{00000000-0005-0000-0000-00008F350000}"/>
    <cellStyle name="Comma 3 3 7 3 2 2 3 2" xfId="32537" xr:uid="{256C91C7-4FC5-47BF-B37E-F7B858363F55}"/>
    <cellStyle name="Comma 3 3 7 3 2 2 4" xfId="22930" xr:uid="{AB5FEF97-6ACB-4898-8DB2-44E530369785}"/>
    <cellStyle name="Comma 3 3 7 3 2 3" xfId="6118" xr:uid="{00000000-0005-0000-0000-000090350000}"/>
    <cellStyle name="Comma 3 3 7 3 2 3 2" xfId="15725" xr:uid="{00000000-0005-0000-0000-000091350000}"/>
    <cellStyle name="Comma 3 3 7 3 2 3 2 2" xfId="34939" xr:uid="{F2C14623-0733-4FF2-B302-0860B4C39C0C}"/>
    <cellStyle name="Comma 3 3 7 3 2 3 3" xfId="25332" xr:uid="{6AD05C7F-87B5-4493-AC11-E1E21B3FC6CC}"/>
    <cellStyle name="Comma 3 3 7 3 2 4" xfId="10921" xr:uid="{00000000-0005-0000-0000-000092350000}"/>
    <cellStyle name="Comma 3 3 7 3 2 4 2" xfId="30135" xr:uid="{8CBBF074-4597-4500-994F-EB5128B4A198}"/>
    <cellStyle name="Comma 3 3 7 3 2 5" xfId="20528" xr:uid="{D468389F-62CA-4B58-9FB9-A23EAB0D01D2}"/>
    <cellStyle name="Comma 3 3 7 3 3" xfId="2111" xr:uid="{00000000-0005-0000-0000-000093350000}"/>
    <cellStyle name="Comma 3 3 7 3 3 2" xfId="4516" xr:uid="{00000000-0005-0000-0000-000094350000}"/>
    <cellStyle name="Comma 3 3 7 3 3 2 2" xfId="9319" xr:uid="{00000000-0005-0000-0000-000095350000}"/>
    <cellStyle name="Comma 3 3 7 3 3 2 2 2" xfId="18926" xr:uid="{00000000-0005-0000-0000-000096350000}"/>
    <cellStyle name="Comma 3 3 7 3 3 2 2 2 2" xfId="38140" xr:uid="{F3384902-A0A5-4539-AE6E-EBF37D0DE903}"/>
    <cellStyle name="Comma 3 3 7 3 3 2 2 3" xfId="28533" xr:uid="{FBEC5868-855F-4803-9FC1-70EA25F06E60}"/>
    <cellStyle name="Comma 3 3 7 3 3 2 3" xfId="14123" xr:uid="{00000000-0005-0000-0000-000097350000}"/>
    <cellStyle name="Comma 3 3 7 3 3 2 3 2" xfId="33337" xr:uid="{B8921AF5-95C7-4941-A1E3-B0BEF836865D}"/>
    <cellStyle name="Comma 3 3 7 3 3 2 4" xfId="23730" xr:uid="{F8C2B7D0-AD4C-4EEC-87FE-B9BFE4A25809}"/>
    <cellStyle name="Comma 3 3 7 3 3 3" xfId="6918" xr:uid="{00000000-0005-0000-0000-000098350000}"/>
    <cellStyle name="Comma 3 3 7 3 3 3 2" xfId="16525" xr:uid="{00000000-0005-0000-0000-000099350000}"/>
    <cellStyle name="Comma 3 3 7 3 3 3 2 2" xfId="35739" xr:uid="{F6CD3F77-B8C3-4DA9-8F0E-ECA70309E2EA}"/>
    <cellStyle name="Comma 3 3 7 3 3 3 3" xfId="26132" xr:uid="{4E660947-3FF3-4DF0-990E-BE7F18C3FD40}"/>
    <cellStyle name="Comma 3 3 7 3 3 4" xfId="11721" xr:uid="{00000000-0005-0000-0000-00009A350000}"/>
    <cellStyle name="Comma 3 3 7 3 3 4 2" xfId="30935" xr:uid="{5674CD2F-B5F0-4513-877F-A130ADE15048}"/>
    <cellStyle name="Comma 3 3 7 3 3 5" xfId="21328" xr:uid="{A0B21631-5C5C-49C8-A74E-EC6739912FF3}"/>
    <cellStyle name="Comma 3 3 7 3 4" xfId="2916" xr:uid="{00000000-0005-0000-0000-00009B350000}"/>
    <cellStyle name="Comma 3 3 7 3 4 2" xfId="7719" xr:uid="{00000000-0005-0000-0000-00009C350000}"/>
    <cellStyle name="Comma 3 3 7 3 4 2 2" xfId="17326" xr:uid="{00000000-0005-0000-0000-00009D350000}"/>
    <cellStyle name="Comma 3 3 7 3 4 2 2 2" xfId="36540" xr:uid="{A09D16DF-C56A-429B-A3CF-C6E54537D41C}"/>
    <cellStyle name="Comma 3 3 7 3 4 2 3" xfId="26933" xr:uid="{C85A9EAB-9F49-4A9F-AF7C-38954BA4EA29}"/>
    <cellStyle name="Comma 3 3 7 3 4 3" xfId="12523" xr:uid="{00000000-0005-0000-0000-00009E350000}"/>
    <cellStyle name="Comma 3 3 7 3 4 3 2" xfId="31737" xr:uid="{BFA101EF-02A1-4602-9D2A-DD9855EF836C}"/>
    <cellStyle name="Comma 3 3 7 3 4 4" xfId="22130" xr:uid="{7C2132E1-8C5B-4E2A-8611-0050D4895C2B}"/>
    <cellStyle name="Comma 3 3 7 3 5" xfId="5318" xr:uid="{00000000-0005-0000-0000-00009F350000}"/>
    <cellStyle name="Comma 3 3 7 3 5 2" xfId="14925" xr:uid="{00000000-0005-0000-0000-0000A0350000}"/>
    <cellStyle name="Comma 3 3 7 3 5 2 2" xfId="34139" xr:uid="{07E21B41-8E4D-4CCD-A8C6-23C6F1FB753B}"/>
    <cellStyle name="Comma 3 3 7 3 5 3" xfId="24532" xr:uid="{AD74C832-AC2C-45D5-978E-C96708705775}"/>
    <cellStyle name="Comma 3 3 7 3 6" xfId="10121" xr:uid="{00000000-0005-0000-0000-0000A1350000}"/>
    <cellStyle name="Comma 3 3 7 3 6 2" xfId="29335" xr:uid="{0289E378-2119-4A65-A708-4832270B411A}"/>
    <cellStyle name="Comma 3 3 7 3 7" xfId="19728" xr:uid="{CB810657-A9A4-4866-854B-88F9EDF09DC8}"/>
    <cellStyle name="Comma 3 3 7 4" xfId="710" xr:uid="{00000000-0005-0000-0000-0000A2350000}"/>
    <cellStyle name="Comma 3 3 7 4 2" xfId="1511" xr:uid="{00000000-0005-0000-0000-0000A3350000}"/>
    <cellStyle name="Comma 3 3 7 4 2 2" xfId="3916" xr:uid="{00000000-0005-0000-0000-0000A4350000}"/>
    <cellStyle name="Comma 3 3 7 4 2 2 2" xfId="8719" xr:uid="{00000000-0005-0000-0000-0000A5350000}"/>
    <cellStyle name="Comma 3 3 7 4 2 2 2 2" xfId="18326" xr:uid="{00000000-0005-0000-0000-0000A6350000}"/>
    <cellStyle name="Comma 3 3 7 4 2 2 2 2 2" xfId="37540" xr:uid="{04A3AFAA-FE64-4FAA-98EF-F96C4A9769DE}"/>
    <cellStyle name="Comma 3 3 7 4 2 2 2 3" xfId="27933" xr:uid="{EA275DE2-96F5-4BD7-BC3F-77610BFFF3BB}"/>
    <cellStyle name="Comma 3 3 7 4 2 2 3" xfId="13523" xr:uid="{00000000-0005-0000-0000-0000A7350000}"/>
    <cellStyle name="Comma 3 3 7 4 2 2 3 2" xfId="32737" xr:uid="{66F2357F-D432-459E-8C9E-99122A518AD7}"/>
    <cellStyle name="Comma 3 3 7 4 2 2 4" xfId="23130" xr:uid="{024B2097-3893-4F28-A1E5-480CCD9C4164}"/>
    <cellStyle name="Comma 3 3 7 4 2 3" xfId="6318" xr:uid="{00000000-0005-0000-0000-0000A8350000}"/>
    <cellStyle name="Comma 3 3 7 4 2 3 2" xfId="15925" xr:uid="{00000000-0005-0000-0000-0000A9350000}"/>
    <cellStyle name="Comma 3 3 7 4 2 3 2 2" xfId="35139" xr:uid="{0C3A902D-4D29-42FA-84DE-353154B3C654}"/>
    <cellStyle name="Comma 3 3 7 4 2 3 3" xfId="25532" xr:uid="{B87EF1DF-B57B-4880-A947-8286A50BDAA1}"/>
    <cellStyle name="Comma 3 3 7 4 2 4" xfId="11121" xr:uid="{00000000-0005-0000-0000-0000AA350000}"/>
    <cellStyle name="Comma 3 3 7 4 2 4 2" xfId="30335" xr:uid="{86C5E119-8838-4E02-A61E-666AA0530CE7}"/>
    <cellStyle name="Comma 3 3 7 4 2 5" xfId="20728" xr:uid="{DA34A173-37CF-44C2-8405-21A25E9068D6}"/>
    <cellStyle name="Comma 3 3 7 4 3" xfId="2311" xr:uid="{00000000-0005-0000-0000-0000AB350000}"/>
    <cellStyle name="Comma 3 3 7 4 3 2" xfId="4716" xr:uid="{00000000-0005-0000-0000-0000AC350000}"/>
    <cellStyle name="Comma 3 3 7 4 3 2 2" xfId="9519" xr:uid="{00000000-0005-0000-0000-0000AD350000}"/>
    <cellStyle name="Comma 3 3 7 4 3 2 2 2" xfId="19126" xr:uid="{00000000-0005-0000-0000-0000AE350000}"/>
    <cellStyle name="Comma 3 3 7 4 3 2 2 2 2" xfId="38340" xr:uid="{005971C7-7BDD-41F2-B6BE-E1FC86A26726}"/>
    <cellStyle name="Comma 3 3 7 4 3 2 2 3" xfId="28733" xr:uid="{F0036B20-60B4-4E72-AFD6-14657CC625FF}"/>
    <cellStyle name="Comma 3 3 7 4 3 2 3" xfId="14323" xr:uid="{00000000-0005-0000-0000-0000AF350000}"/>
    <cellStyle name="Comma 3 3 7 4 3 2 3 2" xfId="33537" xr:uid="{8AF59C34-B04F-46EC-90EC-3CADCEB562A5}"/>
    <cellStyle name="Comma 3 3 7 4 3 2 4" xfId="23930" xr:uid="{15ADB8D1-18EC-4BE0-98BE-4EB2C6959B64}"/>
    <cellStyle name="Comma 3 3 7 4 3 3" xfId="7118" xr:uid="{00000000-0005-0000-0000-0000B0350000}"/>
    <cellStyle name="Comma 3 3 7 4 3 3 2" xfId="16725" xr:uid="{00000000-0005-0000-0000-0000B1350000}"/>
    <cellStyle name="Comma 3 3 7 4 3 3 2 2" xfId="35939" xr:uid="{E88C3076-9AC0-48FC-82C1-F37A0A47ADE6}"/>
    <cellStyle name="Comma 3 3 7 4 3 3 3" xfId="26332" xr:uid="{AEA9EE19-D8D4-4DD8-96FE-0E681E526D14}"/>
    <cellStyle name="Comma 3 3 7 4 3 4" xfId="11921" xr:uid="{00000000-0005-0000-0000-0000B2350000}"/>
    <cellStyle name="Comma 3 3 7 4 3 4 2" xfId="31135" xr:uid="{72DDC3F5-0AF5-455D-8C35-BECE773EEF99}"/>
    <cellStyle name="Comma 3 3 7 4 3 5" xfId="21528" xr:uid="{5AF77BDF-C5CF-4B5E-9012-6723E1FB9BAF}"/>
    <cellStyle name="Comma 3 3 7 4 4" xfId="3116" xr:uid="{00000000-0005-0000-0000-0000B3350000}"/>
    <cellStyle name="Comma 3 3 7 4 4 2" xfId="7919" xr:uid="{00000000-0005-0000-0000-0000B4350000}"/>
    <cellStyle name="Comma 3 3 7 4 4 2 2" xfId="17526" xr:uid="{00000000-0005-0000-0000-0000B5350000}"/>
    <cellStyle name="Comma 3 3 7 4 4 2 2 2" xfId="36740" xr:uid="{AFCFB14F-6E4B-47C2-8855-C9795EFD43BC}"/>
    <cellStyle name="Comma 3 3 7 4 4 2 3" xfId="27133" xr:uid="{DE4210B7-16F5-4D9C-8612-7EFDC3E8F48B}"/>
    <cellStyle name="Comma 3 3 7 4 4 3" xfId="12723" xr:uid="{00000000-0005-0000-0000-0000B6350000}"/>
    <cellStyle name="Comma 3 3 7 4 4 3 2" xfId="31937" xr:uid="{906AB196-1138-4EDD-9CA5-16C8B638A670}"/>
    <cellStyle name="Comma 3 3 7 4 4 4" xfId="22330" xr:uid="{ED105FA7-8195-425C-AC89-DF33FBBE7AC8}"/>
    <cellStyle name="Comma 3 3 7 4 5" xfId="5518" xr:uid="{00000000-0005-0000-0000-0000B7350000}"/>
    <cellStyle name="Comma 3 3 7 4 5 2" xfId="15125" xr:uid="{00000000-0005-0000-0000-0000B8350000}"/>
    <cellStyle name="Comma 3 3 7 4 5 2 2" xfId="34339" xr:uid="{AB977543-F899-41EC-A581-E1A25C797A91}"/>
    <cellStyle name="Comma 3 3 7 4 5 3" xfId="24732" xr:uid="{3549405C-CE29-4FAE-97D1-EFFDE29B224A}"/>
    <cellStyle name="Comma 3 3 7 4 6" xfId="10321" xr:uid="{00000000-0005-0000-0000-0000B9350000}"/>
    <cellStyle name="Comma 3 3 7 4 6 2" xfId="29535" xr:uid="{789C8E45-D755-4AF4-AE60-B36A8D335723}"/>
    <cellStyle name="Comma 3 3 7 4 7" xfId="19928" xr:uid="{3048A0B6-D081-4B14-84B8-A892CEE1DD54}"/>
    <cellStyle name="Comma 3 3 7 5" xfId="911" xr:uid="{00000000-0005-0000-0000-0000BA350000}"/>
    <cellStyle name="Comma 3 3 7 5 2" xfId="3316" xr:uid="{00000000-0005-0000-0000-0000BB350000}"/>
    <cellStyle name="Comma 3 3 7 5 2 2" xfId="8119" xr:uid="{00000000-0005-0000-0000-0000BC350000}"/>
    <cellStyle name="Comma 3 3 7 5 2 2 2" xfId="17726" xr:uid="{00000000-0005-0000-0000-0000BD350000}"/>
    <cellStyle name="Comma 3 3 7 5 2 2 2 2" xfId="36940" xr:uid="{E416E8E5-57AF-4A48-8606-2D6A3CC8F6B5}"/>
    <cellStyle name="Comma 3 3 7 5 2 2 3" xfId="27333" xr:uid="{102B535F-2B16-4306-BCBE-FA2E4D6928A6}"/>
    <cellStyle name="Comma 3 3 7 5 2 3" xfId="12923" xr:uid="{00000000-0005-0000-0000-0000BE350000}"/>
    <cellStyle name="Comma 3 3 7 5 2 3 2" xfId="32137" xr:uid="{C5A0C8C5-A748-4981-967B-645D9F158DBF}"/>
    <cellStyle name="Comma 3 3 7 5 2 4" xfId="22530" xr:uid="{596EB4B6-8035-4335-AB83-07BD4F40CFB5}"/>
    <cellStyle name="Comma 3 3 7 5 3" xfId="5718" xr:uid="{00000000-0005-0000-0000-0000BF350000}"/>
    <cellStyle name="Comma 3 3 7 5 3 2" xfId="15325" xr:uid="{00000000-0005-0000-0000-0000C0350000}"/>
    <cellStyle name="Comma 3 3 7 5 3 2 2" xfId="34539" xr:uid="{E0595329-4D3F-448D-B410-B26EBFFC93E5}"/>
    <cellStyle name="Comma 3 3 7 5 3 3" xfId="24932" xr:uid="{45540F4F-9662-4FBB-8D15-2C1DBF1D0ED9}"/>
    <cellStyle name="Comma 3 3 7 5 4" xfId="10521" xr:uid="{00000000-0005-0000-0000-0000C1350000}"/>
    <cellStyle name="Comma 3 3 7 5 4 2" xfId="29735" xr:uid="{99B4B91F-2D42-4274-8CC9-779897F09431}"/>
    <cellStyle name="Comma 3 3 7 5 5" xfId="20128" xr:uid="{2E6C3EAD-743D-4157-8690-30B4F86C4682}"/>
    <cellStyle name="Comma 3 3 7 6" xfId="1711" xr:uid="{00000000-0005-0000-0000-0000C2350000}"/>
    <cellStyle name="Comma 3 3 7 6 2" xfId="4116" xr:uid="{00000000-0005-0000-0000-0000C3350000}"/>
    <cellStyle name="Comma 3 3 7 6 2 2" xfId="8919" xr:uid="{00000000-0005-0000-0000-0000C4350000}"/>
    <cellStyle name="Comma 3 3 7 6 2 2 2" xfId="18526" xr:uid="{00000000-0005-0000-0000-0000C5350000}"/>
    <cellStyle name="Comma 3 3 7 6 2 2 2 2" xfId="37740" xr:uid="{ED47994B-F17E-43C7-989F-23DF490C54F3}"/>
    <cellStyle name="Comma 3 3 7 6 2 2 3" xfId="28133" xr:uid="{BF4738D3-4084-4B18-9852-18BAEB1457C9}"/>
    <cellStyle name="Comma 3 3 7 6 2 3" xfId="13723" xr:uid="{00000000-0005-0000-0000-0000C6350000}"/>
    <cellStyle name="Comma 3 3 7 6 2 3 2" xfId="32937" xr:uid="{69EE2736-C3CE-4EB1-B8DA-9DB464E3756E}"/>
    <cellStyle name="Comma 3 3 7 6 2 4" xfId="23330" xr:uid="{D2CD8C35-3043-4117-B960-D67D9B3BC7CE}"/>
    <cellStyle name="Comma 3 3 7 6 3" xfId="6518" xr:uid="{00000000-0005-0000-0000-0000C7350000}"/>
    <cellStyle name="Comma 3 3 7 6 3 2" xfId="16125" xr:uid="{00000000-0005-0000-0000-0000C8350000}"/>
    <cellStyle name="Comma 3 3 7 6 3 2 2" xfId="35339" xr:uid="{4D271577-CC04-42B4-AAAF-F0F0672822BB}"/>
    <cellStyle name="Comma 3 3 7 6 3 3" xfId="25732" xr:uid="{16C94629-DD99-44C6-8403-EDDBC0DA8CB8}"/>
    <cellStyle name="Comma 3 3 7 6 4" xfId="11321" xr:uid="{00000000-0005-0000-0000-0000C9350000}"/>
    <cellStyle name="Comma 3 3 7 6 4 2" xfId="30535" xr:uid="{D8D41D6A-0C95-4965-825A-FE1EF892518C}"/>
    <cellStyle name="Comma 3 3 7 6 5" xfId="20928" xr:uid="{9A0A3784-E046-4DAA-840D-2B83D622B43A}"/>
    <cellStyle name="Comma 3 3 7 7" xfId="2516" xr:uid="{00000000-0005-0000-0000-0000CA350000}"/>
    <cellStyle name="Comma 3 3 7 7 2" xfId="7319" xr:uid="{00000000-0005-0000-0000-0000CB350000}"/>
    <cellStyle name="Comma 3 3 7 7 2 2" xfId="16926" xr:uid="{00000000-0005-0000-0000-0000CC350000}"/>
    <cellStyle name="Comma 3 3 7 7 2 2 2" xfId="36140" xr:uid="{AB2F9BEA-5970-46A0-9078-95A5E1A84624}"/>
    <cellStyle name="Comma 3 3 7 7 2 3" xfId="26533" xr:uid="{072EE9B2-BC0F-4049-949E-A42F0D22BECE}"/>
    <cellStyle name="Comma 3 3 7 7 3" xfId="12123" xr:uid="{00000000-0005-0000-0000-0000CD350000}"/>
    <cellStyle name="Comma 3 3 7 7 3 2" xfId="31337" xr:uid="{B3854DE2-1A80-4A76-A01E-EE96AA814280}"/>
    <cellStyle name="Comma 3 3 7 7 4" xfId="21730" xr:uid="{01C3CFD4-0410-4731-A39F-AD4A284A3CD1}"/>
    <cellStyle name="Comma 3 3 7 8" xfId="4918" xr:uid="{00000000-0005-0000-0000-0000CE350000}"/>
    <cellStyle name="Comma 3 3 7 8 2" xfId="14525" xr:uid="{00000000-0005-0000-0000-0000CF350000}"/>
    <cellStyle name="Comma 3 3 7 8 2 2" xfId="33739" xr:uid="{6D81CC75-4A57-49C4-A556-963B3925EF44}"/>
    <cellStyle name="Comma 3 3 7 8 3" xfId="24132" xr:uid="{4E153E95-B0F2-4412-8E4A-446BF0A777F3}"/>
    <cellStyle name="Comma 3 3 7 9" xfId="9721" xr:uid="{00000000-0005-0000-0000-0000D0350000}"/>
    <cellStyle name="Comma 3 3 7 9 2" xfId="28935" xr:uid="{960FC605-1825-4B6D-AFD0-19E812E2434E}"/>
    <cellStyle name="Comma 3 3 8" xfId="210" xr:uid="{00000000-0005-0000-0000-0000D1350000}"/>
    <cellStyle name="Comma 3 3 8 2" xfId="1011" xr:uid="{00000000-0005-0000-0000-0000D2350000}"/>
    <cellStyle name="Comma 3 3 8 2 2" xfId="3416" xr:uid="{00000000-0005-0000-0000-0000D3350000}"/>
    <cellStyle name="Comma 3 3 8 2 2 2" xfId="8219" xr:uid="{00000000-0005-0000-0000-0000D4350000}"/>
    <cellStyle name="Comma 3 3 8 2 2 2 2" xfId="17826" xr:uid="{00000000-0005-0000-0000-0000D5350000}"/>
    <cellStyle name="Comma 3 3 8 2 2 2 2 2" xfId="37040" xr:uid="{D33EAF7C-9ADD-4070-9DD8-20A13FA7EC8A}"/>
    <cellStyle name="Comma 3 3 8 2 2 2 3" xfId="27433" xr:uid="{64C3080C-D79B-401A-B2A7-D318D323C4E2}"/>
    <cellStyle name="Comma 3 3 8 2 2 3" xfId="13023" xr:uid="{00000000-0005-0000-0000-0000D6350000}"/>
    <cellStyle name="Comma 3 3 8 2 2 3 2" xfId="32237" xr:uid="{1BD73140-69E5-4082-B9FF-78B2AD247DC3}"/>
    <cellStyle name="Comma 3 3 8 2 2 4" xfId="22630" xr:uid="{C98BB5AE-BD17-4C6E-AC40-F9BA373B6AA3}"/>
    <cellStyle name="Comma 3 3 8 2 3" xfId="5818" xr:uid="{00000000-0005-0000-0000-0000D7350000}"/>
    <cellStyle name="Comma 3 3 8 2 3 2" xfId="15425" xr:uid="{00000000-0005-0000-0000-0000D8350000}"/>
    <cellStyle name="Comma 3 3 8 2 3 2 2" xfId="34639" xr:uid="{5794019E-FB02-43E4-854A-2856B9960A68}"/>
    <cellStyle name="Comma 3 3 8 2 3 3" xfId="25032" xr:uid="{3D4979DC-1264-4899-8DB5-9BE3C59AF137}"/>
    <cellStyle name="Comma 3 3 8 2 4" xfId="10621" xr:uid="{00000000-0005-0000-0000-0000D9350000}"/>
    <cellStyle name="Comma 3 3 8 2 4 2" xfId="29835" xr:uid="{FC999B46-934E-4D9A-A776-441709864C25}"/>
    <cellStyle name="Comma 3 3 8 2 5" xfId="20228" xr:uid="{2FE0E144-BD61-4433-AF5D-BEE66CFA59AD}"/>
    <cellStyle name="Comma 3 3 8 3" xfId="1811" xr:uid="{00000000-0005-0000-0000-0000DA350000}"/>
    <cellStyle name="Comma 3 3 8 3 2" xfId="4216" xr:uid="{00000000-0005-0000-0000-0000DB350000}"/>
    <cellStyle name="Comma 3 3 8 3 2 2" xfId="9019" xr:uid="{00000000-0005-0000-0000-0000DC350000}"/>
    <cellStyle name="Comma 3 3 8 3 2 2 2" xfId="18626" xr:uid="{00000000-0005-0000-0000-0000DD350000}"/>
    <cellStyle name="Comma 3 3 8 3 2 2 2 2" xfId="37840" xr:uid="{27B88FBA-0C15-4BDA-931B-2FEDEA82CA5D}"/>
    <cellStyle name="Comma 3 3 8 3 2 2 3" xfId="28233" xr:uid="{B854207F-B477-4891-8708-DB98E05F0567}"/>
    <cellStyle name="Comma 3 3 8 3 2 3" xfId="13823" xr:uid="{00000000-0005-0000-0000-0000DE350000}"/>
    <cellStyle name="Comma 3 3 8 3 2 3 2" xfId="33037" xr:uid="{5B00B918-8E3A-4425-B80B-80A5CD772BD6}"/>
    <cellStyle name="Comma 3 3 8 3 2 4" xfId="23430" xr:uid="{6E341DEE-5B21-4429-B536-5381D26CC5BE}"/>
    <cellStyle name="Comma 3 3 8 3 3" xfId="6618" xr:uid="{00000000-0005-0000-0000-0000DF350000}"/>
    <cellStyle name="Comma 3 3 8 3 3 2" xfId="16225" xr:uid="{00000000-0005-0000-0000-0000E0350000}"/>
    <cellStyle name="Comma 3 3 8 3 3 2 2" xfId="35439" xr:uid="{20741F78-7995-48D3-B8F7-802225EBA50C}"/>
    <cellStyle name="Comma 3 3 8 3 3 3" xfId="25832" xr:uid="{A2D1B9BB-911A-4327-9D50-7CCADFD6A7D3}"/>
    <cellStyle name="Comma 3 3 8 3 4" xfId="11421" xr:uid="{00000000-0005-0000-0000-0000E1350000}"/>
    <cellStyle name="Comma 3 3 8 3 4 2" xfId="30635" xr:uid="{D8F2AC03-C7CF-4F6B-8FD0-898D7D3DDAD0}"/>
    <cellStyle name="Comma 3 3 8 3 5" xfId="21028" xr:uid="{13BDFB1D-472F-4DE2-9A17-BFEBC6D327EF}"/>
    <cellStyle name="Comma 3 3 8 4" xfId="2616" xr:uid="{00000000-0005-0000-0000-0000E2350000}"/>
    <cellStyle name="Comma 3 3 8 4 2" xfId="7419" xr:uid="{00000000-0005-0000-0000-0000E3350000}"/>
    <cellStyle name="Comma 3 3 8 4 2 2" xfId="17026" xr:uid="{00000000-0005-0000-0000-0000E4350000}"/>
    <cellStyle name="Comma 3 3 8 4 2 2 2" xfId="36240" xr:uid="{41F22A80-B932-46F8-BE31-3690234C1C9A}"/>
    <cellStyle name="Comma 3 3 8 4 2 3" xfId="26633" xr:uid="{CC6DFFF2-BEC3-4995-8E56-724E9F154482}"/>
    <cellStyle name="Comma 3 3 8 4 3" xfId="12223" xr:uid="{00000000-0005-0000-0000-0000E5350000}"/>
    <cellStyle name="Comma 3 3 8 4 3 2" xfId="31437" xr:uid="{5FEBA759-1B67-4073-83BD-260D1FEDD670}"/>
    <cellStyle name="Comma 3 3 8 4 4" xfId="21830" xr:uid="{B57AC51E-B8E2-4063-A4F7-5AD6C70A5548}"/>
    <cellStyle name="Comma 3 3 8 5" xfId="5018" xr:uid="{00000000-0005-0000-0000-0000E6350000}"/>
    <cellStyle name="Comma 3 3 8 5 2" xfId="14625" xr:uid="{00000000-0005-0000-0000-0000E7350000}"/>
    <cellStyle name="Comma 3 3 8 5 2 2" xfId="33839" xr:uid="{592B1368-05D8-4D07-A9FA-5FBFAD4B149F}"/>
    <cellStyle name="Comma 3 3 8 5 3" xfId="24232" xr:uid="{D8DD77EF-7F11-4833-B6B2-A1C8D631CE19}"/>
    <cellStyle name="Comma 3 3 8 6" xfId="9821" xr:uid="{00000000-0005-0000-0000-0000E8350000}"/>
    <cellStyle name="Comma 3 3 8 6 2" xfId="29035" xr:uid="{0A72F77C-0CC1-4C9A-BEF4-3A6FC470FFDB}"/>
    <cellStyle name="Comma 3 3 8 7" xfId="19428" xr:uid="{D9936531-AB94-42E4-892F-B59282985933}"/>
    <cellStyle name="Comma 3 3 9" xfId="410" xr:uid="{00000000-0005-0000-0000-0000E9350000}"/>
    <cellStyle name="Comma 3 3 9 2" xfId="1211" xr:uid="{00000000-0005-0000-0000-0000EA350000}"/>
    <cellStyle name="Comma 3 3 9 2 2" xfId="3616" xr:uid="{00000000-0005-0000-0000-0000EB350000}"/>
    <cellStyle name="Comma 3 3 9 2 2 2" xfId="8419" xr:uid="{00000000-0005-0000-0000-0000EC350000}"/>
    <cellStyle name="Comma 3 3 9 2 2 2 2" xfId="18026" xr:uid="{00000000-0005-0000-0000-0000ED350000}"/>
    <cellStyle name="Comma 3 3 9 2 2 2 2 2" xfId="37240" xr:uid="{5B4A3030-A7EA-4D93-BAD6-5222B5DDDF37}"/>
    <cellStyle name="Comma 3 3 9 2 2 2 3" xfId="27633" xr:uid="{AF51E631-945B-4FFF-BF2A-2DA6D88F0A0A}"/>
    <cellStyle name="Comma 3 3 9 2 2 3" xfId="13223" xr:uid="{00000000-0005-0000-0000-0000EE350000}"/>
    <cellStyle name="Comma 3 3 9 2 2 3 2" xfId="32437" xr:uid="{91CAB1BA-5C77-4D0C-BB22-EDC6C1D78774}"/>
    <cellStyle name="Comma 3 3 9 2 2 4" xfId="22830" xr:uid="{81D4FC6E-3C2E-4198-8C91-1F663370CA58}"/>
    <cellStyle name="Comma 3 3 9 2 3" xfId="6018" xr:uid="{00000000-0005-0000-0000-0000EF350000}"/>
    <cellStyle name="Comma 3 3 9 2 3 2" xfId="15625" xr:uid="{00000000-0005-0000-0000-0000F0350000}"/>
    <cellStyle name="Comma 3 3 9 2 3 2 2" xfId="34839" xr:uid="{7D23C76E-748F-407A-9E82-F3D91D75463A}"/>
    <cellStyle name="Comma 3 3 9 2 3 3" xfId="25232" xr:uid="{A60B9895-3153-40A9-B976-12BE247A6B8C}"/>
    <cellStyle name="Comma 3 3 9 2 4" xfId="10821" xr:uid="{00000000-0005-0000-0000-0000F1350000}"/>
    <cellStyle name="Comma 3 3 9 2 4 2" xfId="30035" xr:uid="{D6E74D3F-99CF-49EE-8FDF-FAEE04115F39}"/>
    <cellStyle name="Comma 3 3 9 2 5" xfId="20428" xr:uid="{F490AA58-C49B-481E-8BCE-42B6FF2AD6E9}"/>
    <cellStyle name="Comma 3 3 9 3" xfId="2011" xr:uid="{00000000-0005-0000-0000-0000F2350000}"/>
    <cellStyle name="Comma 3 3 9 3 2" xfId="4416" xr:uid="{00000000-0005-0000-0000-0000F3350000}"/>
    <cellStyle name="Comma 3 3 9 3 2 2" xfId="9219" xr:uid="{00000000-0005-0000-0000-0000F4350000}"/>
    <cellStyle name="Comma 3 3 9 3 2 2 2" xfId="18826" xr:uid="{00000000-0005-0000-0000-0000F5350000}"/>
    <cellStyle name="Comma 3 3 9 3 2 2 2 2" xfId="38040" xr:uid="{F1974921-39DC-4BB7-B0C5-625DC27D9902}"/>
    <cellStyle name="Comma 3 3 9 3 2 2 3" xfId="28433" xr:uid="{21C56D6F-40F3-4C4D-8A84-D575B16B028D}"/>
    <cellStyle name="Comma 3 3 9 3 2 3" xfId="14023" xr:uid="{00000000-0005-0000-0000-0000F6350000}"/>
    <cellStyle name="Comma 3 3 9 3 2 3 2" xfId="33237" xr:uid="{F659CE93-3AA5-4389-AFB6-CD4FE19A64CC}"/>
    <cellStyle name="Comma 3 3 9 3 2 4" xfId="23630" xr:uid="{38296B05-3B92-4E9F-A6B8-1DE069FD2D90}"/>
    <cellStyle name="Comma 3 3 9 3 3" xfId="6818" xr:uid="{00000000-0005-0000-0000-0000F7350000}"/>
    <cellStyle name="Comma 3 3 9 3 3 2" xfId="16425" xr:uid="{00000000-0005-0000-0000-0000F8350000}"/>
    <cellStyle name="Comma 3 3 9 3 3 2 2" xfId="35639" xr:uid="{9C928147-F449-43CC-8B2D-F391B7088E43}"/>
    <cellStyle name="Comma 3 3 9 3 3 3" xfId="26032" xr:uid="{65F6E95A-5D55-4EB3-8979-BFCF059EBC31}"/>
    <cellStyle name="Comma 3 3 9 3 4" xfId="11621" xr:uid="{00000000-0005-0000-0000-0000F9350000}"/>
    <cellStyle name="Comma 3 3 9 3 4 2" xfId="30835" xr:uid="{6C1F9E82-3469-4932-83AA-F7F4C9DE7E8A}"/>
    <cellStyle name="Comma 3 3 9 3 5" xfId="21228" xr:uid="{6343D89A-0296-4F83-A2F2-8D87D87BD0EF}"/>
    <cellStyle name="Comma 3 3 9 4" xfId="2816" xr:uid="{00000000-0005-0000-0000-0000FA350000}"/>
    <cellStyle name="Comma 3 3 9 4 2" xfId="7619" xr:uid="{00000000-0005-0000-0000-0000FB350000}"/>
    <cellStyle name="Comma 3 3 9 4 2 2" xfId="17226" xr:uid="{00000000-0005-0000-0000-0000FC350000}"/>
    <cellStyle name="Comma 3 3 9 4 2 2 2" xfId="36440" xr:uid="{D95BFB24-FC29-448B-82A0-6920F52DD662}"/>
    <cellStyle name="Comma 3 3 9 4 2 3" xfId="26833" xr:uid="{EFAD38D5-1550-438A-A913-6C9C0048A53B}"/>
    <cellStyle name="Comma 3 3 9 4 3" xfId="12423" xr:uid="{00000000-0005-0000-0000-0000FD350000}"/>
    <cellStyle name="Comma 3 3 9 4 3 2" xfId="31637" xr:uid="{D0AA3BCB-9DFD-44D0-A91B-C67BAFB66ED1}"/>
    <cellStyle name="Comma 3 3 9 4 4" xfId="22030" xr:uid="{355E30DF-2AA5-457E-B0A7-A8B18BE73353}"/>
    <cellStyle name="Comma 3 3 9 5" xfId="5218" xr:uid="{00000000-0005-0000-0000-0000FE350000}"/>
    <cellStyle name="Comma 3 3 9 5 2" xfId="14825" xr:uid="{00000000-0005-0000-0000-0000FF350000}"/>
    <cellStyle name="Comma 3 3 9 5 2 2" xfId="34039" xr:uid="{3B1C5C53-A2A8-4FF3-80C1-433DA61D37E1}"/>
    <cellStyle name="Comma 3 3 9 5 3" xfId="24432" xr:uid="{531886FD-76EE-4E03-B03B-4619C3C5F5AF}"/>
    <cellStyle name="Comma 3 3 9 6" xfId="10021" xr:uid="{00000000-0005-0000-0000-000000360000}"/>
    <cellStyle name="Comma 3 3 9 6 2" xfId="29235" xr:uid="{16EEFDFB-1A87-4B3C-9A46-2F8580CA3872}"/>
    <cellStyle name="Comma 3 3 9 7" xfId="19628" xr:uid="{3CFA1F77-36BD-4190-8C61-ADA3D1692259}"/>
    <cellStyle name="Comma 3 4" xfId="11" xr:uid="{00000000-0005-0000-0000-000001360000}"/>
    <cellStyle name="Comma 3 4 10" xfId="612" xr:uid="{00000000-0005-0000-0000-000002360000}"/>
    <cellStyle name="Comma 3 4 10 2" xfId="1413" xr:uid="{00000000-0005-0000-0000-000003360000}"/>
    <cellStyle name="Comma 3 4 10 2 2" xfId="3818" xr:uid="{00000000-0005-0000-0000-000004360000}"/>
    <cellStyle name="Comma 3 4 10 2 2 2" xfId="8621" xr:uid="{00000000-0005-0000-0000-000005360000}"/>
    <cellStyle name="Comma 3 4 10 2 2 2 2" xfId="18228" xr:uid="{00000000-0005-0000-0000-000006360000}"/>
    <cellStyle name="Comma 3 4 10 2 2 2 2 2" xfId="37442" xr:uid="{CA01281E-B247-4BB7-9C6D-1C3BF210F0CB}"/>
    <cellStyle name="Comma 3 4 10 2 2 2 3" xfId="27835" xr:uid="{A9744EAB-1DF8-4C09-990F-32C8DFA152D7}"/>
    <cellStyle name="Comma 3 4 10 2 2 3" xfId="13425" xr:uid="{00000000-0005-0000-0000-000007360000}"/>
    <cellStyle name="Comma 3 4 10 2 2 3 2" xfId="32639" xr:uid="{B6CB2A13-C38D-49CC-A840-23004981261C}"/>
    <cellStyle name="Comma 3 4 10 2 2 4" xfId="23032" xr:uid="{0AFA81DF-71AE-4014-B99A-D66CC5578EA3}"/>
    <cellStyle name="Comma 3 4 10 2 3" xfId="6220" xr:uid="{00000000-0005-0000-0000-000008360000}"/>
    <cellStyle name="Comma 3 4 10 2 3 2" xfId="15827" xr:uid="{00000000-0005-0000-0000-000009360000}"/>
    <cellStyle name="Comma 3 4 10 2 3 2 2" xfId="35041" xr:uid="{FB37A24C-4C56-4FEE-A11E-953FB38E2112}"/>
    <cellStyle name="Comma 3 4 10 2 3 3" xfId="25434" xr:uid="{03F93925-6C15-4E37-B632-F424E93E641A}"/>
    <cellStyle name="Comma 3 4 10 2 4" xfId="11023" xr:uid="{00000000-0005-0000-0000-00000A360000}"/>
    <cellStyle name="Comma 3 4 10 2 4 2" xfId="30237" xr:uid="{73DD9020-8FAE-4160-A143-E1C4CCF44D1B}"/>
    <cellStyle name="Comma 3 4 10 2 5" xfId="20630" xr:uid="{7C0CCAFA-4CDB-4118-A24D-E29CD839A2FC}"/>
    <cellStyle name="Comma 3 4 10 3" xfId="2213" xr:uid="{00000000-0005-0000-0000-00000B360000}"/>
    <cellStyle name="Comma 3 4 10 3 2" xfId="4618" xr:uid="{00000000-0005-0000-0000-00000C360000}"/>
    <cellStyle name="Comma 3 4 10 3 2 2" xfId="9421" xr:uid="{00000000-0005-0000-0000-00000D360000}"/>
    <cellStyle name="Comma 3 4 10 3 2 2 2" xfId="19028" xr:uid="{00000000-0005-0000-0000-00000E360000}"/>
    <cellStyle name="Comma 3 4 10 3 2 2 2 2" xfId="38242" xr:uid="{A79E374B-2AEA-44D0-9957-0E2AE6E4599C}"/>
    <cellStyle name="Comma 3 4 10 3 2 2 3" xfId="28635" xr:uid="{412265DA-B3BF-46CD-8BA6-A7E2CEA29218}"/>
    <cellStyle name="Comma 3 4 10 3 2 3" xfId="14225" xr:uid="{00000000-0005-0000-0000-00000F360000}"/>
    <cellStyle name="Comma 3 4 10 3 2 3 2" xfId="33439" xr:uid="{EC92F094-8D21-453C-AE5C-54C4303B40AB}"/>
    <cellStyle name="Comma 3 4 10 3 2 4" xfId="23832" xr:uid="{8852962B-606F-42F9-9980-33F0743407F5}"/>
    <cellStyle name="Comma 3 4 10 3 3" xfId="7020" xr:uid="{00000000-0005-0000-0000-000010360000}"/>
    <cellStyle name="Comma 3 4 10 3 3 2" xfId="16627" xr:uid="{00000000-0005-0000-0000-000011360000}"/>
    <cellStyle name="Comma 3 4 10 3 3 2 2" xfId="35841" xr:uid="{BFFED32D-218F-4CFC-AB4B-F0150545953F}"/>
    <cellStyle name="Comma 3 4 10 3 3 3" xfId="26234" xr:uid="{C0B1BE9D-3C8D-437A-BDB3-DA2EE5BE2EC8}"/>
    <cellStyle name="Comma 3 4 10 3 4" xfId="11823" xr:uid="{00000000-0005-0000-0000-000012360000}"/>
    <cellStyle name="Comma 3 4 10 3 4 2" xfId="31037" xr:uid="{FC2ECEA5-010C-4EC7-BA5E-97CEBF7DF024}"/>
    <cellStyle name="Comma 3 4 10 3 5" xfId="21430" xr:uid="{51F0EDBE-6910-40F4-B508-912E9F0EA977}"/>
    <cellStyle name="Comma 3 4 10 4" xfId="3018" xr:uid="{00000000-0005-0000-0000-000013360000}"/>
    <cellStyle name="Comma 3 4 10 4 2" xfId="7821" xr:uid="{00000000-0005-0000-0000-000014360000}"/>
    <cellStyle name="Comma 3 4 10 4 2 2" xfId="17428" xr:uid="{00000000-0005-0000-0000-000015360000}"/>
    <cellStyle name="Comma 3 4 10 4 2 2 2" xfId="36642" xr:uid="{BC31ABAA-EF90-4EF3-8B83-1DB6E56586A9}"/>
    <cellStyle name="Comma 3 4 10 4 2 3" xfId="27035" xr:uid="{A25FF84A-E916-450D-8E98-ECEBFA229386}"/>
    <cellStyle name="Comma 3 4 10 4 3" xfId="12625" xr:uid="{00000000-0005-0000-0000-000016360000}"/>
    <cellStyle name="Comma 3 4 10 4 3 2" xfId="31839" xr:uid="{0BC1CDBA-907B-4D42-807F-F27B3C3901D0}"/>
    <cellStyle name="Comma 3 4 10 4 4" xfId="22232" xr:uid="{682B0CF2-C2C0-424E-A93B-6FD247637925}"/>
    <cellStyle name="Comma 3 4 10 5" xfId="5420" xr:uid="{00000000-0005-0000-0000-000017360000}"/>
    <cellStyle name="Comma 3 4 10 5 2" xfId="15027" xr:uid="{00000000-0005-0000-0000-000018360000}"/>
    <cellStyle name="Comma 3 4 10 5 2 2" xfId="34241" xr:uid="{FADD9EA8-ECA0-4EDE-AC65-830B143DD962}"/>
    <cellStyle name="Comma 3 4 10 5 3" xfId="24634" xr:uid="{CF2322E4-81FF-4435-927D-78AF91700B48}"/>
    <cellStyle name="Comma 3 4 10 6" xfId="10223" xr:uid="{00000000-0005-0000-0000-000019360000}"/>
    <cellStyle name="Comma 3 4 10 6 2" xfId="29437" xr:uid="{6495ED78-4310-4C5C-BC08-3E820932AEA9}"/>
    <cellStyle name="Comma 3 4 10 7" xfId="19830" xr:uid="{39F4F698-6040-4C8E-86D6-E7A7AB21C61D}"/>
    <cellStyle name="Comma 3 4 11" xfId="813" xr:uid="{00000000-0005-0000-0000-00001A360000}"/>
    <cellStyle name="Comma 3 4 11 2" xfId="3218" xr:uid="{00000000-0005-0000-0000-00001B360000}"/>
    <cellStyle name="Comma 3 4 11 2 2" xfId="8021" xr:uid="{00000000-0005-0000-0000-00001C360000}"/>
    <cellStyle name="Comma 3 4 11 2 2 2" xfId="17628" xr:uid="{00000000-0005-0000-0000-00001D360000}"/>
    <cellStyle name="Comma 3 4 11 2 2 2 2" xfId="36842" xr:uid="{584D2A66-0D6A-41F0-8B0F-99F41C20CD94}"/>
    <cellStyle name="Comma 3 4 11 2 2 3" xfId="27235" xr:uid="{EEEF2DD8-DC66-4694-BC31-1A0281E3421E}"/>
    <cellStyle name="Comma 3 4 11 2 3" xfId="12825" xr:uid="{00000000-0005-0000-0000-00001E360000}"/>
    <cellStyle name="Comma 3 4 11 2 3 2" xfId="32039" xr:uid="{EAA45935-7770-4840-90D9-4DCCDED7FE32}"/>
    <cellStyle name="Comma 3 4 11 2 4" xfId="22432" xr:uid="{6104EDA7-DD70-4389-96DE-B040BE97F19F}"/>
    <cellStyle name="Comma 3 4 11 3" xfId="5620" xr:uid="{00000000-0005-0000-0000-00001F360000}"/>
    <cellStyle name="Comma 3 4 11 3 2" xfId="15227" xr:uid="{00000000-0005-0000-0000-000020360000}"/>
    <cellStyle name="Comma 3 4 11 3 2 2" xfId="34441" xr:uid="{6DD21739-318B-4833-B8BD-FB045C92D4DD}"/>
    <cellStyle name="Comma 3 4 11 3 3" xfId="24834" xr:uid="{28F90F28-8255-4975-8987-003E565C788C}"/>
    <cellStyle name="Comma 3 4 11 4" xfId="10423" xr:uid="{00000000-0005-0000-0000-000021360000}"/>
    <cellStyle name="Comma 3 4 11 4 2" xfId="29637" xr:uid="{5EC12261-01B6-4925-B289-0646F50857DE}"/>
    <cellStyle name="Comma 3 4 11 5" xfId="20030" xr:uid="{CD976204-C392-4DB2-B07B-6711C0868957}"/>
    <cellStyle name="Comma 3 4 12" xfId="1613" xr:uid="{00000000-0005-0000-0000-000022360000}"/>
    <cellStyle name="Comma 3 4 12 2" xfId="4018" xr:uid="{00000000-0005-0000-0000-000023360000}"/>
    <cellStyle name="Comma 3 4 12 2 2" xfId="8821" xr:uid="{00000000-0005-0000-0000-000024360000}"/>
    <cellStyle name="Comma 3 4 12 2 2 2" xfId="18428" xr:uid="{00000000-0005-0000-0000-000025360000}"/>
    <cellStyle name="Comma 3 4 12 2 2 2 2" xfId="37642" xr:uid="{4434931D-6198-4E87-AF2E-F838E66539C2}"/>
    <cellStyle name="Comma 3 4 12 2 2 3" xfId="28035" xr:uid="{A47FE3EC-11CE-4D0B-8CD7-8CC6C1F722D3}"/>
    <cellStyle name="Comma 3 4 12 2 3" xfId="13625" xr:uid="{00000000-0005-0000-0000-000026360000}"/>
    <cellStyle name="Comma 3 4 12 2 3 2" xfId="32839" xr:uid="{C02A8B44-D432-432F-ADF3-A9E6D69B93E0}"/>
    <cellStyle name="Comma 3 4 12 2 4" xfId="23232" xr:uid="{6C62BCA6-83B9-4717-98A5-5DC8252020CD}"/>
    <cellStyle name="Comma 3 4 12 3" xfId="6420" xr:uid="{00000000-0005-0000-0000-000027360000}"/>
    <cellStyle name="Comma 3 4 12 3 2" xfId="16027" xr:uid="{00000000-0005-0000-0000-000028360000}"/>
    <cellStyle name="Comma 3 4 12 3 2 2" xfId="35241" xr:uid="{E61F8799-558C-4B13-8B3A-E1A5CD25EE22}"/>
    <cellStyle name="Comma 3 4 12 3 3" xfId="25634" xr:uid="{87A91B29-CE8F-4443-88F7-E0286368E47E}"/>
    <cellStyle name="Comma 3 4 12 4" xfId="11223" xr:uid="{00000000-0005-0000-0000-000029360000}"/>
    <cellStyle name="Comma 3 4 12 4 2" xfId="30437" xr:uid="{C59D3BEB-8684-41A8-A5C0-A3329720CAC4}"/>
    <cellStyle name="Comma 3 4 12 5" xfId="20830" xr:uid="{E0F62448-FF86-4E69-A716-F466741CF6FF}"/>
    <cellStyle name="Comma 3 4 13" xfId="2418" xr:uid="{00000000-0005-0000-0000-00002A360000}"/>
    <cellStyle name="Comma 3 4 13 2" xfId="7221" xr:uid="{00000000-0005-0000-0000-00002B360000}"/>
    <cellStyle name="Comma 3 4 13 2 2" xfId="16828" xr:uid="{00000000-0005-0000-0000-00002C360000}"/>
    <cellStyle name="Comma 3 4 13 2 2 2" xfId="36042" xr:uid="{0BDECB04-66CF-4F45-AA7D-6C2A38631CD7}"/>
    <cellStyle name="Comma 3 4 13 2 3" xfId="26435" xr:uid="{A5030BE2-B2E1-41AA-BBCB-C91DBFD1E998}"/>
    <cellStyle name="Comma 3 4 13 3" xfId="12025" xr:uid="{00000000-0005-0000-0000-00002D360000}"/>
    <cellStyle name="Comma 3 4 13 3 2" xfId="31239" xr:uid="{3271B108-E1CC-440B-A1E8-98277181DF05}"/>
    <cellStyle name="Comma 3 4 13 4" xfId="21632" xr:uid="{0D9E2056-5833-443C-957F-8DAD6F187198}"/>
    <cellStyle name="Comma 3 4 14" xfId="4820" xr:uid="{00000000-0005-0000-0000-00002E360000}"/>
    <cellStyle name="Comma 3 4 14 2" xfId="14427" xr:uid="{00000000-0005-0000-0000-00002F360000}"/>
    <cellStyle name="Comma 3 4 14 2 2" xfId="33641" xr:uid="{DE8C8EEA-DD9B-4511-878B-1FE176F5FD2F}"/>
    <cellStyle name="Comma 3 4 14 3" xfId="24034" xr:uid="{CD44CB72-6613-41C5-A937-A07C8B14C457}"/>
    <cellStyle name="Comma 3 4 15" xfId="9623" xr:uid="{00000000-0005-0000-0000-000030360000}"/>
    <cellStyle name="Comma 3 4 15 2" xfId="28837" xr:uid="{CC663002-6C59-4B8A-B902-5B91F3FE49AE}"/>
    <cellStyle name="Comma 3 4 16" xfId="19230" xr:uid="{FBDE048B-DF6C-4701-B94B-803A905D0A37}"/>
    <cellStyle name="Comma 3 4 2" xfId="22" xr:uid="{00000000-0005-0000-0000-000031360000}"/>
    <cellStyle name="Comma 3 4 2 10" xfId="4830" xr:uid="{00000000-0005-0000-0000-000032360000}"/>
    <cellStyle name="Comma 3 4 2 10 2" xfId="14437" xr:uid="{00000000-0005-0000-0000-000033360000}"/>
    <cellStyle name="Comma 3 4 2 10 2 2" xfId="33651" xr:uid="{2D9B4EA1-0E9E-4CDC-8582-1A5E08537DA5}"/>
    <cellStyle name="Comma 3 4 2 10 3" xfId="24044" xr:uid="{5E084C05-EBF1-4C6E-83E1-B41D5D0086CB}"/>
    <cellStyle name="Comma 3 4 2 11" xfId="9633" xr:uid="{00000000-0005-0000-0000-000034360000}"/>
    <cellStyle name="Comma 3 4 2 11 2" xfId="28847" xr:uid="{1A587AF9-A075-4975-A00E-A1B3FAA240FE}"/>
    <cellStyle name="Comma 3 4 2 12" xfId="19240" xr:uid="{C70E8D06-4587-49B2-9A60-84EFB7878B6A}"/>
    <cellStyle name="Comma 3 4 2 2" xfId="72" xr:uid="{00000000-0005-0000-0000-000035360000}"/>
    <cellStyle name="Comma 3 4 2 2 10" xfId="9683" xr:uid="{00000000-0005-0000-0000-000036360000}"/>
    <cellStyle name="Comma 3 4 2 2 10 2" xfId="28897" xr:uid="{5BEC5C8C-05BA-4A99-A954-EAD1675C4B3F}"/>
    <cellStyle name="Comma 3 4 2 2 11" xfId="19290" xr:uid="{9AFB6608-292E-472D-A61E-1F1A69A708C2}"/>
    <cellStyle name="Comma 3 4 2 2 2" xfId="172" xr:uid="{00000000-0005-0000-0000-000037360000}"/>
    <cellStyle name="Comma 3 4 2 2 2 10" xfId="19390" xr:uid="{F8144331-AD2C-4C5D-81BA-E5C50D697F3E}"/>
    <cellStyle name="Comma 3 4 2 2 2 2" xfId="372" xr:uid="{00000000-0005-0000-0000-000038360000}"/>
    <cellStyle name="Comma 3 4 2 2 2 2 2" xfId="1173" xr:uid="{00000000-0005-0000-0000-000039360000}"/>
    <cellStyle name="Comma 3 4 2 2 2 2 2 2" xfId="3578" xr:uid="{00000000-0005-0000-0000-00003A360000}"/>
    <cellStyle name="Comma 3 4 2 2 2 2 2 2 2" xfId="8381" xr:uid="{00000000-0005-0000-0000-00003B360000}"/>
    <cellStyle name="Comma 3 4 2 2 2 2 2 2 2 2" xfId="17988" xr:uid="{00000000-0005-0000-0000-00003C360000}"/>
    <cellStyle name="Comma 3 4 2 2 2 2 2 2 2 2 2" xfId="37202" xr:uid="{E2133B46-6850-4929-A3F6-97BBC3262932}"/>
    <cellStyle name="Comma 3 4 2 2 2 2 2 2 2 3" xfId="27595" xr:uid="{CA10CD67-90A8-49CE-9E4B-BC392110B8D3}"/>
    <cellStyle name="Comma 3 4 2 2 2 2 2 2 3" xfId="13185" xr:uid="{00000000-0005-0000-0000-00003D360000}"/>
    <cellStyle name="Comma 3 4 2 2 2 2 2 2 3 2" xfId="32399" xr:uid="{F6A9006C-D1DD-4440-A6C1-7B5BDE88B59E}"/>
    <cellStyle name="Comma 3 4 2 2 2 2 2 2 4" xfId="22792" xr:uid="{F9D7FDE6-7169-4EFE-B89B-853F6DB2EA87}"/>
    <cellStyle name="Comma 3 4 2 2 2 2 2 3" xfId="5980" xr:uid="{00000000-0005-0000-0000-00003E360000}"/>
    <cellStyle name="Comma 3 4 2 2 2 2 2 3 2" xfId="15587" xr:uid="{00000000-0005-0000-0000-00003F360000}"/>
    <cellStyle name="Comma 3 4 2 2 2 2 2 3 2 2" xfId="34801" xr:uid="{5026125F-1FCB-4E39-92C8-EF80935694EE}"/>
    <cellStyle name="Comma 3 4 2 2 2 2 2 3 3" xfId="25194" xr:uid="{0F60D404-01A3-49F7-BA66-8BC5C052983A}"/>
    <cellStyle name="Comma 3 4 2 2 2 2 2 4" xfId="10783" xr:uid="{00000000-0005-0000-0000-000040360000}"/>
    <cellStyle name="Comma 3 4 2 2 2 2 2 4 2" xfId="29997" xr:uid="{E3781DEA-5025-43C5-9A84-CA70D9F3791E}"/>
    <cellStyle name="Comma 3 4 2 2 2 2 2 5" xfId="20390" xr:uid="{DD45A314-ECD3-48FA-A19B-9B1C9D4ED5AC}"/>
    <cellStyle name="Comma 3 4 2 2 2 2 3" xfId="1973" xr:uid="{00000000-0005-0000-0000-000041360000}"/>
    <cellStyle name="Comma 3 4 2 2 2 2 3 2" xfId="4378" xr:uid="{00000000-0005-0000-0000-000042360000}"/>
    <cellStyle name="Comma 3 4 2 2 2 2 3 2 2" xfId="9181" xr:uid="{00000000-0005-0000-0000-000043360000}"/>
    <cellStyle name="Comma 3 4 2 2 2 2 3 2 2 2" xfId="18788" xr:uid="{00000000-0005-0000-0000-000044360000}"/>
    <cellStyle name="Comma 3 4 2 2 2 2 3 2 2 2 2" xfId="38002" xr:uid="{E404A883-124A-4878-90A8-BF2004C6F66E}"/>
    <cellStyle name="Comma 3 4 2 2 2 2 3 2 2 3" xfId="28395" xr:uid="{74682D2F-55D4-4F87-AF6C-ABFE162F3877}"/>
    <cellStyle name="Comma 3 4 2 2 2 2 3 2 3" xfId="13985" xr:uid="{00000000-0005-0000-0000-000045360000}"/>
    <cellStyle name="Comma 3 4 2 2 2 2 3 2 3 2" xfId="33199" xr:uid="{2C28307E-3577-4A35-9570-139139024416}"/>
    <cellStyle name="Comma 3 4 2 2 2 2 3 2 4" xfId="23592" xr:uid="{E565694A-8BA4-434C-AEC9-2D856FE407C6}"/>
    <cellStyle name="Comma 3 4 2 2 2 2 3 3" xfId="6780" xr:uid="{00000000-0005-0000-0000-000046360000}"/>
    <cellStyle name="Comma 3 4 2 2 2 2 3 3 2" xfId="16387" xr:uid="{00000000-0005-0000-0000-000047360000}"/>
    <cellStyle name="Comma 3 4 2 2 2 2 3 3 2 2" xfId="35601" xr:uid="{C6F1C22D-24D2-4557-8600-3E74BE9F951F}"/>
    <cellStyle name="Comma 3 4 2 2 2 2 3 3 3" xfId="25994" xr:uid="{80B16C4C-35F8-4979-AAB6-52B5D5659268}"/>
    <cellStyle name="Comma 3 4 2 2 2 2 3 4" xfId="11583" xr:uid="{00000000-0005-0000-0000-000048360000}"/>
    <cellStyle name="Comma 3 4 2 2 2 2 3 4 2" xfId="30797" xr:uid="{98B25342-93C3-400F-9B24-E70AD7AC32CC}"/>
    <cellStyle name="Comma 3 4 2 2 2 2 3 5" xfId="21190" xr:uid="{9EE25433-3967-4F58-B518-A71D2F63ECF6}"/>
    <cellStyle name="Comma 3 4 2 2 2 2 4" xfId="2778" xr:uid="{00000000-0005-0000-0000-000049360000}"/>
    <cellStyle name="Comma 3 4 2 2 2 2 4 2" xfId="7581" xr:uid="{00000000-0005-0000-0000-00004A360000}"/>
    <cellStyle name="Comma 3 4 2 2 2 2 4 2 2" xfId="17188" xr:uid="{00000000-0005-0000-0000-00004B360000}"/>
    <cellStyle name="Comma 3 4 2 2 2 2 4 2 2 2" xfId="36402" xr:uid="{834FF5D4-5D17-4CB4-8329-CA7DEB43FD66}"/>
    <cellStyle name="Comma 3 4 2 2 2 2 4 2 3" xfId="26795" xr:uid="{0F1542BE-27F6-476F-959E-9CA5AC9998C8}"/>
    <cellStyle name="Comma 3 4 2 2 2 2 4 3" xfId="12385" xr:uid="{00000000-0005-0000-0000-00004C360000}"/>
    <cellStyle name="Comma 3 4 2 2 2 2 4 3 2" xfId="31599" xr:uid="{6AE3D4B0-1DD2-4E74-ABBA-4E31D2C6BB95}"/>
    <cellStyle name="Comma 3 4 2 2 2 2 4 4" xfId="21992" xr:uid="{44D78BF0-8091-468B-8234-5E25FDF3D00B}"/>
    <cellStyle name="Comma 3 4 2 2 2 2 5" xfId="5180" xr:uid="{00000000-0005-0000-0000-00004D360000}"/>
    <cellStyle name="Comma 3 4 2 2 2 2 5 2" xfId="14787" xr:uid="{00000000-0005-0000-0000-00004E360000}"/>
    <cellStyle name="Comma 3 4 2 2 2 2 5 2 2" xfId="34001" xr:uid="{EDA8D19D-5653-42E3-99D2-D3CC46FBBCDD}"/>
    <cellStyle name="Comma 3 4 2 2 2 2 5 3" xfId="24394" xr:uid="{F2A19E4B-C5EC-4AAC-9177-50042D6A33C4}"/>
    <cellStyle name="Comma 3 4 2 2 2 2 6" xfId="9983" xr:uid="{00000000-0005-0000-0000-00004F360000}"/>
    <cellStyle name="Comma 3 4 2 2 2 2 6 2" xfId="29197" xr:uid="{25139692-8D8A-4F3E-9115-27CEC8F0F069}"/>
    <cellStyle name="Comma 3 4 2 2 2 2 7" xfId="19590" xr:uid="{EF3F1787-BDFE-44CE-A6AB-87C1BD7B7E4E}"/>
    <cellStyle name="Comma 3 4 2 2 2 3" xfId="572" xr:uid="{00000000-0005-0000-0000-000050360000}"/>
    <cellStyle name="Comma 3 4 2 2 2 3 2" xfId="1373" xr:uid="{00000000-0005-0000-0000-000051360000}"/>
    <cellStyle name="Comma 3 4 2 2 2 3 2 2" xfId="3778" xr:uid="{00000000-0005-0000-0000-000052360000}"/>
    <cellStyle name="Comma 3 4 2 2 2 3 2 2 2" xfId="8581" xr:uid="{00000000-0005-0000-0000-000053360000}"/>
    <cellStyle name="Comma 3 4 2 2 2 3 2 2 2 2" xfId="18188" xr:uid="{00000000-0005-0000-0000-000054360000}"/>
    <cellStyle name="Comma 3 4 2 2 2 3 2 2 2 2 2" xfId="37402" xr:uid="{92D3E8F8-6451-4DC3-8060-8DEF3C2F0DAC}"/>
    <cellStyle name="Comma 3 4 2 2 2 3 2 2 2 3" xfId="27795" xr:uid="{8A4DE029-7DC7-44C6-81FB-30D2CA6F124F}"/>
    <cellStyle name="Comma 3 4 2 2 2 3 2 2 3" xfId="13385" xr:uid="{00000000-0005-0000-0000-000055360000}"/>
    <cellStyle name="Comma 3 4 2 2 2 3 2 2 3 2" xfId="32599" xr:uid="{73CF81E6-F188-489A-ADE1-8D4EC8ED1EE9}"/>
    <cellStyle name="Comma 3 4 2 2 2 3 2 2 4" xfId="22992" xr:uid="{3CC00C0A-D4C2-45CF-B59D-64287603F16A}"/>
    <cellStyle name="Comma 3 4 2 2 2 3 2 3" xfId="6180" xr:uid="{00000000-0005-0000-0000-000056360000}"/>
    <cellStyle name="Comma 3 4 2 2 2 3 2 3 2" xfId="15787" xr:uid="{00000000-0005-0000-0000-000057360000}"/>
    <cellStyle name="Comma 3 4 2 2 2 3 2 3 2 2" xfId="35001" xr:uid="{29BDEE18-DD1C-49D0-BE11-AAA51C70CD96}"/>
    <cellStyle name="Comma 3 4 2 2 2 3 2 3 3" xfId="25394" xr:uid="{4FD72333-31EB-475B-BE4F-83A97183C77F}"/>
    <cellStyle name="Comma 3 4 2 2 2 3 2 4" xfId="10983" xr:uid="{00000000-0005-0000-0000-000058360000}"/>
    <cellStyle name="Comma 3 4 2 2 2 3 2 4 2" xfId="30197" xr:uid="{02A758B2-51A5-48B7-A9B1-571B23626CA4}"/>
    <cellStyle name="Comma 3 4 2 2 2 3 2 5" xfId="20590" xr:uid="{D2C83F86-3452-444E-AE12-C9A1D8A15718}"/>
    <cellStyle name="Comma 3 4 2 2 2 3 3" xfId="2173" xr:uid="{00000000-0005-0000-0000-000059360000}"/>
    <cellStyle name="Comma 3 4 2 2 2 3 3 2" xfId="4578" xr:uid="{00000000-0005-0000-0000-00005A360000}"/>
    <cellStyle name="Comma 3 4 2 2 2 3 3 2 2" xfId="9381" xr:uid="{00000000-0005-0000-0000-00005B360000}"/>
    <cellStyle name="Comma 3 4 2 2 2 3 3 2 2 2" xfId="18988" xr:uid="{00000000-0005-0000-0000-00005C360000}"/>
    <cellStyle name="Comma 3 4 2 2 2 3 3 2 2 2 2" xfId="38202" xr:uid="{4440EA6C-F48C-4AB8-8B05-7140A1D0C55A}"/>
    <cellStyle name="Comma 3 4 2 2 2 3 3 2 2 3" xfId="28595" xr:uid="{39315C7E-0203-4792-82CD-03AC06C3D295}"/>
    <cellStyle name="Comma 3 4 2 2 2 3 3 2 3" xfId="14185" xr:uid="{00000000-0005-0000-0000-00005D360000}"/>
    <cellStyle name="Comma 3 4 2 2 2 3 3 2 3 2" xfId="33399" xr:uid="{85E5E739-3B24-403C-845E-D667C52054AA}"/>
    <cellStyle name="Comma 3 4 2 2 2 3 3 2 4" xfId="23792" xr:uid="{3BC2A53A-CE5F-42CD-AAB9-24E7480707E6}"/>
    <cellStyle name="Comma 3 4 2 2 2 3 3 3" xfId="6980" xr:uid="{00000000-0005-0000-0000-00005E360000}"/>
    <cellStyle name="Comma 3 4 2 2 2 3 3 3 2" xfId="16587" xr:uid="{00000000-0005-0000-0000-00005F360000}"/>
    <cellStyle name="Comma 3 4 2 2 2 3 3 3 2 2" xfId="35801" xr:uid="{9E51D11F-022B-4EA1-A10D-3B8E6F9FD0F0}"/>
    <cellStyle name="Comma 3 4 2 2 2 3 3 3 3" xfId="26194" xr:uid="{E38407F9-1E31-42F5-9FAB-34346B30946F}"/>
    <cellStyle name="Comma 3 4 2 2 2 3 3 4" xfId="11783" xr:uid="{00000000-0005-0000-0000-000060360000}"/>
    <cellStyle name="Comma 3 4 2 2 2 3 3 4 2" xfId="30997" xr:uid="{4D904B92-2866-4F62-931A-F8B0FEC598D6}"/>
    <cellStyle name="Comma 3 4 2 2 2 3 3 5" xfId="21390" xr:uid="{E182364D-B9A0-4705-8F9D-9243DD3797CA}"/>
    <cellStyle name="Comma 3 4 2 2 2 3 4" xfId="2978" xr:uid="{00000000-0005-0000-0000-000061360000}"/>
    <cellStyle name="Comma 3 4 2 2 2 3 4 2" xfId="7781" xr:uid="{00000000-0005-0000-0000-000062360000}"/>
    <cellStyle name="Comma 3 4 2 2 2 3 4 2 2" xfId="17388" xr:uid="{00000000-0005-0000-0000-000063360000}"/>
    <cellStyle name="Comma 3 4 2 2 2 3 4 2 2 2" xfId="36602" xr:uid="{A6A87B1A-11CF-4507-8116-BE9BF1C05F31}"/>
    <cellStyle name="Comma 3 4 2 2 2 3 4 2 3" xfId="26995" xr:uid="{C0111DA6-A978-44B5-B379-4AB603BEF45C}"/>
    <cellStyle name="Comma 3 4 2 2 2 3 4 3" xfId="12585" xr:uid="{00000000-0005-0000-0000-000064360000}"/>
    <cellStyle name="Comma 3 4 2 2 2 3 4 3 2" xfId="31799" xr:uid="{13E4756C-52D1-4FC9-BFEB-2105F9AE0FC2}"/>
    <cellStyle name="Comma 3 4 2 2 2 3 4 4" xfId="22192" xr:uid="{3555976A-B0C6-4581-B033-AF0DC4331A2D}"/>
    <cellStyle name="Comma 3 4 2 2 2 3 5" xfId="5380" xr:uid="{00000000-0005-0000-0000-000065360000}"/>
    <cellStyle name="Comma 3 4 2 2 2 3 5 2" xfId="14987" xr:uid="{00000000-0005-0000-0000-000066360000}"/>
    <cellStyle name="Comma 3 4 2 2 2 3 5 2 2" xfId="34201" xr:uid="{B1E3C9FD-8A08-4B1C-A905-54A88AD7CAC9}"/>
    <cellStyle name="Comma 3 4 2 2 2 3 5 3" xfId="24594" xr:uid="{16C96168-21F6-4ADC-B6E7-DE2619535A18}"/>
    <cellStyle name="Comma 3 4 2 2 2 3 6" xfId="10183" xr:uid="{00000000-0005-0000-0000-000067360000}"/>
    <cellStyle name="Comma 3 4 2 2 2 3 6 2" xfId="29397" xr:uid="{DFF71FC5-6298-4401-85B5-9EBB4468C186}"/>
    <cellStyle name="Comma 3 4 2 2 2 3 7" xfId="19790" xr:uid="{A018E30E-23D1-4691-B0F6-CCAB1D0690FB}"/>
    <cellStyle name="Comma 3 4 2 2 2 4" xfId="772" xr:uid="{00000000-0005-0000-0000-000068360000}"/>
    <cellStyle name="Comma 3 4 2 2 2 4 2" xfId="1573" xr:uid="{00000000-0005-0000-0000-000069360000}"/>
    <cellStyle name="Comma 3 4 2 2 2 4 2 2" xfId="3978" xr:uid="{00000000-0005-0000-0000-00006A360000}"/>
    <cellStyle name="Comma 3 4 2 2 2 4 2 2 2" xfId="8781" xr:uid="{00000000-0005-0000-0000-00006B360000}"/>
    <cellStyle name="Comma 3 4 2 2 2 4 2 2 2 2" xfId="18388" xr:uid="{00000000-0005-0000-0000-00006C360000}"/>
    <cellStyle name="Comma 3 4 2 2 2 4 2 2 2 2 2" xfId="37602" xr:uid="{462A4D4A-E9C5-4FF4-89AA-EE49094C22C4}"/>
    <cellStyle name="Comma 3 4 2 2 2 4 2 2 2 3" xfId="27995" xr:uid="{C2E7D9D5-5F91-41BE-890A-28FBFA6D6E40}"/>
    <cellStyle name="Comma 3 4 2 2 2 4 2 2 3" xfId="13585" xr:uid="{00000000-0005-0000-0000-00006D360000}"/>
    <cellStyle name="Comma 3 4 2 2 2 4 2 2 3 2" xfId="32799" xr:uid="{F1414E0D-BC39-4E42-BEB0-4B2DDA9109AB}"/>
    <cellStyle name="Comma 3 4 2 2 2 4 2 2 4" xfId="23192" xr:uid="{00D11EF0-3EC5-4064-AA7C-4FCEC92D4278}"/>
    <cellStyle name="Comma 3 4 2 2 2 4 2 3" xfId="6380" xr:uid="{00000000-0005-0000-0000-00006E360000}"/>
    <cellStyle name="Comma 3 4 2 2 2 4 2 3 2" xfId="15987" xr:uid="{00000000-0005-0000-0000-00006F360000}"/>
    <cellStyle name="Comma 3 4 2 2 2 4 2 3 2 2" xfId="35201" xr:uid="{2DC9234B-1259-4A54-BB06-59564EA0F9FB}"/>
    <cellStyle name="Comma 3 4 2 2 2 4 2 3 3" xfId="25594" xr:uid="{49EEDD8F-200E-4D93-A843-C7C53C96DA69}"/>
    <cellStyle name="Comma 3 4 2 2 2 4 2 4" xfId="11183" xr:uid="{00000000-0005-0000-0000-000070360000}"/>
    <cellStyle name="Comma 3 4 2 2 2 4 2 4 2" xfId="30397" xr:uid="{7A486B4B-6F0B-4723-BADB-8DAF498E8799}"/>
    <cellStyle name="Comma 3 4 2 2 2 4 2 5" xfId="20790" xr:uid="{C216C566-34A6-41E7-A16F-073D78327460}"/>
    <cellStyle name="Comma 3 4 2 2 2 4 3" xfId="2373" xr:uid="{00000000-0005-0000-0000-000071360000}"/>
    <cellStyle name="Comma 3 4 2 2 2 4 3 2" xfId="4778" xr:uid="{00000000-0005-0000-0000-000072360000}"/>
    <cellStyle name="Comma 3 4 2 2 2 4 3 2 2" xfId="9581" xr:uid="{00000000-0005-0000-0000-000073360000}"/>
    <cellStyle name="Comma 3 4 2 2 2 4 3 2 2 2" xfId="19188" xr:uid="{00000000-0005-0000-0000-000074360000}"/>
    <cellStyle name="Comma 3 4 2 2 2 4 3 2 2 2 2" xfId="38402" xr:uid="{7645F56B-3F81-4FDE-9C30-711FE5BDD82F}"/>
    <cellStyle name="Comma 3 4 2 2 2 4 3 2 2 3" xfId="28795" xr:uid="{249CA4EE-8958-46CC-93E5-8C0EC686FADF}"/>
    <cellStyle name="Comma 3 4 2 2 2 4 3 2 3" xfId="14385" xr:uid="{00000000-0005-0000-0000-000075360000}"/>
    <cellStyle name="Comma 3 4 2 2 2 4 3 2 3 2" xfId="33599" xr:uid="{805CB14B-FF5E-4210-AAD7-7FBDD6C1F36C}"/>
    <cellStyle name="Comma 3 4 2 2 2 4 3 2 4" xfId="23992" xr:uid="{AF6E4585-98D9-4A2F-A019-CD1956A67454}"/>
    <cellStyle name="Comma 3 4 2 2 2 4 3 3" xfId="7180" xr:uid="{00000000-0005-0000-0000-000076360000}"/>
    <cellStyle name="Comma 3 4 2 2 2 4 3 3 2" xfId="16787" xr:uid="{00000000-0005-0000-0000-000077360000}"/>
    <cellStyle name="Comma 3 4 2 2 2 4 3 3 2 2" xfId="36001" xr:uid="{6CA1F9D1-7E27-49A0-8A5F-7F2F68A9B23C}"/>
    <cellStyle name="Comma 3 4 2 2 2 4 3 3 3" xfId="26394" xr:uid="{A4B8E5A1-599B-43EC-97F5-D79540262A8A}"/>
    <cellStyle name="Comma 3 4 2 2 2 4 3 4" xfId="11983" xr:uid="{00000000-0005-0000-0000-000078360000}"/>
    <cellStyle name="Comma 3 4 2 2 2 4 3 4 2" xfId="31197" xr:uid="{E94D6C2B-EACF-4F7F-BDF8-D5441414B454}"/>
    <cellStyle name="Comma 3 4 2 2 2 4 3 5" xfId="21590" xr:uid="{4257169D-7A1E-4AFD-8E6C-61120E8BEED1}"/>
    <cellStyle name="Comma 3 4 2 2 2 4 4" xfId="3178" xr:uid="{00000000-0005-0000-0000-000079360000}"/>
    <cellStyle name="Comma 3 4 2 2 2 4 4 2" xfId="7981" xr:uid="{00000000-0005-0000-0000-00007A360000}"/>
    <cellStyle name="Comma 3 4 2 2 2 4 4 2 2" xfId="17588" xr:uid="{00000000-0005-0000-0000-00007B360000}"/>
    <cellStyle name="Comma 3 4 2 2 2 4 4 2 2 2" xfId="36802" xr:uid="{278BEF90-E55D-42A8-A8E7-EC23DADC80EB}"/>
    <cellStyle name="Comma 3 4 2 2 2 4 4 2 3" xfId="27195" xr:uid="{28C179D0-900C-47F0-9DA5-B1E9CF10CD08}"/>
    <cellStyle name="Comma 3 4 2 2 2 4 4 3" xfId="12785" xr:uid="{00000000-0005-0000-0000-00007C360000}"/>
    <cellStyle name="Comma 3 4 2 2 2 4 4 3 2" xfId="31999" xr:uid="{70AEDFB6-5413-4A4E-B98E-24CBED89E6F2}"/>
    <cellStyle name="Comma 3 4 2 2 2 4 4 4" xfId="22392" xr:uid="{C51A0F08-A71A-4747-AA05-8720900C9FA8}"/>
    <cellStyle name="Comma 3 4 2 2 2 4 5" xfId="5580" xr:uid="{00000000-0005-0000-0000-00007D360000}"/>
    <cellStyle name="Comma 3 4 2 2 2 4 5 2" xfId="15187" xr:uid="{00000000-0005-0000-0000-00007E360000}"/>
    <cellStyle name="Comma 3 4 2 2 2 4 5 2 2" xfId="34401" xr:uid="{2A0E6018-B9FA-4303-BD76-7E4ED0C24AF2}"/>
    <cellStyle name="Comma 3 4 2 2 2 4 5 3" xfId="24794" xr:uid="{91935DBD-FCA1-471B-850F-A852A4E29E30}"/>
    <cellStyle name="Comma 3 4 2 2 2 4 6" xfId="10383" xr:uid="{00000000-0005-0000-0000-00007F360000}"/>
    <cellStyle name="Comma 3 4 2 2 2 4 6 2" xfId="29597" xr:uid="{8D7F9475-D81E-437F-9BB5-22E62064D7A7}"/>
    <cellStyle name="Comma 3 4 2 2 2 4 7" xfId="19990" xr:uid="{0C38B732-A0F0-46F0-9152-FA2EB2698CC8}"/>
    <cellStyle name="Comma 3 4 2 2 2 5" xfId="973" xr:uid="{00000000-0005-0000-0000-000080360000}"/>
    <cellStyle name="Comma 3 4 2 2 2 5 2" xfId="3378" xr:uid="{00000000-0005-0000-0000-000081360000}"/>
    <cellStyle name="Comma 3 4 2 2 2 5 2 2" xfId="8181" xr:uid="{00000000-0005-0000-0000-000082360000}"/>
    <cellStyle name="Comma 3 4 2 2 2 5 2 2 2" xfId="17788" xr:uid="{00000000-0005-0000-0000-000083360000}"/>
    <cellStyle name="Comma 3 4 2 2 2 5 2 2 2 2" xfId="37002" xr:uid="{6DBCCDA1-407C-4475-ACD0-A6A27FE4484A}"/>
    <cellStyle name="Comma 3 4 2 2 2 5 2 2 3" xfId="27395" xr:uid="{95FA6833-7A02-4A8C-9C4E-25D4A1885DFC}"/>
    <cellStyle name="Comma 3 4 2 2 2 5 2 3" xfId="12985" xr:uid="{00000000-0005-0000-0000-000084360000}"/>
    <cellStyle name="Comma 3 4 2 2 2 5 2 3 2" xfId="32199" xr:uid="{5271A82C-12B5-42A7-AB87-FE5B835B7F25}"/>
    <cellStyle name="Comma 3 4 2 2 2 5 2 4" xfId="22592" xr:uid="{0D2046BB-D312-45CC-9517-3E91458ED408}"/>
    <cellStyle name="Comma 3 4 2 2 2 5 3" xfId="5780" xr:uid="{00000000-0005-0000-0000-000085360000}"/>
    <cellStyle name="Comma 3 4 2 2 2 5 3 2" xfId="15387" xr:uid="{00000000-0005-0000-0000-000086360000}"/>
    <cellStyle name="Comma 3 4 2 2 2 5 3 2 2" xfId="34601" xr:uid="{0508FDDA-CFD9-4F34-BED3-BFBFA5EEC00C}"/>
    <cellStyle name="Comma 3 4 2 2 2 5 3 3" xfId="24994" xr:uid="{945992FC-1B90-4F6B-8AE9-45DA9AA315B8}"/>
    <cellStyle name="Comma 3 4 2 2 2 5 4" xfId="10583" xr:uid="{00000000-0005-0000-0000-000087360000}"/>
    <cellStyle name="Comma 3 4 2 2 2 5 4 2" xfId="29797" xr:uid="{AD04B490-D4AE-4933-9217-84E410060FD4}"/>
    <cellStyle name="Comma 3 4 2 2 2 5 5" xfId="20190" xr:uid="{B0023CEA-A7BC-4C54-AAC5-45CED60D691D}"/>
    <cellStyle name="Comma 3 4 2 2 2 6" xfId="1773" xr:uid="{00000000-0005-0000-0000-000088360000}"/>
    <cellStyle name="Comma 3 4 2 2 2 6 2" xfId="4178" xr:uid="{00000000-0005-0000-0000-000089360000}"/>
    <cellStyle name="Comma 3 4 2 2 2 6 2 2" xfId="8981" xr:uid="{00000000-0005-0000-0000-00008A360000}"/>
    <cellStyle name="Comma 3 4 2 2 2 6 2 2 2" xfId="18588" xr:uid="{00000000-0005-0000-0000-00008B360000}"/>
    <cellStyle name="Comma 3 4 2 2 2 6 2 2 2 2" xfId="37802" xr:uid="{8F59F7A1-646D-4A44-AC84-05A65AE7B43B}"/>
    <cellStyle name="Comma 3 4 2 2 2 6 2 2 3" xfId="28195" xr:uid="{FDF6BD75-FC43-4CEB-A129-75C5BD5A5A74}"/>
    <cellStyle name="Comma 3 4 2 2 2 6 2 3" xfId="13785" xr:uid="{00000000-0005-0000-0000-00008C360000}"/>
    <cellStyle name="Comma 3 4 2 2 2 6 2 3 2" xfId="32999" xr:uid="{E912D189-AFD0-4530-9057-8A62B14EF54F}"/>
    <cellStyle name="Comma 3 4 2 2 2 6 2 4" xfId="23392" xr:uid="{6C376F26-0692-4AFD-9455-D117666ACC44}"/>
    <cellStyle name="Comma 3 4 2 2 2 6 3" xfId="6580" xr:uid="{00000000-0005-0000-0000-00008D360000}"/>
    <cellStyle name="Comma 3 4 2 2 2 6 3 2" xfId="16187" xr:uid="{00000000-0005-0000-0000-00008E360000}"/>
    <cellStyle name="Comma 3 4 2 2 2 6 3 2 2" xfId="35401" xr:uid="{B48836C3-8C3A-4317-8CE5-BE2EE88D5CA4}"/>
    <cellStyle name="Comma 3 4 2 2 2 6 3 3" xfId="25794" xr:uid="{1F3B2A7B-DF75-4012-AD1B-15B9C3159A84}"/>
    <cellStyle name="Comma 3 4 2 2 2 6 4" xfId="11383" xr:uid="{00000000-0005-0000-0000-00008F360000}"/>
    <cellStyle name="Comma 3 4 2 2 2 6 4 2" xfId="30597" xr:uid="{E4E8E48F-3D06-48EB-AE44-766BC1DB64D1}"/>
    <cellStyle name="Comma 3 4 2 2 2 6 5" xfId="20990" xr:uid="{F0EB4623-09A6-44F8-8222-CE773C1658A8}"/>
    <cellStyle name="Comma 3 4 2 2 2 7" xfId="2578" xr:uid="{00000000-0005-0000-0000-000090360000}"/>
    <cellStyle name="Comma 3 4 2 2 2 7 2" xfId="7381" xr:uid="{00000000-0005-0000-0000-000091360000}"/>
    <cellStyle name="Comma 3 4 2 2 2 7 2 2" xfId="16988" xr:uid="{00000000-0005-0000-0000-000092360000}"/>
    <cellStyle name="Comma 3 4 2 2 2 7 2 2 2" xfId="36202" xr:uid="{856A5D55-25DA-4028-A8CE-DA566C1AE88F}"/>
    <cellStyle name="Comma 3 4 2 2 2 7 2 3" xfId="26595" xr:uid="{54BFAE7C-DBC6-47E1-91B6-4BCBB08DCBF6}"/>
    <cellStyle name="Comma 3 4 2 2 2 7 3" xfId="12185" xr:uid="{00000000-0005-0000-0000-000093360000}"/>
    <cellStyle name="Comma 3 4 2 2 2 7 3 2" xfId="31399" xr:uid="{6060D51E-383C-46D3-BF5C-A228E0DF74D2}"/>
    <cellStyle name="Comma 3 4 2 2 2 7 4" xfId="21792" xr:uid="{AB777AA7-15B4-4E42-B0C9-7F2269AD89FB}"/>
    <cellStyle name="Comma 3 4 2 2 2 8" xfId="4980" xr:uid="{00000000-0005-0000-0000-000094360000}"/>
    <cellStyle name="Comma 3 4 2 2 2 8 2" xfId="14587" xr:uid="{00000000-0005-0000-0000-000095360000}"/>
    <cellStyle name="Comma 3 4 2 2 2 8 2 2" xfId="33801" xr:uid="{83D227CC-FD4F-4E72-857A-ED2CCF011ACC}"/>
    <cellStyle name="Comma 3 4 2 2 2 8 3" xfId="24194" xr:uid="{8F547E77-2078-4F72-9276-051B6F052B3D}"/>
    <cellStyle name="Comma 3 4 2 2 2 9" xfId="9783" xr:uid="{00000000-0005-0000-0000-000096360000}"/>
    <cellStyle name="Comma 3 4 2 2 2 9 2" xfId="28997" xr:uid="{3028EC42-1E34-4ECB-A0A9-24BBEF9DE467}"/>
    <cellStyle name="Comma 3 4 2 2 3" xfId="272" xr:uid="{00000000-0005-0000-0000-000097360000}"/>
    <cellStyle name="Comma 3 4 2 2 3 2" xfId="1073" xr:uid="{00000000-0005-0000-0000-000098360000}"/>
    <cellStyle name="Comma 3 4 2 2 3 2 2" xfId="3478" xr:uid="{00000000-0005-0000-0000-000099360000}"/>
    <cellStyle name="Comma 3 4 2 2 3 2 2 2" xfId="8281" xr:uid="{00000000-0005-0000-0000-00009A360000}"/>
    <cellStyle name="Comma 3 4 2 2 3 2 2 2 2" xfId="17888" xr:uid="{00000000-0005-0000-0000-00009B360000}"/>
    <cellStyle name="Comma 3 4 2 2 3 2 2 2 2 2" xfId="37102" xr:uid="{8175617B-B11A-4C40-A6C8-347F7F2B978E}"/>
    <cellStyle name="Comma 3 4 2 2 3 2 2 2 3" xfId="27495" xr:uid="{A75168B6-7D35-4DCC-8965-E4A406258B5F}"/>
    <cellStyle name="Comma 3 4 2 2 3 2 2 3" xfId="13085" xr:uid="{00000000-0005-0000-0000-00009C360000}"/>
    <cellStyle name="Comma 3 4 2 2 3 2 2 3 2" xfId="32299" xr:uid="{37709104-4B3C-49EF-B491-6A1CF71C257D}"/>
    <cellStyle name="Comma 3 4 2 2 3 2 2 4" xfId="22692" xr:uid="{20C73D60-9942-4E17-A163-187E8C3123A0}"/>
    <cellStyle name="Comma 3 4 2 2 3 2 3" xfId="5880" xr:uid="{00000000-0005-0000-0000-00009D360000}"/>
    <cellStyle name="Comma 3 4 2 2 3 2 3 2" xfId="15487" xr:uid="{00000000-0005-0000-0000-00009E360000}"/>
    <cellStyle name="Comma 3 4 2 2 3 2 3 2 2" xfId="34701" xr:uid="{9AD90C00-EE52-4419-AFA7-BA0BBBAE1F38}"/>
    <cellStyle name="Comma 3 4 2 2 3 2 3 3" xfId="25094" xr:uid="{50E6564B-D2D0-4220-8E4E-9A7BCBD375F8}"/>
    <cellStyle name="Comma 3 4 2 2 3 2 4" xfId="10683" xr:uid="{00000000-0005-0000-0000-00009F360000}"/>
    <cellStyle name="Comma 3 4 2 2 3 2 4 2" xfId="29897" xr:uid="{A50BFC87-B338-4B90-B36B-A71F29145979}"/>
    <cellStyle name="Comma 3 4 2 2 3 2 5" xfId="20290" xr:uid="{6DF350CE-7E5A-4F69-8105-793784C4A1FF}"/>
    <cellStyle name="Comma 3 4 2 2 3 3" xfId="1873" xr:uid="{00000000-0005-0000-0000-0000A0360000}"/>
    <cellStyle name="Comma 3 4 2 2 3 3 2" xfId="4278" xr:uid="{00000000-0005-0000-0000-0000A1360000}"/>
    <cellStyle name="Comma 3 4 2 2 3 3 2 2" xfId="9081" xr:uid="{00000000-0005-0000-0000-0000A2360000}"/>
    <cellStyle name="Comma 3 4 2 2 3 3 2 2 2" xfId="18688" xr:uid="{00000000-0005-0000-0000-0000A3360000}"/>
    <cellStyle name="Comma 3 4 2 2 3 3 2 2 2 2" xfId="37902" xr:uid="{076A550A-A4C5-47CF-8E24-050F69A4CA8A}"/>
    <cellStyle name="Comma 3 4 2 2 3 3 2 2 3" xfId="28295" xr:uid="{636EE13F-73D4-46B4-84CE-43E9948437A1}"/>
    <cellStyle name="Comma 3 4 2 2 3 3 2 3" xfId="13885" xr:uid="{00000000-0005-0000-0000-0000A4360000}"/>
    <cellStyle name="Comma 3 4 2 2 3 3 2 3 2" xfId="33099" xr:uid="{DD40CF2C-4966-46F1-BB07-6269AB6D044C}"/>
    <cellStyle name="Comma 3 4 2 2 3 3 2 4" xfId="23492" xr:uid="{BD38ACCB-5D13-400A-9181-6A2C644523CE}"/>
    <cellStyle name="Comma 3 4 2 2 3 3 3" xfId="6680" xr:uid="{00000000-0005-0000-0000-0000A5360000}"/>
    <cellStyle name="Comma 3 4 2 2 3 3 3 2" xfId="16287" xr:uid="{00000000-0005-0000-0000-0000A6360000}"/>
    <cellStyle name="Comma 3 4 2 2 3 3 3 2 2" xfId="35501" xr:uid="{05BBF6C7-313A-4908-8FAA-FD7B70A20682}"/>
    <cellStyle name="Comma 3 4 2 2 3 3 3 3" xfId="25894" xr:uid="{641D7C82-1B7C-40A7-B5EF-5FA664EBC451}"/>
    <cellStyle name="Comma 3 4 2 2 3 3 4" xfId="11483" xr:uid="{00000000-0005-0000-0000-0000A7360000}"/>
    <cellStyle name="Comma 3 4 2 2 3 3 4 2" xfId="30697" xr:uid="{26698534-3EE9-44DC-A794-9C6497AC4133}"/>
    <cellStyle name="Comma 3 4 2 2 3 3 5" xfId="21090" xr:uid="{9384332D-6A55-4B04-AC17-1541DC7CB1E6}"/>
    <cellStyle name="Comma 3 4 2 2 3 4" xfId="2678" xr:uid="{00000000-0005-0000-0000-0000A8360000}"/>
    <cellStyle name="Comma 3 4 2 2 3 4 2" xfId="7481" xr:uid="{00000000-0005-0000-0000-0000A9360000}"/>
    <cellStyle name="Comma 3 4 2 2 3 4 2 2" xfId="17088" xr:uid="{00000000-0005-0000-0000-0000AA360000}"/>
    <cellStyle name="Comma 3 4 2 2 3 4 2 2 2" xfId="36302" xr:uid="{289C8CD3-7A8C-4FA1-9057-18CED513A5E5}"/>
    <cellStyle name="Comma 3 4 2 2 3 4 2 3" xfId="26695" xr:uid="{94DBD5C8-33E4-4AB5-8ED4-EF3F02397F3F}"/>
    <cellStyle name="Comma 3 4 2 2 3 4 3" xfId="12285" xr:uid="{00000000-0005-0000-0000-0000AB360000}"/>
    <cellStyle name="Comma 3 4 2 2 3 4 3 2" xfId="31499" xr:uid="{7222BFDC-66BA-4384-A48E-A3829CE5A414}"/>
    <cellStyle name="Comma 3 4 2 2 3 4 4" xfId="21892" xr:uid="{26ED78B0-9459-4D21-9614-6FC8B828D193}"/>
    <cellStyle name="Comma 3 4 2 2 3 5" xfId="5080" xr:uid="{00000000-0005-0000-0000-0000AC360000}"/>
    <cellStyle name="Comma 3 4 2 2 3 5 2" xfId="14687" xr:uid="{00000000-0005-0000-0000-0000AD360000}"/>
    <cellStyle name="Comma 3 4 2 2 3 5 2 2" xfId="33901" xr:uid="{5B5A33D1-0545-42DF-B9E6-9AEE2438D684}"/>
    <cellStyle name="Comma 3 4 2 2 3 5 3" xfId="24294" xr:uid="{B8542B4E-FEF0-47D4-B1B8-81516DB4822F}"/>
    <cellStyle name="Comma 3 4 2 2 3 6" xfId="9883" xr:uid="{00000000-0005-0000-0000-0000AE360000}"/>
    <cellStyle name="Comma 3 4 2 2 3 6 2" xfId="29097" xr:uid="{15075283-DFFF-44A3-BAC1-8E0938FED701}"/>
    <cellStyle name="Comma 3 4 2 2 3 7" xfId="19490" xr:uid="{E28816B1-73B1-463D-B5B2-BEE94DC91742}"/>
    <cellStyle name="Comma 3 4 2 2 4" xfId="472" xr:uid="{00000000-0005-0000-0000-0000AF360000}"/>
    <cellStyle name="Comma 3 4 2 2 4 2" xfId="1273" xr:uid="{00000000-0005-0000-0000-0000B0360000}"/>
    <cellStyle name="Comma 3 4 2 2 4 2 2" xfId="3678" xr:uid="{00000000-0005-0000-0000-0000B1360000}"/>
    <cellStyle name="Comma 3 4 2 2 4 2 2 2" xfId="8481" xr:uid="{00000000-0005-0000-0000-0000B2360000}"/>
    <cellStyle name="Comma 3 4 2 2 4 2 2 2 2" xfId="18088" xr:uid="{00000000-0005-0000-0000-0000B3360000}"/>
    <cellStyle name="Comma 3 4 2 2 4 2 2 2 2 2" xfId="37302" xr:uid="{06ABC2AA-FF87-41D2-83AB-B91EB8FF8B47}"/>
    <cellStyle name="Comma 3 4 2 2 4 2 2 2 3" xfId="27695" xr:uid="{F60DF6AA-65AD-4A92-94F3-20EDE183EB9E}"/>
    <cellStyle name="Comma 3 4 2 2 4 2 2 3" xfId="13285" xr:uid="{00000000-0005-0000-0000-0000B4360000}"/>
    <cellStyle name="Comma 3 4 2 2 4 2 2 3 2" xfId="32499" xr:uid="{4278431D-01C6-4483-887A-CBE7E5A9980B}"/>
    <cellStyle name="Comma 3 4 2 2 4 2 2 4" xfId="22892" xr:uid="{71C69501-60B1-44E0-876C-DCCE79799BDF}"/>
    <cellStyle name="Comma 3 4 2 2 4 2 3" xfId="6080" xr:uid="{00000000-0005-0000-0000-0000B5360000}"/>
    <cellStyle name="Comma 3 4 2 2 4 2 3 2" xfId="15687" xr:uid="{00000000-0005-0000-0000-0000B6360000}"/>
    <cellStyle name="Comma 3 4 2 2 4 2 3 2 2" xfId="34901" xr:uid="{1AF7895C-EA6C-49CF-861D-F9718D3E1845}"/>
    <cellStyle name="Comma 3 4 2 2 4 2 3 3" xfId="25294" xr:uid="{284D03EF-E1A4-4A51-8E93-170320917909}"/>
    <cellStyle name="Comma 3 4 2 2 4 2 4" xfId="10883" xr:uid="{00000000-0005-0000-0000-0000B7360000}"/>
    <cellStyle name="Comma 3 4 2 2 4 2 4 2" xfId="30097" xr:uid="{FED07C6B-2C10-4562-998C-8F02FEBECB8D}"/>
    <cellStyle name="Comma 3 4 2 2 4 2 5" xfId="20490" xr:uid="{E0C35245-E10B-4977-90C8-033BA9AE70E7}"/>
    <cellStyle name="Comma 3 4 2 2 4 3" xfId="2073" xr:uid="{00000000-0005-0000-0000-0000B8360000}"/>
    <cellStyle name="Comma 3 4 2 2 4 3 2" xfId="4478" xr:uid="{00000000-0005-0000-0000-0000B9360000}"/>
    <cellStyle name="Comma 3 4 2 2 4 3 2 2" xfId="9281" xr:uid="{00000000-0005-0000-0000-0000BA360000}"/>
    <cellStyle name="Comma 3 4 2 2 4 3 2 2 2" xfId="18888" xr:uid="{00000000-0005-0000-0000-0000BB360000}"/>
    <cellStyle name="Comma 3 4 2 2 4 3 2 2 2 2" xfId="38102" xr:uid="{1087759D-2C82-40A2-9A0F-DBDA5D4B0360}"/>
    <cellStyle name="Comma 3 4 2 2 4 3 2 2 3" xfId="28495" xr:uid="{95BF5ABC-C3C8-485E-871C-E7ED5B260FA4}"/>
    <cellStyle name="Comma 3 4 2 2 4 3 2 3" xfId="14085" xr:uid="{00000000-0005-0000-0000-0000BC360000}"/>
    <cellStyle name="Comma 3 4 2 2 4 3 2 3 2" xfId="33299" xr:uid="{604026A1-4AE5-4185-BDC4-7E69636D1425}"/>
    <cellStyle name="Comma 3 4 2 2 4 3 2 4" xfId="23692" xr:uid="{24A40C1E-30D1-45EA-9DA0-6A0CF76D3079}"/>
    <cellStyle name="Comma 3 4 2 2 4 3 3" xfId="6880" xr:uid="{00000000-0005-0000-0000-0000BD360000}"/>
    <cellStyle name="Comma 3 4 2 2 4 3 3 2" xfId="16487" xr:uid="{00000000-0005-0000-0000-0000BE360000}"/>
    <cellStyle name="Comma 3 4 2 2 4 3 3 2 2" xfId="35701" xr:uid="{B433992A-8267-4826-9283-20F28182F53B}"/>
    <cellStyle name="Comma 3 4 2 2 4 3 3 3" xfId="26094" xr:uid="{E159CF80-530F-4DEC-8AE2-7D2E42B6290F}"/>
    <cellStyle name="Comma 3 4 2 2 4 3 4" xfId="11683" xr:uid="{00000000-0005-0000-0000-0000BF360000}"/>
    <cellStyle name="Comma 3 4 2 2 4 3 4 2" xfId="30897" xr:uid="{88A52CD6-9ACE-430E-B93A-C3A827330EE1}"/>
    <cellStyle name="Comma 3 4 2 2 4 3 5" xfId="21290" xr:uid="{EEB7EC6C-85DB-4BDF-895F-AE4BCAA17157}"/>
    <cellStyle name="Comma 3 4 2 2 4 4" xfId="2878" xr:uid="{00000000-0005-0000-0000-0000C0360000}"/>
    <cellStyle name="Comma 3 4 2 2 4 4 2" xfId="7681" xr:uid="{00000000-0005-0000-0000-0000C1360000}"/>
    <cellStyle name="Comma 3 4 2 2 4 4 2 2" xfId="17288" xr:uid="{00000000-0005-0000-0000-0000C2360000}"/>
    <cellStyle name="Comma 3 4 2 2 4 4 2 2 2" xfId="36502" xr:uid="{C73DF34B-8BFD-49C3-BE25-27C74ABD0E3A}"/>
    <cellStyle name="Comma 3 4 2 2 4 4 2 3" xfId="26895" xr:uid="{B47FBA45-2D7C-492F-9ECA-F004354DEE84}"/>
    <cellStyle name="Comma 3 4 2 2 4 4 3" xfId="12485" xr:uid="{00000000-0005-0000-0000-0000C3360000}"/>
    <cellStyle name="Comma 3 4 2 2 4 4 3 2" xfId="31699" xr:uid="{61779B62-A464-4D43-AE5E-7C2F464BA70F}"/>
    <cellStyle name="Comma 3 4 2 2 4 4 4" xfId="22092" xr:uid="{BBD73F53-F5E8-4450-813D-B78B1E852D58}"/>
    <cellStyle name="Comma 3 4 2 2 4 5" xfId="5280" xr:uid="{00000000-0005-0000-0000-0000C4360000}"/>
    <cellStyle name="Comma 3 4 2 2 4 5 2" xfId="14887" xr:uid="{00000000-0005-0000-0000-0000C5360000}"/>
    <cellStyle name="Comma 3 4 2 2 4 5 2 2" xfId="34101" xr:uid="{DBF86CFC-05A4-4F43-9131-18A9030ADC28}"/>
    <cellStyle name="Comma 3 4 2 2 4 5 3" xfId="24494" xr:uid="{415BD24C-8F84-4E76-8F68-E9CD52C2D2D0}"/>
    <cellStyle name="Comma 3 4 2 2 4 6" xfId="10083" xr:uid="{00000000-0005-0000-0000-0000C6360000}"/>
    <cellStyle name="Comma 3 4 2 2 4 6 2" xfId="29297" xr:uid="{BA52FA0C-EA58-4845-8609-79EB0F4B76BC}"/>
    <cellStyle name="Comma 3 4 2 2 4 7" xfId="19690" xr:uid="{C9296678-7242-4307-AB8A-84343FB99021}"/>
    <cellStyle name="Comma 3 4 2 2 5" xfId="672" xr:uid="{00000000-0005-0000-0000-0000C7360000}"/>
    <cellStyle name="Comma 3 4 2 2 5 2" xfId="1473" xr:uid="{00000000-0005-0000-0000-0000C8360000}"/>
    <cellStyle name="Comma 3 4 2 2 5 2 2" xfId="3878" xr:uid="{00000000-0005-0000-0000-0000C9360000}"/>
    <cellStyle name="Comma 3 4 2 2 5 2 2 2" xfId="8681" xr:uid="{00000000-0005-0000-0000-0000CA360000}"/>
    <cellStyle name="Comma 3 4 2 2 5 2 2 2 2" xfId="18288" xr:uid="{00000000-0005-0000-0000-0000CB360000}"/>
    <cellStyle name="Comma 3 4 2 2 5 2 2 2 2 2" xfId="37502" xr:uid="{13E2040A-CEA0-47D3-896F-F8E2BD0BFCDA}"/>
    <cellStyle name="Comma 3 4 2 2 5 2 2 2 3" xfId="27895" xr:uid="{C9779E88-6714-44AE-8849-58AEFD3423E5}"/>
    <cellStyle name="Comma 3 4 2 2 5 2 2 3" xfId="13485" xr:uid="{00000000-0005-0000-0000-0000CC360000}"/>
    <cellStyle name="Comma 3 4 2 2 5 2 2 3 2" xfId="32699" xr:uid="{8CF764EA-3B40-4B80-AC75-84B864410491}"/>
    <cellStyle name="Comma 3 4 2 2 5 2 2 4" xfId="23092" xr:uid="{AD5D906F-D356-4ACB-9481-06EE60FFE199}"/>
    <cellStyle name="Comma 3 4 2 2 5 2 3" xfId="6280" xr:uid="{00000000-0005-0000-0000-0000CD360000}"/>
    <cellStyle name="Comma 3 4 2 2 5 2 3 2" xfId="15887" xr:uid="{00000000-0005-0000-0000-0000CE360000}"/>
    <cellStyle name="Comma 3 4 2 2 5 2 3 2 2" xfId="35101" xr:uid="{FC3B0037-2A15-408D-8EC6-01C2A670BCDD}"/>
    <cellStyle name="Comma 3 4 2 2 5 2 3 3" xfId="25494" xr:uid="{0C8C643F-D3B9-4C93-9424-C7F18C4A62BA}"/>
    <cellStyle name="Comma 3 4 2 2 5 2 4" xfId="11083" xr:uid="{00000000-0005-0000-0000-0000CF360000}"/>
    <cellStyle name="Comma 3 4 2 2 5 2 4 2" xfId="30297" xr:uid="{8C902264-CE8D-4AF3-B49F-5FF93E659F11}"/>
    <cellStyle name="Comma 3 4 2 2 5 2 5" xfId="20690" xr:uid="{01321F02-6613-4796-9E6C-1EFBC97E69AA}"/>
    <cellStyle name="Comma 3 4 2 2 5 3" xfId="2273" xr:uid="{00000000-0005-0000-0000-0000D0360000}"/>
    <cellStyle name="Comma 3 4 2 2 5 3 2" xfId="4678" xr:uid="{00000000-0005-0000-0000-0000D1360000}"/>
    <cellStyle name="Comma 3 4 2 2 5 3 2 2" xfId="9481" xr:uid="{00000000-0005-0000-0000-0000D2360000}"/>
    <cellStyle name="Comma 3 4 2 2 5 3 2 2 2" xfId="19088" xr:uid="{00000000-0005-0000-0000-0000D3360000}"/>
    <cellStyle name="Comma 3 4 2 2 5 3 2 2 2 2" xfId="38302" xr:uid="{1F83A151-A6E7-4021-B969-8B7A7B2BE24E}"/>
    <cellStyle name="Comma 3 4 2 2 5 3 2 2 3" xfId="28695" xr:uid="{73EEC52A-BD3D-4FF2-A67F-48FFF0F2219E}"/>
    <cellStyle name="Comma 3 4 2 2 5 3 2 3" xfId="14285" xr:uid="{00000000-0005-0000-0000-0000D4360000}"/>
    <cellStyle name="Comma 3 4 2 2 5 3 2 3 2" xfId="33499" xr:uid="{9A895F55-7494-4341-B245-9F41635DF744}"/>
    <cellStyle name="Comma 3 4 2 2 5 3 2 4" xfId="23892" xr:uid="{8A097C7C-EDB7-4AAD-9C41-2BB3607DEB48}"/>
    <cellStyle name="Comma 3 4 2 2 5 3 3" xfId="7080" xr:uid="{00000000-0005-0000-0000-0000D5360000}"/>
    <cellStyle name="Comma 3 4 2 2 5 3 3 2" xfId="16687" xr:uid="{00000000-0005-0000-0000-0000D6360000}"/>
    <cellStyle name="Comma 3 4 2 2 5 3 3 2 2" xfId="35901" xr:uid="{E5F6E3DE-4BF5-414E-936C-D760905F4175}"/>
    <cellStyle name="Comma 3 4 2 2 5 3 3 3" xfId="26294" xr:uid="{3C34B36A-BB1E-4AB5-AA64-47828EE6A3CC}"/>
    <cellStyle name="Comma 3 4 2 2 5 3 4" xfId="11883" xr:uid="{00000000-0005-0000-0000-0000D7360000}"/>
    <cellStyle name="Comma 3 4 2 2 5 3 4 2" xfId="31097" xr:uid="{898DC432-67A7-44B3-8099-9421D7B9D174}"/>
    <cellStyle name="Comma 3 4 2 2 5 3 5" xfId="21490" xr:uid="{29FDF38F-988C-48F3-82B0-2C87D01436D6}"/>
    <cellStyle name="Comma 3 4 2 2 5 4" xfId="3078" xr:uid="{00000000-0005-0000-0000-0000D8360000}"/>
    <cellStyle name="Comma 3 4 2 2 5 4 2" xfId="7881" xr:uid="{00000000-0005-0000-0000-0000D9360000}"/>
    <cellStyle name="Comma 3 4 2 2 5 4 2 2" xfId="17488" xr:uid="{00000000-0005-0000-0000-0000DA360000}"/>
    <cellStyle name="Comma 3 4 2 2 5 4 2 2 2" xfId="36702" xr:uid="{5FA43F64-D10E-4F14-9E23-4D3A5B1589BA}"/>
    <cellStyle name="Comma 3 4 2 2 5 4 2 3" xfId="27095" xr:uid="{BCBC9CDF-099F-43FE-9203-11044E0EA5F1}"/>
    <cellStyle name="Comma 3 4 2 2 5 4 3" xfId="12685" xr:uid="{00000000-0005-0000-0000-0000DB360000}"/>
    <cellStyle name="Comma 3 4 2 2 5 4 3 2" xfId="31899" xr:uid="{B4BB3B43-6902-435D-BB3F-3492055E59BC}"/>
    <cellStyle name="Comma 3 4 2 2 5 4 4" xfId="22292" xr:uid="{CD994F31-7831-40B1-AA3A-A350E780A99E}"/>
    <cellStyle name="Comma 3 4 2 2 5 5" xfId="5480" xr:uid="{00000000-0005-0000-0000-0000DC360000}"/>
    <cellStyle name="Comma 3 4 2 2 5 5 2" xfId="15087" xr:uid="{00000000-0005-0000-0000-0000DD360000}"/>
    <cellStyle name="Comma 3 4 2 2 5 5 2 2" xfId="34301" xr:uid="{C2AEAB5C-0514-4D88-9E44-8895B3ECAB84}"/>
    <cellStyle name="Comma 3 4 2 2 5 5 3" xfId="24694" xr:uid="{1F82726C-9DBF-4083-B376-7438DE538AFE}"/>
    <cellStyle name="Comma 3 4 2 2 5 6" xfId="10283" xr:uid="{00000000-0005-0000-0000-0000DE360000}"/>
    <cellStyle name="Comma 3 4 2 2 5 6 2" xfId="29497" xr:uid="{F72FA861-2B25-419B-9563-CA3621904B50}"/>
    <cellStyle name="Comma 3 4 2 2 5 7" xfId="19890" xr:uid="{5436C46F-1DF5-409E-955F-426DF13D0CDF}"/>
    <cellStyle name="Comma 3 4 2 2 6" xfId="873" xr:uid="{00000000-0005-0000-0000-0000DF360000}"/>
    <cellStyle name="Comma 3 4 2 2 6 2" xfId="3278" xr:uid="{00000000-0005-0000-0000-0000E0360000}"/>
    <cellStyle name="Comma 3 4 2 2 6 2 2" xfId="8081" xr:uid="{00000000-0005-0000-0000-0000E1360000}"/>
    <cellStyle name="Comma 3 4 2 2 6 2 2 2" xfId="17688" xr:uid="{00000000-0005-0000-0000-0000E2360000}"/>
    <cellStyle name="Comma 3 4 2 2 6 2 2 2 2" xfId="36902" xr:uid="{D3D93A3F-1CB9-4C52-B4DE-C815E4E32B80}"/>
    <cellStyle name="Comma 3 4 2 2 6 2 2 3" xfId="27295" xr:uid="{E1304EE9-3F3B-40EA-BE93-6B07F51F5C5C}"/>
    <cellStyle name="Comma 3 4 2 2 6 2 3" xfId="12885" xr:uid="{00000000-0005-0000-0000-0000E3360000}"/>
    <cellStyle name="Comma 3 4 2 2 6 2 3 2" xfId="32099" xr:uid="{52F959F0-0A9A-4BDF-B886-C980ABA41BC1}"/>
    <cellStyle name="Comma 3 4 2 2 6 2 4" xfId="22492" xr:uid="{46F51ACA-A29B-42C4-97D6-8DA1CCA1C8B8}"/>
    <cellStyle name="Comma 3 4 2 2 6 3" xfId="5680" xr:uid="{00000000-0005-0000-0000-0000E4360000}"/>
    <cellStyle name="Comma 3 4 2 2 6 3 2" xfId="15287" xr:uid="{00000000-0005-0000-0000-0000E5360000}"/>
    <cellStyle name="Comma 3 4 2 2 6 3 2 2" xfId="34501" xr:uid="{C94C7DA6-F47F-4275-BABD-67D8029762FA}"/>
    <cellStyle name="Comma 3 4 2 2 6 3 3" xfId="24894" xr:uid="{B62B9B6D-2EB2-4633-9E39-AAE85747A151}"/>
    <cellStyle name="Comma 3 4 2 2 6 4" xfId="10483" xr:uid="{00000000-0005-0000-0000-0000E6360000}"/>
    <cellStyle name="Comma 3 4 2 2 6 4 2" xfId="29697" xr:uid="{001DB708-5890-49F7-BA54-5405A8AC36C7}"/>
    <cellStyle name="Comma 3 4 2 2 6 5" xfId="20090" xr:uid="{A11BC45D-C9E1-441E-B8DB-7F32BD287C29}"/>
    <cellStyle name="Comma 3 4 2 2 7" xfId="1673" xr:uid="{00000000-0005-0000-0000-0000E7360000}"/>
    <cellStyle name="Comma 3 4 2 2 7 2" xfId="4078" xr:uid="{00000000-0005-0000-0000-0000E8360000}"/>
    <cellStyle name="Comma 3 4 2 2 7 2 2" xfId="8881" xr:uid="{00000000-0005-0000-0000-0000E9360000}"/>
    <cellStyle name="Comma 3 4 2 2 7 2 2 2" xfId="18488" xr:uid="{00000000-0005-0000-0000-0000EA360000}"/>
    <cellStyle name="Comma 3 4 2 2 7 2 2 2 2" xfId="37702" xr:uid="{42B9B4BA-9A73-41B8-9177-25CFA88AAC8B}"/>
    <cellStyle name="Comma 3 4 2 2 7 2 2 3" xfId="28095" xr:uid="{559CFE1D-48B8-44C0-AD73-24AE09C2055B}"/>
    <cellStyle name="Comma 3 4 2 2 7 2 3" xfId="13685" xr:uid="{00000000-0005-0000-0000-0000EB360000}"/>
    <cellStyle name="Comma 3 4 2 2 7 2 3 2" xfId="32899" xr:uid="{F691D767-94B8-426D-AC9E-C6E2C6C8FD70}"/>
    <cellStyle name="Comma 3 4 2 2 7 2 4" xfId="23292" xr:uid="{6A8E9EFF-D794-4755-A5C2-7482594E4B9A}"/>
    <cellStyle name="Comma 3 4 2 2 7 3" xfId="6480" xr:uid="{00000000-0005-0000-0000-0000EC360000}"/>
    <cellStyle name="Comma 3 4 2 2 7 3 2" xfId="16087" xr:uid="{00000000-0005-0000-0000-0000ED360000}"/>
    <cellStyle name="Comma 3 4 2 2 7 3 2 2" xfId="35301" xr:uid="{DFAE304E-0BC5-450F-BE1F-CEF3AAA922A1}"/>
    <cellStyle name="Comma 3 4 2 2 7 3 3" xfId="25694" xr:uid="{1690E71A-2E21-4A75-8D22-6916C5C4F864}"/>
    <cellStyle name="Comma 3 4 2 2 7 4" xfId="11283" xr:uid="{00000000-0005-0000-0000-0000EE360000}"/>
    <cellStyle name="Comma 3 4 2 2 7 4 2" xfId="30497" xr:uid="{97EDE5DA-F140-4924-9CA6-AA996906A946}"/>
    <cellStyle name="Comma 3 4 2 2 7 5" xfId="20890" xr:uid="{A62E0CFF-9C77-4F4E-B451-A4AF57CEA22A}"/>
    <cellStyle name="Comma 3 4 2 2 8" xfId="2478" xr:uid="{00000000-0005-0000-0000-0000EF360000}"/>
    <cellStyle name="Comma 3 4 2 2 8 2" xfId="7281" xr:uid="{00000000-0005-0000-0000-0000F0360000}"/>
    <cellStyle name="Comma 3 4 2 2 8 2 2" xfId="16888" xr:uid="{00000000-0005-0000-0000-0000F1360000}"/>
    <cellStyle name="Comma 3 4 2 2 8 2 2 2" xfId="36102" xr:uid="{9F6EECEC-8914-42EF-88CB-4DF3E4D69EE3}"/>
    <cellStyle name="Comma 3 4 2 2 8 2 3" xfId="26495" xr:uid="{5B8DD8E4-2625-452F-97D4-1B46BDCB773B}"/>
    <cellStyle name="Comma 3 4 2 2 8 3" xfId="12085" xr:uid="{00000000-0005-0000-0000-0000F2360000}"/>
    <cellStyle name="Comma 3 4 2 2 8 3 2" xfId="31299" xr:uid="{D6E7E6E6-E3E6-45F8-96FF-F57D8F9B4F7D}"/>
    <cellStyle name="Comma 3 4 2 2 8 4" xfId="21692" xr:uid="{7BCE2198-2ED6-4758-87CF-A68A4AD99808}"/>
    <cellStyle name="Comma 3 4 2 2 9" xfId="4880" xr:uid="{00000000-0005-0000-0000-0000F3360000}"/>
    <cellStyle name="Comma 3 4 2 2 9 2" xfId="14487" xr:uid="{00000000-0005-0000-0000-0000F4360000}"/>
    <cellStyle name="Comma 3 4 2 2 9 2 2" xfId="33701" xr:uid="{5E085637-2614-42D6-9358-2BB990F8A26F}"/>
    <cellStyle name="Comma 3 4 2 2 9 3" xfId="24094" xr:uid="{F068694D-1893-4227-835F-D8FFB537D5BD}"/>
    <cellStyle name="Comma 3 4 2 3" xfId="122" xr:uid="{00000000-0005-0000-0000-0000F5360000}"/>
    <cellStyle name="Comma 3 4 2 3 10" xfId="19340" xr:uid="{788C390A-2762-47F2-BC5B-C118E6925392}"/>
    <cellStyle name="Comma 3 4 2 3 2" xfId="322" xr:uid="{00000000-0005-0000-0000-0000F6360000}"/>
    <cellStyle name="Comma 3 4 2 3 2 2" xfId="1123" xr:uid="{00000000-0005-0000-0000-0000F7360000}"/>
    <cellStyle name="Comma 3 4 2 3 2 2 2" xfId="3528" xr:uid="{00000000-0005-0000-0000-0000F8360000}"/>
    <cellStyle name="Comma 3 4 2 3 2 2 2 2" xfId="8331" xr:uid="{00000000-0005-0000-0000-0000F9360000}"/>
    <cellStyle name="Comma 3 4 2 3 2 2 2 2 2" xfId="17938" xr:uid="{00000000-0005-0000-0000-0000FA360000}"/>
    <cellStyle name="Comma 3 4 2 3 2 2 2 2 2 2" xfId="37152" xr:uid="{08A7BF71-83BF-42E7-8EF4-EE26BFF5287F}"/>
    <cellStyle name="Comma 3 4 2 3 2 2 2 2 3" xfId="27545" xr:uid="{4F47E107-DDAC-4D56-9929-485337AC6C97}"/>
    <cellStyle name="Comma 3 4 2 3 2 2 2 3" xfId="13135" xr:uid="{00000000-0005-0000-0000-0000FB360000}"/>
    <cellStyle name="Comma 3 4 2 3 2 2 2 3 2" xfId="32349" xr:uid="{DA52B86B-30F2-4A97-A301-A9BDDBCEA8E6}"/>
    <cellStyle name="Comma 3 4 2 3 2 2 2 4" xfId="22742" xr:uid="{7CE64409-FB3B-48AE-9D32-3999D245165A}"/>
    <cellStyle name="Comma 3 4 2 3 2 2 3" xfId="5930" xr:uid="{00000000-0005-0000-0000-0000FC360000}"/>
    <cellStyle name="Comma 3 4 2 3 2 2 3 2" xfId="15537" xr:uid="{00000000-0005-0000-0000-0000FD360000}"/>
    <cellStyle name="Comma 3 4 2 3 2 2 3 2 2" xfId="34751" xr:uid="{4DC2A1D7-6951-40D7-97CE-B3143A3622A2}"/>
    <cellStyle name="Comma 3 4 2 3 2 2 3 3" xfId="25144" xr:uid="{55ED290E-CCF8-4700-9394-83E4E2656550}"/>
    <cellStyle name="Comma 3 4 2 3 2 2 4" xfId="10733" xr:uid="{00000000-0005-0000-0000-0000FE360000}"/>
    <cellStyle name="Comma 3 4 2 3 2 2 4 2" xfId="29947" xr:uid="{EF507D6E-3330-404E-B48A-439CC78CDD7F}"/>
    <cellStyle name="Comma 3 4 2 3 2 2 5" xfId="20340" xr:uid="{F5CD5497-0DC9-48AF-A2B6-EFB12DFEBA61}"/>
    <cellStyle name="Comma 3 4 2 3 2 3" xfId="1923" xr:uid="{00000000-0005-0000-0000-0000FF360000}"/>
    <cellStyle name="Comma 3 4 2 3 2 3 2" xfId="4328" xr:uid="{00000000-0005-0000-0000-000000370000}"/>
    <cellStyle name="Comma 3 4 2 3 2 3 2 2" xfId="9131" xr:uid="{00000000-0005-0000-0000-000001370000}"/>
    <cellStyle name="Comma 3 4 2 3 2 3 2 2 2" xfId="18738" xr:uid="{00000000-0005-0000-0000-000002370000}"/>
    <cellStyle name="Comma 3 4 2 3 2 3 2 2 2 2" xfId="37952" xr:uid="{49EBB557-EF41-4419-B8F2-1C76D44B0276}"/>
    <cellStyle name="Comma 3 4 2 3 2 3 2 2 3" xfId="28345" xr:uid="{D0E7B6A6-ADD8-49DA-A7F1-1C4205B8AE0F}"/>
    <cellStyle name="Comma 3 4 2 3 2 3 2 3" xfId="13935" xr:uid="{00000000-0005-0000-0000-000003370000}"/>
    <cellStyle name="Comma 3 4 2 3 2 3 2 3 2" xfId="33149" xr:uid="{2CCA4FD7-7DB1-47A2-A427-35C17BE0C1EF}"/>
    <cellStyle name="Comma 3 4 2 3 2 3 2 4" xfId="23542" xr:uid="{53780442-D155-4BBE-BBDC-5B17A4889719}"/>
    <cellStyle name="Comma 3 4 2 3 2 3 3" xfId="6730" xr:uid="{00000000-0005-0000-0000-000004370000}"/>
    <cellStyle name="Comma 3 4 2 3 2 3 3 2" xfId="16337" xr:uid="{00000000-0005-0000-0000-000005370000}"/>
    <cellStyle name="Comma 3 4 2 3 2 3 3 2 2" xfId="35551" xr:uid="{6CEF7C43-B0E9-4F0C-BCC6-CD780366A8B8}"/>
    <cellStyle name="Comma 3 4 2 3 2 3 3 3" xfId="25944" xr:uid="{B9AD985F-9610-474D-B365-17E71767EB6D}"/>
    <cellStyle name="Comma 3 4 2 3 2 3 4" xfId="11533" xr:uid="{00000000-0005-0000-0000-000006370000}"/>
    <cellStyle name="Comma 3 4 2 3 2 3 4 2" xfId="30747" xr:uid="{E04D30F2-0477-471B-BB92-DB10A3F220D2}"/>
    <cellStyle name="Comma 3 4 2 3 2 3 5" xfId="21140" xr:uid="{6DDFF6A1-5D63-4C5A-B030-4E644EE2A854}"/>
    <cellStyle name="Comma 3 4 2 3 2 4" xfId="2728" xr:uid="{00000000-0005-0000-0000-000007370000}"/>
    <cellStyle name="Comma 3 4 2 3 2 4 2" xfId="7531" xr:uid="{00000000-0005-0000-0000-000008370000}"/>
    <cellStyle name="Comma 3 4 2 3 2 4 2 2" xfId="17138" xr:uid="{00000000-0005-0000-0000-000009370000}"/>
    <cellStyle name="Comma 3 4 2 3 2 4 2 2 2" xfId="36352" xr:uid="{A18CCAD4-1D66-4239-97EA-00F042DB1D1D}"/>
    <cellStyle name="Comma 3 4 2 3 2 4 2 3" xfId="26745" xr:uid="{021BE661-B6F7-48DC-B7DE-C9948DEC1273}"/>
    <cellStyle name="Comma 3 4 2 3 2 4 3" xfId="12335" xr:uid="{00000000-0005-0000-0000-00000A370000}"/>
    <cellStyle name="Comma 3 4 2 3 2 4 3 2" xfId="31549" xr:uid="{897E51A1-455A-46AF-849B-34D7C48C7793}"/>
    <cellStyle name="Comma 3 4 2 3 2 4 4" xfId="21942" xr:uid="{960D4A88-FB00-432A-929F-3A021613A9A5}"/>
    <cellStyle name="Comma 3 4 2 3 2 5" xfId="5130" xr:uid="{00000000-0005-0000-0000-00000B370000}"/>
    <cellStyle name="Comma 3 4 2 3 2 5 2" xfId="14737" xr:uid="{00000000-0005-0000-0000-00000C370000}"/>
    <cellStyle name="Comma 3 4 2 3 2 5 2 2" xfId="33951" xr:uid="{5578BC0A-CBEE-49B5-A2D9-DEFDD2CDF1D7}"/>
    <cellStyle name="Comma 3 4 2 3 2 5 3" xfId="24344" xr:uid="{824CA977-DB4B-497B-9BC9-7E2E811E2C80}"/>
    <cellStyle name="Comma 3 4 2 3 2 6" xfId="9933" xr:uid="{00000000-0005-0000-0000-00000D370000}"/>
    <cellStyle name="Comma 3 4 2 3 2 6 2" xfId="29147" xr:uid="{1E230430-56AF-4D09-B1AD-10F220C51B1B}"/>
    <cellStyle name="Comma 3 4 2 3 2 7" xfId="19540" xr:uid="{C6838446-9FED-4234-9246-0FC7C8F88712}"/>
    <cellStyle name="Comma 3 4 2 3 3" xfId="522" xr:uid="{00000000-0005-0000-0000-00000E370000}"/>
    <cellStyle name="Comma 3 4 2 3 3 2" xfId="1323" xr:uid="{00000000-0005-0000-0000-00000F370000}"/>
    <cellStyle name="Comma 3 4 2 3 3 2 2" xfId="3728" xr:uid="{00000000-0005-0000-0000-000010370000}"/>
    <cellStyle name="Comma 3 4 2 3 3 2 2 2" xfId="8531" xr:uid="{00000000-0005-0000-0000-000011370000}"/>
    <cellStyle name="Comma 3 4 2 3 3 2 2 2 2" xfId="18138" xr:uid="{00000000-0005-0000-0000-000012370000}"/>
    <cellStyle name="Comma 3 4 2 3 3 2 2 2 2 2" xfId="37352" xr:uid="{7758E22B-79A9-4F14-AE4D-9663B18DC649}"/>
    <cellStyle name="Comma 3 4 2 3 3 2 2 2 3" xfId="27745" xr:uid="{C448A395-AA75-4488-B7B3-7C879503E2EA}"/>
    <cellStyle name="Comma 3 4 2 3 3 2 2 3" xfId="13335" xr:uid="{00000000-0005-0000-0000-000013370000}"/>
    <cellStyle name="Comma 3 4 2 3 3 2 2 3 2" xfId="32549" xr:uid="{03697243-B6E6-48D4-A079-43B2499FD2A4}"/>
    <cellStyle name="Comma 3 4 2 3 3 2 2 4" xfId="22942" xr:uid="{4DAC19E0-6C59-429E-AC40-473764F72035}"/>
    <cellStyle name="Comma 3 4 2 3 3 2 3" xfId="6130" xr:uid="{00000000-0005-0000-0000-000014370000}"/>
    <cellStyle name="Comma 3 4 2 3 3 2 3 2" xfId="15737" xr:uid="{00000000-0005-0000-0000-000015370000}"/>
    <cellStyle name="Comma 3 4 2 3 3 2 3 2 2" xfId="34951" xr:uid="{34911CCF-EB93-4CB7-B96E-E9D09F2C1F15}"/>
    <cellStyle name="Comma 3 4 2 3 3 2 3 3" xfId="25344" xr:uid="{70A7CB0A-7E7A-4C97-86F2-835BD5A083B3}"/>
    <cellStyle name="Comma 3 4 2 3 3 2 4" xfId="10933" xr:uid="{00000000-0005-0000-0000-000016370000}"/>
    <cellStyle name="Comma 3 4 2 3 3 2 4 2" xfId="30147" xr:uid="{FBFCF7A8-5CFA-458E-B932-09B0B1DCE835}"/>
    <cellStyle name="Comma 3 4 2 3 3 2 5" xfId="20540" xr:uid="{5BE21E66-CE32-4444-95AD-53BCD26EB2F4}"/>
    <cellStyle name="Comma 3 4 2 3 3 3" xfId="2123" xr:uid="{00000000-0005-0000-0000-000017370000}"/>
    <cellStyle name="Comma 3 4 2 3 3 3 2" xfId="4528" xr:uid="{00000000-0005-0000-0000-000018370000}"/>
    <cellStyle name="Comma 3 4 2 3 3 3 2 2" xfId="9331" xr:uid="{00000000-0005-0000-0000-000019370000}"/>
    <cellStyle name="Comma 3 4 2 3 3 3 2 2 2" xfId="18938" xr:uid="{00000000-0005-0000-0000-00001A370000}"/>
    <cellStyle name="Comma 3 4 2 3 3 3 2 2 2 2" xfId="38152" xr:uid="{7ED5DB63-B698-407A-8852-1950D0E5F90C}"/>
    <cellStyle name="Comma 3 4 2 3 3 3 2 2 3" xfId="28545" xr:uid="{50DA5100-A714-4CE8-B96A-8B98FA3C30A1}"/>
    <cellStyle name="Comma 3 4 2 3 3 3 2 3" xfId="14135" xr:uid="{00000000-0005-0000-0000-00001B370000}"/>
    <cellStyle name="Comma 3 4 2 3 3 3 2 3 2" xfId="33349" xr:uid="{BE37F780-8127-42B5-A05A-029B9302DE8D}"/>
    <cellStyle name="Comma 3 4 2 3 3 3 2 4" xfId="23742" xr:uid="{06269B54-4146-4FE4-9A0E-00F6C42C2397}"/>
    <cellStyle name="Comma 3 4 2 3 3 3 3" xfId="6930" xr:uid="{00000000-0005-0000-0000-00001C370000}"/>
    <cellStyle name="Comma 3 4 2 3 3 3 3 2" xfId="16537" xr:uid="{00000000-0005-0000-0000-00001D370000}"/>
    <cellStyle name="Comma 3 4 2 3 3 3 3 2 2" xfId="35751" xr:uid="{72BE7899-F998-414D-A77D-E117681796A7}"/>
    <cellStyle name="Comma 3 4 2 3 3 3 3 3" xfId="26144" xr:uid="{B84E9BD4-8504-485B-9642-9FB55B7515A6}"/>
    <cellStyle name="Comma 3 4 2 3 3 3 4" xfId="11733" xr:uid="{00000000-0005-0000-0000-00001E370000}"/>
    <cellStyle name="Comma 3 4 2 3 3 3 4 2" xfId="30947" xr:uid="{9335DB1D-5B96-421E-B42E-705FA68ABFF0}"/>
    <cellStyle name="Comma 3 4 2 3 3 3 5" xfId="21340" xr:uid="{62486035-2359-4AD5-9A66-8453FED4EAF3}"/>
    <cellStyle name="Comma 3 4 2 3 3 4" xfId="2928" xr:uid="{00000000-0005-0000-0000-00001F370000}"/>
    <cellStyle name="Comma 3 4 2 3 3 4 2" xfId="7731" xr:uid="{00000000-0005-0000-0000-000020370000}"/>
    <cellStyle name="Comma 3 4 2 3 3 4 2 2" xfId="17338" xr:uid="{00000000-0005-0000-0000-000021370000}"/>
    <cellStyle name="Comma 3 4 2 3 3 4 2 2 2" xfId="36552" xr:uid="{EFCDD79E-B93D-4ED0-AE96-27C221748079}"/>
    <cellStyle name="Comma 3 4 2 3 3 4 2 3" xfId="26945" xr:uid="{09317807-4BD2-4311-B401-091356AC97C4}"/>
    <cellStyle name="Comma 3 4 2 3 3 4 3" xfId="12535" xr:uid="{00000000-0005-0000-0000-000022370000}"/>
    <cellStyle name="Comma 3 4 2 3 3 4 3 2" xfId="31749" xr:uid="{EB65361C-8022-4289-964D-A93B0FDE74CA}"/>
    <cellStyle name="Comma 3 4 2 3 3 4 4" xfId="22142" xr:uid="{3C9B99C3-0B79-43E8-BF0E-EEF94C1E930E}"/>
    <cellStyle name="Comma 3 4 2 3 3 5" xfId="5330" xr:uid="{00000000-0005-0000-0000-000023370000}"/>
    <cellStyle name="Comma 3 4 2 3 3 5 2" xfId="14937" xr:uid="{00000000-0005-0000-0000-000024370000}"/>
    <cellStyle name="Comma 3 4 2 3 3 5 2 2" xfId="34151" xr:uid="{5AF71B16-3E7B-48A8-AC64-D15AB30CD9E0}"/>
    <cellStyle name="Comma 3 4 2 3 3 5 3" xfId="24544" xr:uid="{E0AFAD18-7BDE-443F-B8B8-EB4FD066C97C}"/>
    <cellStyle name="Comma 3 4 2 3 3 6" xfId="10133" xr:uid="{00000000-0005-0000-0000-000025370000}"/>
    <cellStyle name="Comma 3 4 2 3 3 6 2" xfId="29347" xr:uid="{0719D3E9-7A79-431C-8020-C5F804700E85}"/>
    <cellStyle name="Comma 3 4 2 3 3 7" xfId="19740" xr:uid="{A09D5317-A1A9-4E48-9481-EB14FA743C2D}"/>
    <cellStyle name="Comma 3 4 2 3 4" xfId="722" xr:uid="{00000000-0005-0000-0000-000026370000}"/>
    <cellStyle name="Comma 3 4 2 3 4 2" xfId="1523" xr:uid="{00000000-0005-0000-0000-000027370000}"/>
    <cellStyle name="Comma 3 4 2 3 4 2 2" xfId="3928" xr:uid="{00000000-0005-0000-0000-000028370000}"/>
    <cellStyle name="Comma 3 4 2 3 4 2 2 2" xfId="8731" xr:uid="{00000000-0005-0000-0000-000029370000}"/>
    <cellStyle name="Comma 3 4 2 3 4 2 2 2 2" xfId="18338" xr:uid="{00000000-0005-0000-0000-00002A370000}"/>
    <cellStyle name="Comma 3 4 2 3 4 2 2 2 2 2" xfId="37552" xr:uid="{E2A347E3-BA0F-4462-939C-0CCA2D9E4080}"/>
    <cellStyle name="Comma 3 4 2 3 4 2 2 2 3" xfId="27945" xr:uid="{93626F8A-B269-48F2-A754-2151BFA49B60}"/>
    <cellStyle name="Comma 3 4 2 3 4 2 2 3" xfId="13535" xr:uid="{00000000-0005-0000-0000-00002B370000}"/>
    <cellStyle name="Comma 3 4 2 3 4 2 2 3 2" xfId="32749" xr:uid="{9140BDA9-99FC-4E9A-AB20-52BD239D8265}"/>
    <cellStyle name="Comma 3 4 2 3 4 2 2 4" xfId="23142" xr:uid="{60E74DD5-3312-44E1-B700-4A2F5DB05F95}"/>
    <cellStyle name="Comma 3 4 2 3 4 2 3" xfId="6330" xr:uid="{00000000-0005-0000-0000-00002C370000}"/>
    <cellStyle name="Comma 3 4 2 3 4 2 3 2" xfId="15937" xr:uid="{00000000-0005-0000-0000-00002D370000}"/>
    <cellStyle name="Comma 3 4 2 3 4 2 3 2 2" xfId="35151" xr:uid="{A33D974A-F360-4688-96D6-AC5B07D6F217}"/>
    <cellStyle name="Comma 3 4 2 3 4 2 3 3" xfId="25544" xr:uid="{29254640-86E1-45CA-AB28-C5C3D6117603}"/>
    <cellStyle name="Comma 3 4 2 3 4 2 4" xfId="11133" xr:uid="{00000000-0005-0000-0000-00002E370000}"/>
    <cellStyle name="Comma 3 4 2 3 4 2 4 2" xfId="30347" xr:uid="{C6B0D2F5-50A1-409C-B906-BEBE86C60731}"/>
    <cellStyle name="Comma 3 4 2 3 4 2 5" xfId="20740" xr:uid="{6220FE3B-2561-4789-B024-28CFE304C3C1}"/>
    <cellStyle name="Comma 3 4 2 3 4 3" xfId="2323" xr:uid="{00000000-0005-0000-0000-00002F370000}"/>
    <cellStyle name="Comma 3 4 2 3 4 3 2" xfId="4728" xr:uid="{00000000-0005-0000-0000-000030370000}"/>
    <cellStyle name="Comma 3 4 2 3 4 3 2 2" xfId="9531" xr:uid="{00000000-0005-0000-0000-000031370000}"/>
    <cellStyle name="Comma 3 4 2 3 4 3 2 2 2" xfId="19138" xr:uid="{00000000-0005-0000-0000-000032370000}"/>
    <cellStyle name="Comma 3 4 2 3 4 3 2 2 2 2" xfId="38352" xr:uid="{FCA54DB8-63D0-4CB5-9EAF-01116C654C03}"/>
    <cellStyle name="Comma 3 4 2 3 4 3 2 2 3" xfId="28745" xr:uid="{1C637E02-243B-4625-8824-486D2257FEE5}"/>
    <cellStyle name="Comma 3 4 2 3 4 3 2 3" xfId="14335" xr:uid="{00000000-0005-0000-0000-000033370000}"/>
    <cellStyle name="Comma 3 4 2 3 4 3 2 3 2" xfId="33549" xr:uid="{2531062E-F05F-4080-8891-B88AB3BD9328}"/>
    <cellStyle name="Comma 3 4 2 3 4 3 2 4" xfId="23942" xr:uid="{8BB4B6D0-57A5-4233-AE9D-B6E57C481626}"/>
    <cellStyle name="Comma 3 4 2 3 4 3 3" xfId="7130" xr:uid="{00000000-0005-0000-0000-000034370000}"/>
    <cellStyle name="Comma 3 4 2 3 4 3 3 2" xfId="16737" xr:uid="{00000000-0005-0000-0000-000035370000}"/>
    <cellStyle name="Comma 3 4 2 3 4 3 3 2 2" xfId="35951" xr:uid="{31052B00-A091-4CAF-A947-F7626D8F24DB}"/>
    <cellStyle name="Comma 3 4 2 3 4 3 3 3" xfId="26344" xr:uid="{DDE22913-4B82-4EBD-A1E6-AE385B11952E}"/>
    <cellStyle name="Comma 3 4 2 3 4 3 4" xfId="11933" xr:uid="{00000000-0005-0000-0000-000036370000}"/>
    <cellStyle name="Comma 3 4 2 3 4 3 4 2" xfId="31147" xr:uid="{80A2BA25-2934-47E8-BA27-6A30F5EB403F}"/>
    <cellStyle name="Comma 3 4 2 3 4 3 5" xfId="21540" xr:uid="{024A1B8C-AFFA-418A-89BC-5FF8E0B26EF1}"/>
    <cellStyle name="Comma 3 4 2 3 4 4" xfId="3128" xr:uid="{00000000-0005-0000-0000-000037370000}"/>
    <cellStyle name="Comma 3 4 2 3 4 4 2" xfId="7931" xr:uid="{00000000-0005-0000-0000-000038370000}"/>
    <cellStyle name="Comma 3 4 2 3 4 4 2 2" xfId="17538" xr:uid="{00000000-0005-0000-0000-000039370000}"/>
    <cellStyle name="Comma 3 4 2 3 4 4 2 2 2" xfId="36752" xr:uid="{24C8F5E4-BFF3-4559-9CFC-C1D1D41F9FC6}"/>
    <cellStyle name="Comma 3 4 2 3 4 4 2 3" xfId="27145" xr:uid="{C97A4115-03B4-42C9-9CC3-82D4461FBD80}"/>
    <cellStyle name="Comma 3 4 2 3 4 4 3" xfId="12735" xr:uid="{00000000-0005-0000-0000-00003A370000}"/>
    <cellStyle name="Comma 3 4 2 3 4 4 3 2" xfId="31949" xr:uid="{BF55265A-9760-4BC0-A092-674AC458B511}"/>
    <cellStyle name="Comma 3 4 2 3 4 4 4" xfId="22342" xr:uid="{0EBB0567-899F-4E6F-8F0B-58E7DD9374B6}"/>
    <cellStyle name="Comma 3 4 2 3 4 5" xfId="5530" xr:uid="{00000000-0005-0000-0000-00003B370000}"/>
    <cellStyle name="Comma 3 4 2 3 4 5 2" xfId="15137" xr:uid="{00000000-0005-0000-0000-00003C370000}"/>
    <cellStyle name="Comma 3 4 2 3 4 5 2 2" xfId="34351" xr:uid="{21225DB1-5E5D-4C91-B6EB-043F9B398E4D}"/>
    <cellStyle name="Comma 3 4 2 3 4 5 3" xfId="24744" xr:uid="{A35A6448-5DC0-4573-B609-7764B67391F2}"/>
    <cellStyle name="Comma 3 4 2 3 4 6" xfId="10333" xr:uid="{00000000-0005-0000-0000-00003D370000}"/>
    <cellStyle name="Comma 3 4 2 3 4 6 2" xfId="29547" xr:uid="{017DD404-3A53-4E04-B015-76BE8B718965}"/>
    <cellStyle name="Comma 3 4 2 3 4 7" xfId="19940" xr:uid="{F4492979-AB61-4466-B3DF-AC80BFFE5648}"/>
    <cellStyle name="Comma 3 4 2 3 5" xfId="923" xr:uid="{00000000-0005-0000-0000-00003E370000}"/>
    <cellStyle name="Comma 3 4 2 3 5 2" xfId="3328" xr:uid="{00000000-0005-0000-0000-00003F370000}"/>
    <cellStyle name="Comma 3 4 2 3 5 2 2" xfId="8131" xr:uid="{00000000-0005-0000-0000-000040370000}"/>
    <cellStyle name="Comma 3 4 2 3 5 2 2 2" xfId="17738" xr:uid="{00000000-0005-0000-0000-000041370000}"/>
    <cellStyle name="Comma 3 4 2 3 5 2 2 2 2" xfId="36952" xr:uid="{34C016E9-04F6-49CE-908B-FD9A13EDCE0B}"/>
    <cellStyle name="Comma 3 4 2 3 5 2 2 3" xfId="27345" xr:uid="{3F1C4F9F-8DD6-4A51-8337-73B811E68D64}"/>
    <cellStyle name="Comma 3 4 2 3 5 2 3" xfId="12935" xr:uid="{00000000-0005-0000-0000-000042370000}"/>
    <cellStyle name="Comma 3 4 2 3 5 2 3 2" xfId="32149" xr:uid="{632DA586-06E0-46A3-9DA0-54F702847BF4}"/>
    <cellStyle name="Comma 3 4 2 3 5 2 4" xfId="22542" xr:uid="{C7A8A2EE-D804-4B71-8E0C-D4ED9134C200}"/>
    <cellStyle name="Comma 3 4 2 3 5 3" xfId="5730" xr:uid="{00000000-0005-0000-0000-000043370000}"/>
    <cellStyle name="Comma 3 4 2 3 5 3 2" xfId="15337" xr:uid="{00000000-0005-0000-0000-000044370000}"/>
    <cellStyle name="Comma 3 4 2 3 5 3 2 2" xfId="34551" xr:uid="{DD4B5F7D-19A1-4027-A323-77EDF16AFD53}"/>
    <cellStyle name="Comma 3 4 2 3 5 3 3" xfId="24944" xr:uid="{0F187BE1-EE0C-4D0F-97C3-578F0E6623F1}"/>
    <cellStyle name="Comma 3 4 2 3 5 4" xfId="10533" xr:uid="{00000000-0005-0000-0000-000045370000}"/>
    <cellStyle name="Comma 3 4 2 3 5 4 2" xfId="29747" xr:uid="{3C26004C-3C85-459F-92D7-17298720C625}"/>
    <cellStyle name="Comma 3 4 2 3 5 5" xfId="20140" xr:uid="{EB9155D0-792F-488E-9CE7-A14D614A519A}"/>
    <cellStyle name="Comma 3 4 2 3 6" xfId="1723" xr:uid="{00000000-0005-0000-0000-000046370000}"/>
    <cellStyle name="Comma 3 4 2 3 6 2" xfId="4128" xr:uid="{00000000-0005-0000-0000-000047370000}"/>
    <cellStyle name="Comma 3 4 2 3 6 2 2" xfId="8931" xr:uid="{00000000-0005-0000-0000-000048370000}"/>
    <cellStyle name="Comma 3 4 2 3 6 2 2 2" xfId="18538" xr:uid="{00000000-0005-0000-0000-000049370000}"/>
    <cellStyle name="Comma 3 4 2 3 6 2 2 2 2" xfId="37752" xr:uid="{B94602C6-1F19-4029-B442-B92AAD364ABD}"/>
    <cellStyle name="Comma 3 4 2 3 6 2 2 3" xfId="28145" xr:uid="{00B37493-BFE1-4C27-8417-24334ED26CFE}"/>
    <cellStyle name="Comma 3 4 2 3 6 2 3" xfId="13735" xr:uid="{00000000-0005-0000-0000-00004A370000}"/>
    <cellStyle name="Comma 3 4 2 3 6 2 3 2" xfId="32949" xr:uid="{D973036B-184D-4B0E-96DF-30E2EAA80473}"/>
    <cellStyle name="Comma 3 4 2 3 6 2 4" xfId="23342" xr:uid="{06731330-32BB-4F6B-9377-99B01A963D2E}"/>
    <cellStyle name="Comma 3 4 2 3 6 3" xfId="6530" xr:uid="{00000000-0005-0000-0000-00004B370000}"/>
    <cellStyle name="Comma 3 4 2 3 6 3 2" xfId="16137" xr:uid="{00000000-0005-0000-0000-00004C370000}"/>
    <cellStyle name="Comma 3 4 2 3 6 3 2 2" xfId="35351" xr:uid="{31EF271D-411E-4E37-9FD9-808E013809EE}"/>
    <cellStyle name="Comma 3 4 2 3 6 3 3" xfId="25744" xr:uid="{67F10800-9FDE-4C02-B6EA-F16264AB67C0}"/>
    <cellStyle name="Comma 3 4 2 3 6 4" xfId="11333" xr:uid="{00000000-0005-0000-0000-00004D370000}"/>
    <cellStyle name="Comma 3 4 2 3 6 4 2" xfId="30547" xr:uid="{90AB1599-E513-4DE7-9AF7-A45CDE89F466}"/>
    <cellStyle name="Comma 3 4 2 3 6 5" xfId="20940" xr:uid="{FDC0AB42-A4BF-469D-8115-74F00CB2D874}"/>
    <cellStyle name="Comma 3 4 2 3 7" xfId="2528" xr:uid="{00000000-0005-0000-0000-00004E370000}"/>
    <cellStyle name="Comma 3 4 2 3 7 2" xfId="7331" xr:uid="{00000000-0005-0000-0000-00004F370000}"/>
    <cellStyle name="Comma 3 4 2 3 7 2 2" xfId="16938" xr:uid="{00000000-0005-0000-0000-000050370000}"/>
    <cellStyle name="Comma 3 4 2 3 7 2 2 2" xfId="36152" xr:uid="{071FB39B-A9E1-41F9-8D76-47D172DB9C82}"/>
    <cellStyle name="Comma 3 4 2 3 7 2 3" xfId="26545" xr:uid="{3EF95CA5-C416-4A91-91C5-7F4311D2A368}"/>
    <cellStyle name="Comma 3 4 2 3 7 3" xfId="12135" xr:uid="{00000000-0005-0000-0000-000051370000}"/>
    <cellStyle name="Comma 3 4 2 3 7 3 2" xfId="31349" xr:uid="{B3658013-C648-4520-AD4D-B87308C7EF8C}"/>
    <cellStyle name="Comma 3 4 2 3 7 4" xfId="21742" xr:uid="{C8F614BC-87FF-490D-BE0A-58ABC15AC992}"/>
    <cellStyle name="Comma 3 4 2 3 8" xfId="4930" xr:uid="{00000000-0005-0000-0000-000052370000}"/>
    <cellStyle name="Comma 3 4 2 3 8 2" xfId="14537" xr:uid="{00000000-0005-0000-0000-000053370000}"/>
    <cellStyle name="Comma 3 4 2 3 8 2 2" xfId="33751" xr:uid="{B5AC4B06-FDA2-4EC4-BE9E-B6E3592AB3F6}"/>
    <cellStyle name="Comma 3 4 2 3 8 3" xfId="24144" xr:uid="{22F09616-5829-43A3-8DD4-21E35CECA323}"/>
    <cellStyle name="Comma 3 4 2 3 9" xfId="9733" xr:uid="{00000000-0005-0000-0000-000054370000}"/>
    <cellStyle name="Comma 3 4 2 3 9 2" xfId="28947" xr:uid="{482F2940-0017-4812-BFA5-84EE7CA38EEC}"/>
    <cellStyle name="Comma 3 4 2 4" xfId="222" xr:uid="{00000000-0005-0000-0000-000055370000}"/>
    <cellStyle name="Comma 3 4 2 4 2" xfId="1023" xr:uid="{00000000-0005-0000-0000-000056370000}"/>
    <cellStyle name="Comma 3 4 2 4 2 2" xfId="3428" xr:uid="{00000000-0005-0000-0000-000057370000}"/>
    <cellStyle name="Comma 3 4 2 4 2 2 2" xfId="8231" xr:uid="{00000000-0005-0000-0000-000058370000}"/>
    <cellStyle name="Comma 3 4 2 4 2 2 2 2" xfId="17838" xr:uid="{00000000-0005-0000-0000-000059370000}"/>
    <cellStyle name="Comma 3 4 2 4 2 2 2 2 2" xfId="37052" xr:uid="{F747408B-8AE6-4D46-9DDC-E8EC0C082C9F}"/>
    <cellStyle name="Comma 3 4 2 4 2 2 2 3" xfId="27445" xr:uid="{13B9FA09-8AFB-40E9-AF77-E7BEE65F37C5}"/>
    <cellStyle name="Comma 3 4 2 4 2 2 3" xfId="13035" xr:uid="{00000000-0005-0000-0000-00005A370000}"/>
    <cellStyle name="Comma 3 4 2 4 2 2 3 2" xfId="32249" xr:uid="{DD6022B3-723C-4471-AA15-7582BAB5B2DF}"/>
    <cellStyle name="Comma 3 4 2 4 2 2 4" xfId="22642" xr:uid="{70C03A97-A83E-4511-B63D-8140AF911C9E}"/>
    <cellStyle name="Comma 3 4 2 4 2 3" xfId="5830" xr:uid="{00000000-0005-0000-0000-00005B370000}"/>
    <cellStyle name="Comma 3 4 2 4 2 3 2" xfId="15437" xr:uid="{00000000-0005-0000-0000-00005C370000}"/>
    <cellStyle name="Comma 3 4 2 4 2 3 2 2" xfId="34651" xr:uid="{BF777A08-3C08-4F08-A153-D551F8B2D9AB}"/>
    <cellStyle name="Comma 3 4 2 4 2 3 3" xfId="25044" xr:uid="{92FFDC32-1D7A-45A9-A64F-45A0A0873EE6}"/>
    <cellStyle name="Comma 3 4 2 4 2 4" xfId="10633" xr:uid="{00000000-0005-0000-0000-00005D370000}"/>
    <cellStyle name="Comma 3 4 2 4 2 4 2" xfId="29847" xr:uid="{9600651B-6D22-4B37-A184-E434768D6710}"/>
    <cellStyle name="Comma 3 4 2 4 2 5" xfId="20240" xr:uid="{80A4A398-1470-435F-9A53-0FD15F4A965B}"/>
    <cellStyle name="Comma 3 4 2 4 3" xfId="1823" xr:uid="{00000000-0005-0000-0000-00005E370000}"/>
    <cellStyle name="Comma 3 4 2 4 3 2" xfId="4228" xr:uid="{00000000-0005-0000-0000-00005F370000}"/>
    <cellStyle name="Comma 3 4 2 4 3 2 2" xfId="9031" xr:uid="{00000000-0005-0000-0000-000060370000}"/>
    <cellStyle name="Comma 3 4 2 4 3 2 2 2" xfId="18638" xr:uid="{00000000-0005-0000-0000-000061370000}"/>
    <cellStyle name="Comma 3 4 2 4 3 2 2 2 2" xfId="37852" xr:uid="{4A9810C7-2E77-469F-9FE8-2C6EEDE65E7D}"/>
    <cellStyle name="Comma 3 4 2 4 3 2 2 3" xfId="28245" xr:uid="{058FC772-CD7D-4C9E-AE20-BA248874B58C}"/>
    <cellStyle name="Comma 3 4 2 4 3 2 3" xfId="13835" xr:uid="{00000000-0005-0000-0000-000062370000}"/>
    <cellStyle name="Comma 3 4 2 4 3 2 3 2" xfId="33049" xr:uid="{D75BFC5D-65B8-4375-8394-D547401E4994}"/>
    <cellStyle name="Comma 3 4 2 4 3 2 4" xfId="23442" xr:uid="{5D65098E-956D-4189-8433-10D6D7C1AB12}"/>
    <cellStyle name="Comma 3 4 2 4 3 3" xfId="6630" xr:uid="{00000000-0005-0000-0000-000063370000}"/>
    <cellStyle name="Comma 3 4 2 4 3 3 2" xfId="16237" xr:uid="{00000000-0005-0000-0000-000064370000}"/>
    <cellStyle name="Comma 3 4 2 4 3 3 2 2" xfId="35451" xr:uid="{7E6FC0CF-D0C8-4D2A-AB83-A3D2F6946779}"/>
    <cellStyle name="Comma 3 4 2 4 3 3 3" xfId="25844" xr:uid="{25E65501-AFB9-4948-9FC3-F99A5B630BF1}"/>
    <cellStyle name="Comma 3 4 2 4 3 4" xfId="11433" xr:uid="{00000000-0005-0000-0000-000065370000}"/>
    <cellStyle name="Comma 3 4 2 4 3 4 2" xfId="30647" xr:uid="{25C7F607-BDE2-4B57-82FB-9D178848029E}"/>
    <cellStyle name="Comma 3 4 2 4 3 5" xfId="21040" xr:uid="{89C44C11-112A-4986-BDDD-2F73DE8D2A66}"/>
    <cellStyle name="Comma 3 4 2 4 4" xfId="2628" xr:uid="{00000000-0005-0000-0000-000066370000}"/>
    <cellStyle name="Comma 3 4 2 4 4 2" xfId="7431" xr:uid="{00000000-0005-0000-0000-000067370000}"/>
    <cellStyle name="Comma 3 4 2 4 4 2 2" xfId="17038" xr:uid="{00000000-0005-0000-0000-000068370000}"/>
    <cellStyle name="Comma 3 4 2 4 4 2 2 2" xfId="36252" xr:uid="{187EA12E-6CB1-4E2B-8467-07068BC3B2BC}"/>
    <cellStyle name="Comma 3 4 2 4 4 2 3" xfId="26645" xr:uid="{F5A25A44-F433-4AF7-926A-09D82D4B43D1}"/>
    <cellStyle name="Comma 3 4 2 4 4 3" xfId="12235" xr:uid="{00000000-0005-0000-0000-000069370000}"/>
    <cellStyle name="Comma 3 4 2 4 4 3 2" xfId="31449" xr:uid="{F6FD63B2-57B9-4D84-8645-61C413594546}"/>
    <cellStyle name="Comma 3 4 2 4 4 4" xfId="21842" xr:uid="{CA02FB1D-6BA5-4A8E-88CA-F2D5D0B47D60}"/>
    <cellStyle name="Comma 3 4 2 4 5" xfId="5030" xr:uid="{00000000-0005-0000-0000-00006A370000}"/>
    <cellStyle name="Comma 3 4 2 4 5 2" xfId="14637" xr:uid="{00000000-0005-0000-0000-00006B370000}"/>
    <cellStyle name="Comma 3 4 2 4 5 2 2" xfId="33851" xr:uid="{2AE95DE9-4EFC-4D5C-A277-FE0DC81F7B79}"/>
    <cellStyle name="Comma 3 4 2 4 5 3" xfId="24244" xr:uid="{D97DFB0E-583C-4055-87F5-D39563846A62}"/>
    <cellStyle name="Comma 3 4 2 4 6" xfId="9833" xr:uid="{00000000-0005-0000-0000-00006C370000}"/>
    <cellStyle name="Comma 3 4 2 4 6 2" xfId="29047" xr:uid="{FAD512C5-9BDF-4396-9102-4C6A6B23CFE8}"/>
    <cellStyle name="Comma 3 4 2 4 7" xfId="19440" xr:uid="{089BE575-B1DF-4DF6-B16A-9517CC8201B3}"/>
    <cellStyle name="Comma 3 4 2 5" xfId="422" xr:uid="{00000000-0005-0000-0000-00006D370000}"/>
    <cellStyle name="Comma 3 4 2 5 2" xfId="1223" xr:uid="{00000000-0005-0000-0000-00006E370000}"/>
    <cellStyle name="Comma 3 4 2 5 2 2" xfId="3628" xr:uid="{00000000-0005-0000-0000-00006F370000}"/>
    <cellStyle name="Comma 3 4 2 5 2 2 2" xfId="8431" xr:uid="{00000000-0005-0000-0000-000070370000}"/>
    <cellStyle name="Comma 3 4 2 5 2 2 2 2" xfId="18038" xr:uid="{00000000-0005-0000-0000-000071370000}"/>
    <cellStyle name="Comma 3 4 2 5 2 2 2 2 2" xfId="37252" xr:uid="{F0EE663A-66D2-4DEE-8806-40FC14B2BF46}"/>
    <cellStyle name="Comma 3 4 2 5 2 2 2 3" xfId="27645" xr:uid="{89F63748-F723-4AF9-A7F0-2B62986C2C3B}"/>
    <cellStyle name="Comma 3 4 2 5 2 2 3" xfId="13235" xr:uid="{00000000-0005-0000-0000-000072370000}"/>
    <cellStyle name="Comma 3 4 2 5 2 2 3 2" xfId="32449" xr:uid="{6354AAE3-122B-4E51-9983-ABF10B1EEAEA}"/>
    <cellStyle name="Comma 3 4 2 5 2 2 4" xfId="22842" xr:uid="{8DAB1EFE-55FC-43D5-9E27-6F5B4F2F5BF4}"/>
    <cellStyle name="Comma 3 4 2 5 2 3" xfId="6030" xr:uid="{00000000-0005-0000-0000-000073370000}"/>
    <cellStyle name="Comma 3 4 2 5 2 3 2" xfId="15637" xr:uid="{00000000-0005-0000-0000-000074370000}"/>
    <cellStyle name="Comma 3 4 2 5 2 3 2 2" xfId="34851" xr:uid="{7CE224C8-44B7-4D93-9B26-C0BF38A5F45D}"/>
    <cellStyle name="Comma 3 4 2 5 2 3 3" xfId="25244" xr:uid="{B99CED23-8661-4A23-A785-D3463721943F}"/>
    <cellStyle name="Comma 3 4 2 5 2 4" xfId="10833" xr:uid="{00000000-0005-0000-0000-000075370000}"/>
    <cellStyle name="Comma 3 4 2 5 2 4 2" xfId="30047" xr:uid="{05F7D5D8-A984-4330-8E7C-0C7D02365C93}"/>
    <cellStyle name="Comma 3 4 2 5 2 5" xfId="20440" xr:uid="{06B20321-03BE-464C-811C-D1E5606B59C7}"/>
    <cellStyle name="Comma 3 4 2 5 3" xfId="2023" xr:uid="{00000000-0005-0000-0000-000076370000}"/>
    <cellStyle name="Comma 3 4 2 5 3 2" xfId="4428" xr:uid="{00000000-0005-0000-0000-000077370000}"/>
    <cellStyle name="Comma 3 4 2 5 3 2 2" xfId="9231" xr:uid="{00000000-0005-0000-0000-000078370000}"/>
    <cellStyle name="Comma 3 4 2 5 3 2 2 2" xfId="18838" xr:uid="{00000000-0005-0000-0000-000079370000}"/>
    <cellStyle name="Comma 3 4 2 5 3 2 2 2 2" xfId="38052" xr:uid="{FEB4C6F7-9975-495F-9C15-8BD159D74A76}"/>
    <cellStyle name="Comma 3 4 2 5 3 2 2 3" xfId="28445" xr:uid="{967FE379-52BF-49B8-A3AB-3A7857CD9D1C}"/>
    <cellStyle name="Comma 3 4 2 5 3 2 3" xfId="14035" xr:uid="{00000000-0005-0000-0000-00007A370000}"/>
    <cellStyle name="Comma 3 4 2 5 3 2 3 2" xfId="33249" xr:uid="{FD6F24F1-A450-4562-9C11-CEEF784A3A31}"/>
    <cellStyle name="Comma 3 4 2 5 3 2 4" xfId="23642" xr:uid="{4885ED56-5F0B-4C11-AA78-8DE8953D68AC}"/>
    <cellStyle name="Comma 3 4 2 5 3 3" xfId="6830" xr:uid="{00000000-0005-0000-0000-00007B370000}"/>
    <cellStyle name="Comma 3 4 2 5 3 3 2" xfId="16437" xr:uid="{00000000-0005-0000-0000-00007C370000}"/>
    <cellStyle name="Comma 3 4 2 5 3 3 2 2" xfId="35651" xr:uid="{8D24FC19-95C8-45E5-96BD-7C1FCDDCE995}"/>
    <cellStyle name="Comma 3 4 2 5 3 3 3" xfId="26044" xr:uid="{33581B7C-E885-4F52-BF30-9590277126D0}"/>
    <cellStyle name="Comma 3 4 2 5 3 4" xfId="11633" xr:uid="{00000000-0005-0000-0000-00007D370000}"/>
    <cellStyle name="Comma 3 4 2 5 3 4 2" xfId="30847" xr:uid="{5A64CB67-3E7C-4A0E-8581-9D42BD48D6FD}"/>
    <cellStyle name="Comma 3 4 2 5 3 5" xfId="21240" xr:uid="{84A6F98F-2207-4730-A8E1-98D8505D73D2}"/>
    <cellStyle name="Comma 3 4 2 5 4" xfId="2828" xr:uid="{00000000-0005-0000-0000-00007E370000}"/>
    <cellStyle name="Comma 3 4 2 5 4 2" xfId="7631" xr:uid="{00000000-0005-0000-0000-00007F370000}"/>
    <cellStyle name="Comma 3 4 2 5 4 2 2" xfId="17238" xr:uid="{00000000-0005-0000-0000-000080370000}"/>
    <cellStyle name="Comma 3 4 2 5 4 2 2 2" xfId="36452" xr:uid="{B857D9DD-3F35-45E0-962F-D84BA41C31A9}"/>
    <cellStyle name="Comma 3 4 2 5 4 2 3" xfId="26845" xr:uid="{CC4758B8-8028-4068-8533-82A924828E89}"/>
    <cellStyle name="Comma 3 4 2 5 4 3" xfId="12435" xr:uid="{00000000-0005-0000-0000-000081370000}"/>
    <cellStyle name="Comma 3 4 2 5 4 3 2" xfId="31649" xr:uid="{6F2EBCF3-BB7E-4385-A25B-EF5FD3D23503}"/>
    <cellStyle name="Comma 3 4 2 5 4 4" xfId="22042" xr:uid="{2581E061-F59A-4571-8B26-60B042D66623}"/>
    <cellStyle name="Comma 3 4 2 5 5" xfId="5230" xr:uid="{00000000-0005-0000-0000-000082370000}"/>
    <cellStyle name="Comma 3 4 2 5 5 2" xfId="14837" xr:uid="{00000000-0005-0000-0000-000083370000}"/>
    <cellStyle name="Comma 3 4 2 5 5 2 2" xfId="34051" xr:uid="{529A6766-C090-4412-8667-5C9307C3458E}"/>
    <cellStyle name="Comma 3 4 2 5 5 3" xfId="24444" xr:uid="{899C5EAB-0BFD-4768-9177-8BCE009CA247}"/>
    <cellStyle name="Comma 3 4 2 5 6" xfId="10033" xr:uid="{00000000-0005-0000-0000-000084370000}"/>
    <cellStyle name="Comma 3 4 2 5 6 2" xfId="29247" xr:uid="{641F424A-DFEE-40EE-BA7D-EFD8194B8B91}"/>
    <cellStyle name="Comma 3 4 2 5 7" xfId="19640" xr:uid="{B05FCF0D-B310-4FAE-AC88-AEC3AF9AFC4F}"/>
    <cellStyle name="Comma 3 4 2 6" xfId="622" xr:uid="{00000000-0005-0000-0000-000085370000}"/>
    <cellStyle name="Comma 3 4 2 6 2" xfId="1423" xr:uid="{00000000-0005-0000-0000-000086370000}"/>
    <cellStyle name="Comma 3 4 2 6 2 2" xfId="3828" xr:uid="{00000000-0005-0000-0000-000087370000}"/>
    <cellStyle name="Comma 3 4 2 6 2 2 2" xfId="8631" xr:uid="{00000000-0005-0000-0000-000088370000}"/>
    <cellStyle name="Comma 3 4 2 6 2 2 2 2" xfId="18238" xr:uid="{00000000-0005-0000-0000-000089370000}"/>
    <cellStyle name="Comma 3 4 2 6 2 2 2 2 2" xfId="37452" xr:uid="{E3A73DD7-7765-48FD-94A3-0F5DC8354B50}"/>
    <cellStyle name="Comma 3 4 2 6 2 2 2 3" xfId="27845" xr:uid="{DF3D1690-17C5-468C-B802-EBCB39F5C90A}"/>
    <cellStyle name="Comma 3 4 2 6 2 2 3" xfId="13435" xr:uid="{00000000-0005-0000-0000-00008A370000}"/>
    <cellStyle name="Comma 3 4 2 6 2 2 3 2" xfId="32649" xr:uid="{D2BB525D-4C49-4759-8EE7-C742DADCC039}"/>
    <cellStyle name="Comma 3 4 2 6 2 2 4" xfId="23042" xr:uid="{71D33CE8-1E98-42C3-AE65-06BC5029BE78}"/>
    <cellStyle name="Comma 3 4 2 6 2 3" xfId="6230" xr:uid="{00000000-0005-0000-0000-00008B370000}"/>
    <cellStyle name="Comma 3 4 2 6 2 3 2" xfId="15837" xr:uid="{00000000-0005-0000-0000-00008C370000}"/>
    <cellStyle name="Comma 3 4 2 6 2 3 2 2" xfId="35051" xr:uid="{E387384B-818D-4D87-8907-52CF240733AA}"/>
    <cellStyle name="Comma 3 4 2 6 2 3 3" xfId="25444" xr:uid="{EC615819-F00E-403C-A87E-C6B3F8DB9200}"/>
    <cellStyle name="Comma 3 4 2 6 2 4" xfId="11033" xr:uid="{00000000-0005-0000-0000-00008D370000}"/>
    <cellStyle name="Comma 3 4 2 6 2 4 2" xfId="30247" xr:uid="{EAB4F158-B013-4A11-90B3-3C1F302C8188}"/>
    <cellStyle name="Comma 3 4 2 6 2 5" xfId="20640" xr:uid="{EFB54902-0850-41C2-8708-AF0CFD249D80}"/>
    <cellStyle name="Comma 3 4 2 6 3" xfId="2223" xr:uid="{00000000-0005-0000-0000-00008E370000}"/>
    <cellStyle name="Comma 3 4 2 6 3 2" xfId="4628" xr:uid="{00000000-0005-0000-0000-00008F370000}"/>
    <cellStyle name="Comma 3 4 2 6 3 2 2" xfId="9431" xr:uid="{00000000-0005-0000-0000-000090370000}"/>
    <cellStyle name="Comma 3 4 2 6 3 2 2 2" xfId="19038" xr:uid="{00000000-0005-0000-0000-000091370000}"/>
    <cellStyle name="Comma 3 4 2 6 3 2 2 2 2" xfId="38252" xr:uid="{9840EB2C-18AF-4704-A804-29F715973048}"/>
    <cellStyle name="Comma 3 4 2 6 3 2 2 3" xfId="28645" xr:uid="{A0DF0D56-AE6D-4F01-88D1-02AD1D68D30C}"/>
    <cellStyle name="Comma 3 4 2 6 3 2 3" xfId="14235" xr:uid="{00000000-0005-0000-0000-000092370000}"/>
    <cellStyle name="Comma 3 4 2 6 3 2 3 2" xfId="33449" xr:uid="{7D8EA217-6083-4944-B60A-87BDFBC236F5}"/>
    <cellStyle name="Comma 3 4 2 6 3 2 4" xfId="23842" xr:uid="{F3832CCB-200E-42EB-A0D5-BD00027AFCBF}"/>
    <cellStyle name="Comma 3 4 2 6 3 3" xfId="7030" xr:uid="{00000000-0005-0000-0000-000093370000}"/>
    <cellStyle name="Comma 3 4 2 6 3 3 2" xfId="16637" xr:uid="{00000000-0005-0000-0000-000094370000}"/>
    <cellStyle name="Comma 3 4 2 6 3 3 2 2" xfId="35851" xr:uid="{EA051121-ED66-40A5-894F-D752FB0F3AB8}"/>
    <cellStyle name="Comma 3 4 2 6 3 3 3" xfId="26244" xr:uid="{91375773-C14E-4630-9AA0-8D5D8D1A1EB4}"/>
    <cellStyle name="Comma 3 4 2 6 3 4" xfId="11833" xr:uid="{00000000-0005-0000-0000-000095370000}"/>
    <cellStyle name="Comma 3 4 2 6 3 4 2" xfId="31047" xr:uid="{761F6004-6CB5-45C1-A000-AB3E2802A010}"/>
    <cellStyle name="Comma 3 4 2 6 3 5" xfId="21440" xr:uid="{D720C96E-34FD-4BBB-A7AF-7D6231408B3E}"/>
    <cellStyle name="Comma 3 4 2 6 4" xfId="3028" xr:uid="{00000000-0005-0000-0000-000096370000}"/>
    <cellStyle name="Comma 3 4 2 6 4 2" xfId="7831" xr:uid="{00000000-0005-0000-0000-000097370000}"/>
    <cellStyle name="Comma 3 4 2 6 4 2 2" xfId="17438" xr:uid="{00000000-0005-0000-0000-000098370000}"/>
    <cellStyle name="Comma 3 4 2 6 4 2 2 2" xfId="36652" xr:uid="{772E9172-16D6-4938-9A0D-882541250EAD}"/>
    <cellStyle name="Comma 3 4 2 6 4 2 3" xfId="27045" xr:uid="{E279E373-0C50-4D9B-B2AD-52F87F6C6C1B}"/>
    <cellStyle name="Comma 3 4 2 6 4 3" xfId="12635" xr:uid="{00000000-0005-0000-0000-000099370000}"/>
    <cellStyle name="Comma 3 4 2 6 4 3 2" xfId="31849" xr:uid="{BF137287-2979-4774-B45E-5293B406630B}"/>
    <cellStyle name="Comma 3 4 2 6 4 4" xfId="22242" xr:uid="{8AA6CBFA-7573-4960-A55C-F391ED218885}"/>
    <cellStyle name="Comma 3 4 2 6 5" xfId="5430" xr:uid="{00000000-0005-0000-0000-00009A370000}"/>
    <cellStyle name="Comma 3 4 2 6 5 2" xfId="15037" xr:uid="{00000000-0005-0000-0000-00009B370000}"/>
    <cellStyle name="Comma 3 4 2 6 5 2 2" xfId="34251" xr:uid="{F3882EAE-1783-47D6-AA8E-5EE446C61C4F}"/>
    <cellStyle name="Comma 3 4 2 6 5 3" xfId="24644" xr:uid="{F8A67AFE-3350-48F5-A6AB-FF04447F5AF4}"/>
    <cellStyle name="Comma 3 4 2 6 6" xfId="10233" xr:uid="{00000000-0005-0000-0000-00009C370000}"/>
    <cellStyle name="Comma 3 4 2 6 6 2" xfId="29447" xr:uid="{0FC5B467-50C5-4627-9502-433BB23D0ED7}"/>
    <cellStyle name="Comma 3 4 2 6 7" xfId="19840" xr:uid="{45F1BB4C-601E-45E8-AFAC-E78DB785CDDE}"/>
    <cellStyle name="Comma 3 4 2 7" xfId="823" xr:uid="{00000000-0005-0000-0000-00009D370000}"/>
    <cellStyle name="Comma 3 4 2 7 2" xfId="3228" xr:uid="{00000000-0005-0000-0000-00009E370000}"/>
    <cellStyle name="Comma 3 4 2 7 2 2" xfId="8031" xr:uid="{00000000-0005-0000-0000-00009F370000}"/>
    <cellStyle name="Comma 3 4 2 7 2 2 2" xfId="17638" xr:uid="{00000000-0005-0000-0000-0000A0370000}"/>
    <cellStyle name="Comma 3 4 2 7 2 2 2 2" xfId="36852" xr:uid="{F9120D39-302D-4D05-904E-A3D7C47D4BF3}"/>
    <cellStyle name="Comma 3 4 2 7 2 2 3" xfId="27245" xr:uid="{4C4949BC-EBBC-43BA-BD22-01FBA8825BB5}"/>
    <cellStyle name="Comma 3 4 2 7 2 3" xfId="12835" xr:uid="{00000000-0005-0000-0000-0000A1370000}"/>
    <cellStyle name="Comma 3 4 2 7 2 3 2" xfId="32049" xr:uid="{F7170B0F-9879-4A94-A127-AAACECAAA4F9}"/>
    <cellStyle name="Comma 3 4 2 7 2 4" xfId="22442" xr:uid="{A196E5FF-27ED-46ED-BFE8-056FE6A630CA}"/>
    <cellStyle name="Comma 3 4 2 7 3" xfId="5630" xr:uid="{00000000-0005-0000-0000-0000A2370000}"/>
    <cellStyle name="Comma 3 4 2 7 3 2" xfId="15237" xr:uid="{00000000-0005-0000-0000-0000A3370000}"/>
    <cellStyle name="Comma 3 4 2 7 3 2 2" xfId="34451" xr:uid="{9DEC31C3-A2AF-4F6E-8A54-2636614F66B9}"/>
    <cellStyle name="Comma 3 4 2 7 3 3" xfId="24844" xr:uid="{A190DCDE-8259-458F-B5B4-CA2EA2F62DE9}"/>
    <cellStyle name="Comma 3 4 2 7 4" xfId="10433" xr:uid="{00000000-0005-0000-0000-0000A4370000}"/>
    <cellStyle name="Comma 3 4 2 7 4 2" xfId="29647" xr:uid="{B26D5D90-6888-462F-AFD4-3546D1DE7465}"/>
    <cellStyle name="Comma 3 4 2 7 5" xfId="20040" xr:uid="{75D1705B-826A-4EC1-9DC5-616A56BE54D7}"/>
    <cellStyle name="Comma 3 4 2 8" xfId="1623" xr:uid="{00000000-0005-0000-0000-0000A5370000}"/>
    <cellStyle name="Comma 3 4 2 8 2" xfId="4028" xr:uid="{00000000-0005-0000-0000-0000A6370000}"/>
    <cellStyle name="Comma 3 4 2 8 2 2" xfId="8831" xr:uid="{00000000-0005-0000-0000-0000A7370000}"/>
    <cellStyle name="Comma 3 4 2 8 2 2 2" xfId="18438" xr:uid="{00000000-0005-0000-0000-0000A8370000}"/>
    <cellStyle name="Comma 3 4 2 8 2 2 2 2" xfId="37652" xr:uid="{7A4C28DA-646F-47F1-8FBE-1A01587F498C}"/>
    <cellStyle name="Comma 3 4 2 8 2 2 3" xfId="28045" xr:uid="{39E648EA-35D4-4AD4-9DB3-18597583ED07}"/>
    <cellStyle name="Comma 3 4 2 8 2 3" xfId="13635" xr:uid="{00000000-0005-0000-0000-0000A9370000}"/>
    <cellStyle name="Comma 3 4 2 8 2 3 2" xfId="32849" xr:uid="{F20147F3-D962-41C7-AC1B-4040865041AA}"/>
    <cellStyle name="Comma 3 4 2 8 2 4" xfId="23242" xr:uid="{DF33B242-34EF-4522-8CC3-1BE04379303B}"/>
    <cellStyle name="Comma 3 4 2 8 3" xfId="6430" xr:uid="{00000000-0005-0000-0000-0000AA370000}"/>
    <cellStyle name="Comma 3 4 2 8 3 2" xfId="16037" xr:uid="{00000000-0005-0000-0000-0000AB370000}"/>
    <cellStyle name="Comma 3 4 2 8 3 2 2" xfId="35251" xr:uid="{5D4A9743-9E19-4558-A962-47FFC863CF4B}"/>
    <cellStyle name="Comma 3 4 2 8 3 3" xfId="25644" xr:uid="{8A492386-B2EC-4D5B-90D0-123871C6D8F8}"/>
    <cellStyle name="Comma 3 4 2 8 4" xfId="11233" xr:uid="{00000000-0005-0000-0000-0000AC370000}"/>
    <cellStyle name="Comma 3 4 2 8 4 2" xfId="30447" xr:uid="{0A912ABF-F56A-4755-9FE3-8CC0BDCF011B}"/>
    <cellStyle name="Comma 3 4 2 8 5" xfId="20840" xr:uid="{9D7B1276-FDF0-479D-86B2-9D3E1BB76D9C}"/>
    <cellStyle name="Comma 3 4 2 9" xfId="2428" xr:uid="{00000000-0005-0000-0000-0000AD370000}"/>
    <cellStyle name="Comma 3 4 2 9 2" xfId="7231" xr:uid="{00000000-0005-0000-0000-0000AE370000}"/>
    <cellStyle name="Comma 3 4 2 9 2 2" xfId="16838" xr:uid="{00000000-0005-0000-0000-0000AF370000}"/>
    <cellStyle name="Comma 3 4 2 9 2 2 2" xfId="36052" xr:uid="{5B08196D-8C99-48BB-90A6-9643F80610F9}"/>
    <cellStyle name="Comma 3 4 2 9 2 3" xfId="26445" xr:uid="{8C14A53A-6D1A-4439-B611-09E8B659D2B8}"/>
    <cellStyle name="Comma 3 4 2 9 3" xfId="12035" xr:uid="{00000000-0005-0000-0000-0000B0370000}"/>
    <cellStyle name="Comma 3 4 2 9 3 2" xfId="31249" xr:uid="{BE79FA32-2D15-49D7-B0F7-09C11BCDC201}"/>
    <cellStyle name="Comma 3 4 2 9 4" xfId="21642" xr:uid="{4D8B8440-AE67-4814-A9CE-D0DB93240A25}"/>
    <cellStyle name="Comma 3 4 3" xfId="32" xr:uid="{00000000-0005-0000-0000-0000B1370000}"/>
    <cellStyle name="Comma 3 4 3 10" xfId="4840" xr:uid="{00000000-0005-0000-0000-0000B2370000}"/>
    <cellStyle name="Comma 3 4 3 10 2" xfId="14447" xr:uid="{00000000-0005-0000-0000-0000B3370000}"/>
    <cellStyle name="Comma 3 4 3 10 2 2" xfId="33661" xr:uid="{DC9DA579-15EF-4344-B031-3FA84193AC40}"/>
    <cellStyle name="Comma 3 4 3 10 3" xfId="24054" xr:uid="{207275D1-F2F4-4A1F-B659-48F22CFAB00F}"/>
    <cellStyle name="Comma 3 4 3 11" xfId="9643" xr:uid="{00000000-0005-0000-0000-0000B4370000}"/>
    <cellStyle name="Comma 3 4 3 11 2" xfId="28857" xr:uid="{32CAF4BE-8DBE-46A5-97E5-A48AC34D4F3E}"/>
    <cellStyle name="Comma 3 4 3 12" xfId="19250" xr:uid="{7129741A-5EDE-49CF-9697-D2F9D89013E9}"/>
    <cellStyle name="Comma 3 4 3 2" xfId="82" xr:uid="{00000000-0005-0000-0000-0000B5370000}"/>
    <cellStyle name="Comma 3 4 3 2 10" xfId="9693" xr:uid="{00000000-0005-0000-0000-0000B6370000}"/>
    <cellStyle name="Comma 3 4 3 2 10 2" xfId="28907" xr:uid="{4C886475-D580-4B01-922C-D738CEE7AED6}"/>
    <cellStyle name="Comma 3 4 3 2 11" xfId="19300" xr:uid="{AFDCA833-7B27-4053-AE01-4AFFFCD15676}"/>
    <cellStyle name="Comma 3 4 3 2 2" xfId="182" xr:uid="{00000000-0005-0000-0000-0000B7370000}"/>
    <cellStyle name="Comma 3 4 3 2 2 10" xfId="19400" xr:uid="{C30D5D73-F55E-45E6-8CE6-7B2254F44DDA}"/>
    <cellStyle name="Comma 3 4 3 2 2 2" xfId="382" xr:uid="{00000000-0005-0000-0000-0000B8370000}"/>
    <cellStyle name="Comma 3 4 3 2 2 2 2" xfId="1183" xr:uid="{00000000-0005-0000-0000-0000B9370000}"/>
    <cellStyle name="Comma 3 4 3 2 2 2 2 2" xfId="3588" xr:uid="{00000000-0005-0000-0000-0000BA370000}"/>
    <cellStyle name="Comma 3 4 3 2 2 2 2 2 2" xfId="8391" xr:uid="{00000000-0005-0000-0000-0000BB370000}"/>
    <cellStyle name="Comma 3 4 3 2 2 2 2 2 2 2" xfId="17998" xr:uid="{00000000-0005-0000-0000-0000BC370000}"/>
    <cellStyle name="Comma 3 4 3 2 2 2 2 2 2 2 2" xfId="37212" xr:uid="{F8046968-6C96-40F4-8D7A-18BFCF6C7C50}"/>
    <cellStyle name="Comma 3 4 3 2 2 2 2 2 2 3" xfId="27605" xr:uid="{073948C9-64E1-469B-A789-7E5B2062601D}"/>
    <cellStyle name="Comma 3 4 3 2 2 2 2 2 3" xfId="13195" xr:uid="{00000000-0005-0000-0000-0000BD370000}"/>
    <cellStyle name="Comma 3 4 3 2 2 2 2 2 3 2" xfId="32409" xr:uid="{8B7D151A-F1C9-4EE9-8846-275320CD02A7}"/>
    <cellStyle name="Comma 3 4 3 2 2 2 2 2 4" xfId="22802" xr:uid="{45401DC2-158F-4C76-92DB-FCAEDD0CC48B}"/>
    <cellStyle name="Comma 3 4 3 2 2 2 2 3" xfId="5990" xr:uid="{00000000-0005-0000-0000-0000BE370000}"/>
    <cellStyle name="Comma 3 4 3 2 2 2 2 3 2" xfId="15597" xr:uid="{00000000-0005-0000-0000-0000BF370000}"/>
    <cellStyle name="Comma 3 4 3 2 2 2 2 3 2 2" xfId="34811" xr:uid="{E1C54090-F9F1-421A-BED6-F7E2234B183A}"/>
    <cellStyle name="Comma 3 4 3 2 2 2 2 3 3" xfId="25204" xr:uid="{5D7785D8-1379-4FA0-A6DD-B7FCE60C4E2F}"/>
    <cellStyle name="Comma 3 4 3 2 2 2 2 4" xfId="10793" xr:uid="{00000000-0005-0000-0000-0000C0370000}"/>
    <cellStyle name="Comma 3 4 3 2 2 2 2 4 2" xfId="30007" xr:uid="{BDA9A355-E8E3-42B5-8C68-BB2D06D96C21}"/>
    <cellStyle name="Comma 3 4 3 2 2 2 2 5" xfId="20400" xr:uid="{96876E53-0ED2-4BFD-B729-F276696B1237}"/>
    <cellStyle name="Comma 3 4 3 2 2 2 3" xfId="1983" xr:uid="{00000000-0005-0000-0000-0000C1370000}"/>
    <cellStyle name="Comma 3 4 3 2 2 2 3 2" xfId="4388" xr:uid="{00000000-0005-0000-0000-0000C2370000}"/>
    <cellStyle name="Comma 3 4 3 2 2 2 3 2 2" xfId="9191" xr:uid="{00000000-0005-0000-0000-0000C3370000}"/>
    <cellStyle name="Comma 3 4 3 2 2 2 3 2 2 2" xfId="18798" xr:uid="{00000000-0005-0000-0000-0000C4370000}"/>
    <cellStyle name="Comma 3 4 3 2 2 2 3 2 2 2 2" xfId="38012" xr:uid="{CFF1530F-C5F3-471F-9347-A5BCADCB605E}"/>
    <cellStyle name="Comma 3 4 3 2 2 2 3 2 2 3" xfId="28405" xr:uid="{B2495FD9-0196-46D8-8DB1-91EAEF2CEBF9}"/>
    <cellStyle name="Comma 3 4 3 2 2 2 3 2 3" xfId="13995" xr:uid="{00000000-0005-0000-0000-0000C5370000}"/>
    <cellStyle name="Comma 3 4 3 2 2 2 3 2 3 2" xfId="33209" xr:uid="{CAD9D265-C2FA-4245-B50B-68CF36814D8D}"/>
    <cellStyle name="Comma 3 4 3 2 2 2 3 2 4" xfId="23602" xr:uid="{C543F4DD-81F2-4A32-9BF4-0834D2805BDD}"/>
    <cellStyle name="Comma 3 4 3 2 2 2 3 3" xfId="6790" xr:uid="{00000000-0005-0000-0000-0000C6370000}"/>
    <cellStyle name="Comma 3 4 3 2 2 2 3 3 2" xfId="16397" xr:uid="{00000000-0005-0000-0000-0000C7370000}"/>
    <cellStyle name="Comma 3 4 3 2 2 2 3 3 2 2" xfId="35611" xr:uid="{5AD3ECF7-E90F-4BB5-8703-ED8314836DC9}"/>
    <cellStyle name="Comma 3 4 3 2 2 2 3 3 3" xfId="26004" xr:uid="{53AEA608-A1A0-44EC-85D9-E44CEDF970E0}"/>
    <cellStyle name="Comma 3 4 3 2 2 2 3 4" xfId="11593" xr:uid="{00000000-0005-0000-0000-0000C8370000}"/>
    <cellStyle name="Comma 3 4 3 2 2 2 3 4 2" xfId="30807" xr:uid="{30867113-BF53-4146-865E-D8B89EEDCDEB}"/>
    <cellStyle name="Comma 3 4 3 2 2 2 3 5" xfId="21200" xr:uid="{DB656569-DB5F-43E5-9AA9-E1CD3D07E604}"/>
    <cellStyle name="Comma 3 4 3 2 2 2 4" xfId="2788" xr:uid="{00000000-0005-0000-0000-0000C9370000}"/>
    <cellStyle name="Comma 3 4 3 2 2 2 4 2" xfId="7591" xr:uid="{00000000-0005-0000-0000-0000CA370000}"/>
    <cellStyle name="Comma 3 4 3 2 2 2 4 2 2" xfId="17198" xr:uid="{00000000-0005-0000-0000-0000CB370000}"/>
    <cellStyle name="Comma 3 4 3 2 2 2 4 2 2 2" xfId="36412" xr:uid="{18C87CB9-7CA4-4385-BCD7-6E0B00B01A9D}"/>
    <cellStyle name="Comma 3 4 3 2 2 2 4 2 3" xfId="26805" xr:uid="{CB9537BB-1086-4E6B-A8FC-245F413571EB}"/>
    <cellStyle name="Comma 3 4 3 2 2 2 4 3" xfId="12395" xr:uid="{00000000-0005-0000-0000-0000CC370000}"/>
    <cellStyle name="Comma 3 4 3 2 2 2 4 3 2" xfId="31609" xr:uid="{B446D50B-689F-4421-9AA8-0D8065797342}"/>
    <cellStyle name="Comma 3 4 3 2 2 2 4 4" xfId="22002" xr:uid="{273A764D-1304-4ADF-BB99-6CBCDFEA6978}"/>
    <cellStyle name="Comma 3 4 3 2 2 2 5" xfId="5190" xr:uid="{00000000-0005-0000-0000-0000CD370000}"/>
    <cellStyle name="Comma 3 4 3 2 2 2 5 2" xfId="14797" xr:uid="{00000000-0005-0000-0000-0000CE370000}"/>
    <cellStyle name="Comma 3 4 3 2 2 2 5 2 2" xfId="34011" xr:uid="{0ACED408-BD1A-4B6B-ADAB-6DD9764AE451}"/>
    <cellStyle name="Comma 3 4 3 2 2 2 5 3" xfId="24404" xr:uid="{2EED8B3E-B1BE-4FF3-A250-CFF0D7C5F0BD}"/>
    <cellStyle name="Comma 3 4 3 2 2 2 6" xfId="9993" xr:uid="{00000000-0005-0000-0000-0000CF370000}"/>
    <cellStyle name="Comma 3 4 3 2 2 2 6 2" xfId="29207" xr:uid="{A01673AE-0304-4AD5-A003-C56847956D24}"/>
    <cellStyle name="Comma 3 4 3 2 2 2 7" xfId="19600" xr:uid="{A2EF40C6-3DCC-4646-AFDB-C9550E957A4A}"/>
    <cellStyle name="Comma 3 4 3 2 2 3" xfId="582" xr:uid="{00000000-0005-0000-0000-0000D0370000}"/>
    <cellStyle name="Comma 3 4 3 2 2 3 2" xfId="1383" xr:uid="{00000000-0005-0000-0000-0000D1370000}"/>
    <cellStyle name="Comma 3 4 3 2 2 3 2 2" xfId="3788" xr:uid="{00000000-0005-0000-0000-0000D2370000}"/>
    <cellStyle name="Comma 3 4 3 2 2 3 2 2 2" xfId="8591" xr:uid="{00000000-0005-0000-0000-0000D3370000}"/>
    <cellStyle name="Comma 3 4 3 2 2 3 2 2 2 2" xfId="18198" xr:uid="{00000000-0005-0000-0000-0000D4370000}"/>
    <cellStyle name="Comma 3 4 3 2 2 3 2 2 2 2 2" xfId="37412" xr:uid="{E5BD9FC4-2DB8-43C8-859E-A4F66210438D}"/>
    <cellStyle name="Comma 3 4 3 2 2 3 2 2 2 3" xfId="27805" xr:uid="{F8859A43-1944-449D-BBA5-01CBAF5BB5B2}"/>
    <cellStyle name="Comma 3 4 3 2 2 3 2 2 3" xfId="13395" xr:uid="{00000000-0005-0000-0000-0000D5370000}"/>
    <cellStyle name="Comma 3 4 3 2 2 3 2 2 3 2" xfId="32609" xr:uid="{0332B9E4-7271-47A7-9BE6-889FAC7A97E4}"/>
    <cellStyle name="Comma 3 4 3 2 2 3 2 2 4" xfId="23002" xr:uid="{B926A76B-0A72-4A30-A99F-3EDEEC8D5083}"/>
    <cellStyle name="Comma 3 4 3 2 2 3 2 3" xfId="6190" xr:uid="{00000000-0005-0000-0000-0000D6370000}"/>
    <cellStyle name="Comma 3 4 3 2 2 3 2 3 2" xfId="15797" xr:uid="{00000000-0005-0000-0000-0000D7370000}"/>
    <cellStyle name="Comma 3 4 3 2 2 3 2 3 2 2" xfId="35011" xr:uid="{F66EA993-1D22-44EA-A227-D42E21B2D514}"/>
    <cellStyle name="Comma 3 4 3 2 2 3 2 3 3" xfId="25404" xr:uid="{DBEBBD86-E092-474D-B0DB-869FD94426B6}"/>
    <cellStyle name="Comma 3 4 3 2 2 3 2 4" xfId="10993" xr:uid="{00000000-0005-0000-0000-0000D8370000}"/>
    <cellStyle name="Comma 3 4 3 2 2 3 2 4 2" xfId="30207" xr:uid="{1CEA3222-2126-4D0F-8B5B-61F2661887C5}"/>
    <cellStyle name="Comma 3 4 3 2 2 3 2 5" xfId="20600" xr:uid="{CD2DF0D2-7F09-44A6-9680-12A172236BFC}"/>
    <cellStyle name="Comma 3 4 3 2 2 3 3" xfId="2183" xr:uid="{00000000-0005-0000-0000-0000D9370000}"/>
    <cellStyle name="Comma 3 4 3 2 2 3 3 2" xfId="4588" xr:uid="{00000000-0005-0000-0000-0000DA370000}"/>
    <cellStyle name="Comma 3 4 3 2 2 3 3 2 2" xfId="9391" xr:uid="{00000000-0005-0000-0000-0000DB370000}"/>
    <cellStyle name="Comma 3 4 3 2 2 3 3 2 2 2" xfId="18998" xr:uid="{00000000-0005-0000-0000-0000DC370000}"/>
    <cellStyle name="Comma 3 4 3 2 2 3 3 2 2 2 2" xfId="38212" xr:uid="{3985B8E6-B0D5-4437-94B1-E94A8BCC99A0}"/>
    <cellStyle name="Comma 3 4 3 2 2 3 3 2 2 3" xfId="28605" xr:uid="{6129DAD2-8292-4020-A815-0E3B7E23AF2F}"/>
    <cellStyle name="Comma 3 4 3 2 2 3 3 2 3" xfId="14195" xr:uid="{00000000-0005-0000-0000-0000DD370000}"/>
    <cellStyle name="Comma 3 4 3 2 2 3 3 2 3 2" xfId="33409" xr:uid="{37D52A7E-E0C4-49CE-AC29-B91D45DD0B3A}"/>
    <cellStyle name="Comma 3 4 3 2 2 3 3 2 4" xfId="23802" xr:uid="{068EF342-C876-4AF8-B1E6-37CD056826A7}"/>
    <cellStyle name="Comma 3 4 3 2 2 3 3 3" xfId="6990" xr:uid="{00000000-0005-0000-0000-0000DE370000}"/>
    <cellStyle name="Comma 3 4 3 2 2 3 3 3 2" xfId="16597" xr:uid="{00000000-0005-0000-0000-0000DF370000}"/>
    <cellStyle name="Comma 3 4 3 2 2 3 3 3 2 2" xfId="35811" xr:uid="{2624F07B-6D6C-452B-B41A-1B93F7EC776D}"/>
    <cellStyle name="Comma 3 4 3 2 2 3 3 3 3" xfId="26204" xr:uid="{D93AC6ED-5D40-409A-96EB-4881CD232888}"/>
    <cellStyle name="Comma 3 4 3 2 2 3 3 4" xfId="11793" xr:uid="{00000000-0005-0000-0000-0000E0370000}"/>
    <cellStyle name="Comma 3 4 3 2 2 3 3 4 2" xfId="31007" xr:uid="{652F9F59-4FDE-4DDE-9869-FF25930C0E41}"/>
    <cellStyle name="Comma 3 4 3 2 2 3 3 5" xfId="21400" xr:uid="{F22978FC-BD75-47E4-81BC-DD445340962E}"/>
    <cellStyle name="Comma 3 4 3 2 2 3 4" xfId="2988" xr:uid="{00000000-0005-0000-0000-0000E1370000}"/>
    <cellStyle name="Comma 3 4 3 2 2 3 4 2" xfId="7791" xr:uid="{00000000-0005-0000-0000-0000E2370000}"/>
    <cellStyle name="Comma 3 4 3 2 2 3 4 2 2" xfId="17398" xr:uid="{00000000-0005-0000-0000-0000E3370000}"/>
    <cellStyle name="Comma 3 4 3 2 2 3 4 2 2 2" xfId="36612" xr:uid="{67753826-6356-4E04-8A04-B73D675E2D31}"/>
    <cellStyle name="Comma 3 4 3 2 2 3 4 2 3" xfId="27005" xr:uid="{C55E57E0-92AA-4683-A7F5-077862758F80}"/>
    <cellStyle name="Comma 3 4 3 2 2 3 4 3" xfId="12595" xr:uid="{00000000-0005-0000-0000-0000E4370000}"/>
    <cellStyle name="Comma 3 4 3 2 2 3 4 3 2" xfId="31809" xr:uid="{9C4262D8-041D-46F6-9F09-FB882C6E6786}"/>
    <cellStyle name="Comma 3 4 3 2 2 3 4 4" xfId="22202" xr:uid="{9D40208B-B506-416C-A507-85EA96A45BCC}"/>
    <cellStyle name="Comma 3 4 3 2 2 3 5" xfId="5390" xr:uid="{00000000-0005-0000-0000-0000E5370000}"/>
    <cellStyle name="Comma 3 4 3 2 2 3 5 2" xfId="14997" xr:uid="{00000000-0005-0000-0000-0000E6370000}"/>
    <cellStyle name="Comma 3 4 3 2 2 3 5 2 2" xfId="34211" xr:uid="{E861AF0E-D4D8-4197-BD62-407D1565445F}"/>
    <cellStyle name="Comma 3 4 3 2 2 3 5 3" xfId="24604" xr:uid="{D8020482-FEDC-49C5-BB82-6F0805133196}"/>
    <cellStyle name="Comma 3 4 3 2 2 3 6" xfId="10193" xr:uid="{00000000-0005-0000-0000-0000E7370000}"/>
    <cellStyle name="Comma 3 4 3 2 2 3 6 2" xfId="29407" xr:uid="{CFC97ECF-D8DB-48E1-80FF-E6BC3ACA9DD9}"/>
    <cellStyle name="Comma 3 4 3 2 2 3 7" xfId="19800" xr:uid="{3CC6DDD8-6494-45B1-BD0C-E06976F34807}"/>
    <cellStyle name="Comma 3 4 3 2 2 4" xfId="782" xr:uid="{00000000-0005-0000-0000-0000E8370000}"/>
    <cellStyle name="Comma 3 4 3 2 2 4 2" xfId="1583" xr:uid="{00000000-0005-0000-0000-0000E9370000}"/>
    <cellStyle name="Comma 3 4 3 2 2 4 2 2" xfId="3988" xr:uid="{00000000-0005-0000-0000-0000EA370000}"/>
    <cellStyle name="Comma 3 4 3 2 2 4 2 2 2" xfId="8791" xr:uid="{00000000-0005-0000-0000-0000EB370000}"/>
    <cellStyle name="Comma 3 4 3 2 2 4 2 2 2 2" xfId="18398" xr:uid="{00000000-0005-0000-0000-0000EC370000}"/>
    <cellStyle name="Comma 3 4 3 2 2 4 2 2 2 2 2" xfId="37612" xr:uid="{AC1AC7BA-A2BB-4606-8435-6424AA9E971D}"/>
    <cellStyle name="Comma 3 4 3 2 2 4 2 2 2 3" xfId="28005" xr:uid="{8AA992D4-406A-4ADF-ABDF-55B20B8C251D}"/>
    <cellStyle name="Comma 3 4 3 2 2 4 2 2 3" xfId="13595" xr:uid="{00000000-0005-0000-0000-0000ED370000}"/>
    <cellStyle name="Comma 3 4 3 2 2 4 2 2 3 2" xfId="32809" xr:uid="{9265DC23-56BD-4951-AF08-0CD4DC288853}"/>
    <cellStyle name="Comma 3 4 3 2 2 4 2 2 4" xfId="23202" xr:uid="{E29F19E2-D64E-4CC7-918A-1E3E3F37E386}"/>
    <cellStyle name="Comma 3 4 3 2 2 4 2 3" xfId="6390" xr:uid="{00000000-0005-0000-0000-0000EE370000}"/>
    <cellStyle name="Comma 3 4 3 2 2 4 2 3 2" xfId="15997" xr:uid="{00000000-0005-0000-0000-0000EF370000}"/>
    <cellStyle name="Comma 3 4 3 2 2 4 2 3 2 2" xfId="35211" xr:uid="{CA126304-8543-4DD8-ADBC-409C0BB58BAA}"/>
    <cellStyle name="Comma 3 4 3 2 2 4 2 3 3" xfId="25604" xr:uid="{571F7CF5-DCF6-4457-B922-DF2A6F63EAE7}"/>
    <cellStyle name="Comma 3 4 3 2 2 4 2 4" xfId="11193" xr:uid="{00000000-0005-0000-0000-0000F0370000}"/>
    <cellStyle name="Comma 3 4 3 2 2 4 2 4 2" xfId="30407" xr:uid="{3962BA72-0DFA-4D43-B6CB-A7C140C99EC7}"/>
    <cellStyle name="Comma 3 4 3 2 2 4 2 5" xfId="20800" xr:uid="{376C54B7-95C8-4427-9A68-75A655156946}"/>
    <cellStyle name="Comma 3 4 3 2 2 4 3" xfId="2383" xr:uid="{00000000-0005-0000-0000-0000F1370000}"/>
    <cellStyle name="Comma 3 4 3 2 2 4 3 2" xfId="4788" xr:uid="{00000000-0005-0000-0000-0000F2370000}"/>
    <cellStyle name="Comma 3 4 3 2 2 4 3 2 2" xfId="9591" xr:uid="{00000000-0005-0000-0000-0000F3370000}"/>
    <cellStyle name="Comma 3 4 3 2 2 4 3 2 2 2" xfId="19198" xr:uid="{00000000-0005-0000-0000-0000F4370000}"/>
    <cellStyle name="Comma 3 4 3 2 2 4 3 2 2 2 2" xfId="38412" xr:uid="{BF67F530-7F0B-4F6A-B4AC-5E88048D42E9}"/>
    <cellStyle name="Comma 3 4 3 2 2 4 3 2 2 3" xfId="28805" xr:uid="{EF63A5E6-6274-4BB1-8494-00F9BE425D9B}"/>
    <cellStyle name="Comma 3 4 3 2 2 4 3 2 3" xfId="14395" xr:uid="{00000000-0005-0000-0000-0000F5370000}"/>
    <cellStyle name="Comma 3 4 3 2 2 4 3 2 3 2" xfId="33609" xr:uid="{B21BBC02-E998-46BE-A9C9-C6A39049D419}"/>
    <cellStyle name="Comma 3 4 3 2 2 4 3 2 4" xfId="24002" xr:uid="{379F5A8B-A72F-4604-A0F0-6FA5B71C050E}"/>
    <cellStyle name="Comma 3 4 3 2 2 4 3 3" xfId="7190" xr:uid="{00000000-0005-0000-0000-0000F6370000}"/>
    <cellStyle name="Comma 3 4 3 2 2 4 3 3 2" xfId="16797" xr:uid="{00000000-0005-0000-0000-0000F7370000}"/>
    <cellStyle name="Comma 3 4 3 2 2 4 3 3 2 2" xfId="36011" xr:uid="{C0B7F460-02E1-4459-923E-6A05E3D2303C}"/>
    <cellStyle name="Comma 3 4 3 2 2 4 3 3 3" xfId="26404" xr:uid="{946E507D-A54E-403C-80CF-4934262318EF}"/>
    <cellStyle name="Comma 3 4 3 2 2 4 3 4" xfId="11993" xr:uid="{00000000-0005-0000-0000-0000F8370000}"/>
    <cellStyle name="Comma 3 4 3 2 2 4 3 4 2" xfId="31207" xr:uid="{3BB0F049-415B-4FE8-A4B5-F75DCFFE94D0}"/>
    <cellStyle name="Comma 3 4 3 2 2 4 3 5" xfId="21600" xr:uid="{3826D978-7B54-455A-B299-2908A1F02FF4}"/>
    <cellStyle name="Comma 3 4 3 2 2 4 4" xfId="3188" xr:uid="{00000000-0005-0000-0000-0000F9370000}"/>
    <cellStyle name="Comma 3 4 3 2 2 4 4 2" xfId="7991" xr:uid="{00000000-0005-0000-0000-0000FA370000}"/>
    <cellStyle name="Comma 3 4 3 2 2 4 4 2 2" xfId="17598" xr:uid="{00000000-0005-0000-0000-0000FB370000}"/>
    <cellStyle name="Comma 3 4 3 2 2 4 4 2 2 2" xfId="36812" xr:uid="{D5399504-5DA1-4241-889F-96893D980905}"/>
    <cellStyle name="Comma 3 4 3 2 2 4 4 2 3" xfId="27205" xr:uid="{77043FB9-2F7D-4DFB-841E-AE96AD8E8004}"/>
    <cellStyle name="Comma 3 4 3 2 2 4 4 3" xfId="12795" xr:uid="{00000000-0005-0000-0000-0000FC370000}"/>
    <cellStyle name="Comma 3 4 3 2 2 4 4 3 2" xfId="32009" xr:uid="{313949A0-D278-43F2-8AB7-8778E43CF0B5}"/>
    <cellStyle name="Comma 3 4 3 2 2 4 4 4" xfId="22402" xr:uid="{01B65F5E-3A34-4112-82DE-A6E454A2B02D}"/>
    <cellStyle name="Comma 3 4 3 2 2 4 5" xfId="5590" xr:uid="{00000000-0005-0000-0000-0000FD370000}"/>
    <cellStyle name="Comma 3 4 3 2 2 4 5 2" xfId="15197" xr:uid="{00000000-0005-0000-0000-0000FE370000}"/>
    <cellStyle name="Comma 3 4 3 2 2 4 5 2 2" xfId="34411" xr:uid="{10867148-F4E8-4D32-8974-C4D94008D568}"/>
    <cellStyle name="Comma 3 4 3 2 2 4 5 3" xfId="24804" xr:uid="{9ED9CA69-80B7-46F1-AC7D-7DC053DA1C52}"/>
    <cellStyle name="Comma 3 4 3 2 2 4 6" xfId="10393" xr:uid="{00000000-0005-0000-0000-0000FF370000}"/>
    <cellStyle name="Comma 3 4 3 2 2 4 6 2" xfId="29607" xr:uid="{584AB0A1-8826-4341-8539-3D783B605CD2}"/>
    <cellStyle name="Comma 3 4 3 2 2 4 7" xfId="20000" xr:uid="{DFB9D2F9-BD49-4E45-8E6B-8109257A2BE4}"/>
    <cellStyle name="Comma 3 4 3 2 2 5" xfId="983" xr:uid="{00000000-0005-0000-0000-000000380000}"/>
    <cellStyle name="Comma 3 4 3 2 2 5 2" xfId="3388" xr:uid="{00000000-0005-0000-0000-000001380000}"/>
    <cellStyle name="Comma 3 4 3 2 2 5 2 2" xfId="8191" xr:uid="{00000000-0005-0000-0000-000002380000}"/>
    <cellStyle name="Comma 3 4 3 2 2 5 2 2 2" xfId="17798" xr:uid="{00000000-0005-0000-0000-000003380000}"/>
    <cellStyle name="Comma 3 4 3 2 2 5 2 2 2 2" xfId="37012" xr:uid="{E4DB8985-E42C-48A7-8D16-024C7CA0FB01}"/>
    <cellStyle name="Comma 3 4 3 2 2 5 2 2 3" xfId="27405" xr:uid="{B90C13DB-714F-4E47-A3AA-A039C6D846B4}"/>
    <cellStyle name="Comma 3 4 3 2 2 5 2 3" xfId="12995" xr:uid="{00000000-0005-0000-0000-000004380000}"/>
    <cellStyle name="Comma 3 4 3 2 2 5 2 3 2" xfId="32209" xr:uid="{C44691CB-EDEE-4DEE-AFE2-B7472E9BAEAD}"/>
    <cellStyle name="Comma 3 4 3 2 2 5 2 4" xfId="22602" xr:uid="{8B0CF0E3-3E22-496B-B2E8-9A94266100EF}"/>
    <cellStyle name="Comma 3 4 3 2 2 5 3" xfId="5790" xr:uid="{00000000-0005-0000-0000-000005380000}"/>
    <cellStyle name="Comma 3 4 3 2 2 5 3 2" xfId="15397" xr:uid="{00000000-0005-0000-0000-000006380000}"/>
    <cellStyle name="Comma 3 4 3 2 2 5 3 2 2" xfId="34611" xr:uid="{0F9DE168-6E14-4C58-BF3C-1CEE969CB199}"/>
    <cellStyle name="Comma 3 4 3 2 2 5 3 3" xfId="25004" xr:uid="{4DE81E8C-4903-4A7C-B509-9AD81597BEE9}"/>
    <cellStyle name="Comma 3 4 3 2 2 5 4" xfId="10593" xr:uid="{00000000-0005-0000-0000-000007380000}"/>
    <cellStyle name="Comma 3 4 3 2 2 5 4 2" xfId="29807" xr:uid="{564A68BC-4720-4539-9C6F-ECA78C3F8464}"/>
    <cellStyle name="Comma 3 4 3 2 2 5 5" xfId="20200" xr:uid="{28FDE7D2-BCB5-40D3-BECA-98B109AABCB4}"/>
    <cellStyle name="Comma 3 4 3 2 2 6" xfId="1783" xr:uid="{00000000-0005-0000-0000-000008380000}"/>
    <cellStyle name="Comma 3 4 3 2 2 6 2" xfId="4188" xr:uid="{00000000-0005-0000-0000-000009380000}"/>
    <cellStyle name="Comma 3 4 3 2 2 6 2 2" xfId="8991" xr:uid="{00000000-0005-0000-0000-00000A380000}"/>
    <cellStyle name="Comma 3 4 3 2 2 6 2 2 2" xfId="18598" xr:uid="{00000000-0005-0000-0000-00000B380000}"/>
    <cellStyle name="Comma 3 4 3 2 2 6 2 2 2 2" xfId="37812" xr:uid="{B92ADDCF-CDBE-4B24-8741-0792A51CB271}"/>
    <cellStyle name="Comma 3 4 3 2 2 6 2 2 3" xfId="28205" xr:uid="{C27991B3-7B35-4EC3-AD7A-043482BAE4AB}"/>
    <cellStyle name="Comma 3 4 3 2 2 6 2 3" xfId="13795" xr:uid="{00000000-0005-0000-0000-00000C380000}"/>
    <cellStyle name="Comma 3 4 3 2 2 6 2 3 2" xfId="33009" xr:uid="{9F95BA1E-8370-4B8B-9728-29B9B8527068}"/>
    <cellStyle name="Comma 3 4 3 2 2 6 2 4" xfId="23402" xr:uid="{51835FBD-2DA3-40F3-A3D9-676089E1EFE2}"/>
    <cellStyle name="Comma 3 4 3 2 2 6 3" xfId="6590" xr:uid="{00000000-0005-0000-0000-00000D380000}"/>
    <cellStyle name="Comma 3 4 3 2 2 6 3 2" xfId="16197" xr:uid="{00000000-0005-0000-0000-00000E380000}"/>
    <cellStyle name="Comma 3 4 3 2 2 6 3 2 2" xfId="35411" xr:uid="{D9795B99-7ABF-4B46-B789-4AF51BF293A4}"/>
    <cellStyle name="Comma 3 4 3 2 2 6 3 3" xfId="25804" xr:uid="{B1C3430A-911F-4500-9EF4-501F3EC08CD1}"/>
    <cellStyle name="Comma 3 4 3 2 2 6 4" xfId="11393" xr:uid="{00000000-0005-0000-0000-00000F380000}"/>
    <cellStyle name="Comma 3 4 3 2 2 6 4 2" xfId="30607" xr:uid="{B471F8C4-0C88-429F-A2D3-ACEAD49B2411}"/>
    <cellStyle name="Comma 3 4 3 2 2 6 5" xfId="21000" xr:uid="{1D33387B-B3FA-40BD-A216-809C67ABD4F7}"/>
    <cellStyle name="Comma 3 4 3 2 2 7" xfId="2588" xr:uid="{00000000-0005-0000-0000-000010380000}"/>
    <cellStyle name="Comma 3 4 3 2 2 7 2" xfId="7391" xr:uid="{00000000-0005-0000-0000-000011380000}"/>
    <cellStyle name="Comma 3 4 3 2 2 7 2 2" xfId="16998" xr:uid="{00000000-0005-0000-0000-000012380000}"/>
    <cellStyle name="Comma 3 4 3 2 2 7 2 2 2" xfId="36212" xr:uid="{7CE34E86-8696-4470-8174-1DAC53AA6BCE}"/>
    <cellStyle name="Comma 3 4 3 2 2 7 2 3" xfId="26605" xr:uid="{0ADC247B-DA35-434C-AF48-1438E2C2DEED}"/>
    <cellStyle name="Comma 3 4 3 2 2 7 3" xfId="12195" xr:uid="{00000000-0005-0000-0000-000013380000}"/>
    <cellStyle name="Comma 3 4 3 2 2 7 3 2" xfId="31409" xr:uid="{0BBB33B2-075D-4AD7-87F8-D05342D90784}"/>
    <cellStyle name="Comma 3 4 3 2 2 7 4" xfId="21802" xr:uid="{A1EFDE2C-FF49-418A-98AE-A3056B2D5D83}"/>
    <cellStyle name="Comma 3 4 3 2 2 8" xfId="4990" xr:uid="{00000000-0005-0000-0000-000014380000}"/>
    <cellStyle name="Comma 3 4 3 2 2 8 2" xfId="14597" xr:uid="{00000000-0005-0000-0000-000015380000}"/>
    <cellStyle name="Comma 3 4 3 2 2 8 2 2" xfId="33811" xr:uid="{7C53CC5E-8940-463D-8FD2-3874CA939666}"/>
    <cellStyle name="Comma 3 4 3 2 2 8 3" xfId="24204" xr:uid="{9A3C5210-4A03-4279-BB72-7079A54CA882}"/>
    <cellStyle name="Comma 3 4 3 2 2 9" xfId="9793" xr:uid="{00000000-0005-0000-0000-000016380000}"/>
    <cellStyle name="Comma 3 4 3 2 2 9 2" xfId="29007" xr:uid="{4CE240D9-8FC7-4947-A999-64D5E93F39BE}"/>
    <cellStyle name="Comma 3 4 3 2 3" xfId="282" xr:uid="{00000000-0005-0000-0000-000017380000}"/>
    <cellStyle name="Comma 3 4 3 2 3 2" xfId="1083" xr:uid="{00000000-0005-0000-0000-000018380000}"/>
    <cellStyle name="Comma 3 4 3 2 3 2 2" xfId="3488" xr:uid="{00000000-0005-0000-0000-000019380000}"/>
    <cellStyle name="Comma 3 4 3 2 3 2 2 2" xfId="8291" xr:uid="{00000000-0005-0000-0000-00001A380000}"/>
    <cellStyle name="Comma 3 4 3 2 3 2 2 2 2" xfId="17898" xr:uid="{00000000-0005-0000-0000-00001B380000}"/>
    <cellStyle name="Comma 3 4 3 2 3 2 2 2 2 2" xfId="37112" xr:uid="{9356EEC7-167E-4C1F-969F-8EAF2BE459AA}"/>
    <cellStyle name="Comma 3 4 3 2 3 2 2 2 3" xfId="27505" xr:uid="{B08C9B69-A46F-4EA3-AF51-C473F68EF3AB}"/>
    <cellStyle name="Comma 3 4 3 2 3 2 2 3" xfId="13095" xr:uid="{00000000-0005-0000-0000-00001C380000}"/>
    <cellStyle name="Comma 3 4 3 2 3 2 2 3 2" xfId="32309" xr:uid="{EF8D7873-E2FA-4CCE-8748-ABC1F304A65C}"/>
    <cellStyle name="Comma 3 4 3 2 3 2 2 4" xfId="22702" xr:uid="{D58A623C-DC7E-4C92-AFF6-03A38AE41F3B}"/>
    <cellStyle name="Comma 3 4 3 2 3 2 3" xfId="5890" xr:uid="{00000000-0005-0000-0000-00001D380000}"/>
    <cellStyle name="Comma 3 4 3 2 3 2 3 2" xfId="15497" xr:uid="{00000000-0005-0000-0000-00001E380000}"/>
    <cellStyle name="Comma 3 4 3 2 3 2 3 2 2" xfId="34711" xr:uid="{CF177891-CE58-49A3-970C-33191103A6B4}"/>
    <cellStyle name="Comma 3 4 3 2 3 2 3 3" xfId="25104" xr:uid="{F9CA16BA-E174-43C8-B75F-552C985378E4}"/>
    <cellStyle name="Comma 3 4 3 2 3 2 4" xfId="10693" xr:uid="{00000000-0005-0000-0000-00001F380000}"/>
    <cellStyle name="Comma 3 4 3 2 3 2 4 2" xfId="29907" xr:uid="{598961BE-F607-484D-B7F3-773F219ED024}"/>
    <cellStyle name="Comma 3 4 3 2 3 2 5" xfId="20300" xr:uid="{EEBD5782-172D-4997-8B5E-2022B96FEFEA}"/>
    <cellStyle name="Comma 3 4 3 2 3 3" xfId="1883" xr:uid="{00000000-0005-0000-0000-000020380000}"/>
    <cellStyle name="Comma 3 4 3 2 3 3 2" xfId="4288" xr:uid="{00000000-0005-0000-0000-000021380000}"/>
    <cellStyle name="Comma 3 4 3 2 3 3 2 2" xfId="9091" xr:uid="{00000000-0005-0000-0000-000022380000}"/>
    <cellStyle name="Comma 3 4 3 2 3 3 2 2 2" xfId="18698" xr:uid="{00000000-0005-0000-0000-000023380000}"/>
    <cellStyle name="Comma 3 4 3 2 3 3 2 2 2 2" xfId="37912" xr:uid="{18F9D3B8-869E-4D47-8265-0CB425861227}"/>
    <cellStyle name="Comma 3 4 3 2 3 3 2 2 3" xfId="28305" xr:uid="{035613ED-21B5-4637-BDFA-7866705EBC42}"/>
    <cellStyle name="Comma 3 4 3 2 3 3 2 3" xfId="13895" xr:uid="{00000000-0005-0000-0000-000024380000}"/>
    <cellStyle name="Comma 3 4 3 2 3 3 2 3 2" xfId="33109" xr:uid="{A7E56D50-58A4-4A96-9616-99C702F4415F}"/>
    <cellStyle name="Comma 3 4 3 2 3 3 2 4" xfId="23502" xr:uid="{81C5BD6E-4D5A-45EA-BE7A-5CBAAB744901}"/>
    <cellStyle name="Comma 3 4 3 2 3 3 3" xfId="6690" xr:uid="{00000000-0005-0000-0000-000025380000}"/>
    <cellStyle name="Comma 3 4 3 2 3 3 3 2" xfId="16297" xr:uid="{00000000-0005-0000-0000-000026380000}"/>
    <cellStyle name="Comma 3 4 3 2 3 3 3 2 2" xfId="35511" xr:uid="{0A23786B-93D2-40F5-8E4F-4C97A275DD20}"/>
    <cellStyle name="Comma 3 4 3 2 3 3 3 3" xfId="25904" xr:uid="{894B7F67-6AC2-4890-BE38-85D96FB3B1DC}"/>
    <cellStyle name="Comma 3 4 3 2 3 3 4" xfId="11493" xr:uid="{00000000-0005-0000-0000-000027380000}"/>
    <cellStyle name="Comma 3 4 3 2 3 3 4 2" xfId="30707" xr:uid="{4F36E855-2A48-401F-BDF2-33DDC8EB7493}"/>
    <cellStyle name="Comma 3 4 3 2 3 3 5" xfId="21100" xr:uid="{AD484418-0F10-437C-831E-D8D993777D10}"/>
    <cellStyle name="Comma 3 4 3 2 3 4" xfId="2688" xr:uid="{00000000-0005-0000-0000-000028380000}"/>
    <cellStyle name="Comma 3 4 3 2 3 4 2" xfId="7491" xr:uid="{00000000-0005-0000-0000-000029380000}"/>
    <cellStyle name="Comma 3 4 3 2 3 4 2 2" xfId="17098" xr:uid="{00000000-0005-0000-0000-00002A380000}"/>
    <cellStyle name="Comma 3 4 3 2 3 4 2 2 2" xfId="36312" xr:uid="{5214ED3D-49BB-4460-884B-598B27CB6A68}"/>
    <cellStyle name="Comma 3 4 3 2 3 4 2 3" xfId="26705" xr:uid="{487F7B4F-57B8-4EBD-B437-9ABE6CFA9D37}"/>
    <cellStyle name="Comma 3 4 3 2 3 4 3" xfId="12295" xr:uid="{00000000-0005-0000-0000-00002B380000}"/>
    <cellStyle name="Comma 3 4 3 2 3 4 3 2" xfId="31509" xr:uid="{0B014A14-B7A4-4FD1-BDA7-B212CCCAD561}"/>
    <cellStyle name="Comma 3 4 3 2 3 4 4" xfId="21902" xr:uid="{1040935A-BE27-4AA8-845F-F2FA13C2DF7F}"/>
    <cellStyle name="Comma 3 4 3 2 3 5" xfId="5090" xr:uid="{00000000-0005-0000-0000-00002C380000}"/>
    <cellStyle name="Comma 3 4 3 2 3 5 2" xfId="14697" xr:uid="{00000000-0005-0000-0000-00002D380000}"/>
    <cellStyle name="Comma 3 4 3 2 3 5 2 2" xfId="33911" xr:uid="{F2E38652-47C3-41CB-B21B-654B65542CAA}"/>
    <cellStyle name="Comma 3 4 3 2 3 5 3" xfId="24304" xr:uid="{D4C95A6D-0F7A-4642-BF22-7B47D465ECF3}"/>
    <cellStyle name="Comma 3 4 3 2 3 6" xfId="9893" xr:uid="{00000000-0005-0000-0000-00002E380000}"/>
    <cellStyle name="Comma 3 4 3 2 3 6 2" xfId="29107" xr:uid="{24DBB469-82D6-4AA7-9529-9BB82E3D802C}"/>
    <cellStyle name="Comma 3 4 3 2 3 7" xfId="19500" xr:uid="{A73D414A-F2ED-4192-B272-9609149FA80E}"/>
    <cellStyle name="Comma 3 4 3 2 4" xfId="482" xr:uid="{00000000-0005-0000-0000-00002F380000}"/>
    <cellStyle name="Comma 3 4 3 2 4 2" xfId="1283" xr:uid="{00000000-0005-0000-0000-000030380000}"/>
    <cellStyle name="Comma 3 4 3 2 4 2 2" xfId="3688" xr:uid="{00000000-0005-0000-0000-000031380000}"/>
    <cellStyle name="Comma 3 4 3 2 4 2 2 2" xfId="8491" xr:uid="{00000000-0005-0000-0000-000032380000}"/>
    <cellStyle name="Comma 3 4 3 2 4 2 2 2 2" xfId="18098" xr:uid="{00000000-0005-0000-0000-000033380000}"/>
    <cellStyle name="Comma 3 4 3 2 4 2 2 2 2 2" xfId="37312" xr:uid="{8BCB2DBC-9961-406E-8420-9FB25BE4FB73}"/>
    <cellStyle name="Comma 3 4 3 2 4 2 2 2 3" xfId="27705" xr:uid="{A89BFA2F-266B-4E9D-AA10-A61EDA45AE61}"/>
    <cellStyle name="Comma 3 4 3 2 4 2 2 3" xfId="13295" xr:uid="{00000000-0005-0000-0000-000034380000}"/>
    <cellStyle name="Comma 3 4 3 2 4 2 2 3 2" xfId="32509" xr:uid="{335F92CA-A1AD-4F23-862C-D9E5F7077D23}"/>
    <cellStyle name="Comma 3 4 3 2 4 2 2 4" xfId="22902" xr:uid="{34B858C5-76DA-463C-A1AD-6B5D8C7FACA8}"/>
    <cellStyle name="Comma 3 4 3 2 4 2 3" xfId="6090" xr:uid="{00000000-0005-0000-0000-000035380000}"/>
    <cellStyle name="Comma 3 4 3 2 4 2 3 2" xfId="15697" xr:uid="{00000000-0005-0000-0000-000036380000}"/>
    <cellStyle name="Comma 3 4 3 2 4 2 3 2 2" xfId="34911" xr:uid="{D100AD85-ABA5-49DF-BAD6-AE257B32CDBF}"/>
    <cellStyle name="Comma 3 4 3 2 4 2 3 3" xfId="25304" xr:uid="{54954233-3CE2-4E95-AD3A-478DA9C992AF}"/>
    <cellStyle name="Comma 3 4 3 2 4 2 4" xfId="10893" xr:uid="{00000000-0005-0000-0000-000037380000}"/>
    <cellStyle name="Comma 3 4 3 2 4 2 4 2" xfId="30107" xr:uid="{4050753C-BE7A-4615-88CD-4D3C12432B5B}"/>
    <cellStyle name="Comma 3 4 3 2 4 2 5" xfId="20500" xr:uid="{6C06101E-EA24-4118-BE08-BB7AF333B8D9}"/>
    <cellStyle name="Comma 3 4 3 2 4 3" xfId="2083" xr:uid="{00000000-0005-0000-0000-000038380000}"/>
    <cellStyle name="Comma 3 4 3 2 4 3 2" xfId="4488" xr:uid="{00000000-0005-0000-0000-000039380000}"/>
    <cellStyle name="Comma 3 4 3 2 4 3 2 2" xfId="9291" xr:uid="{00000000-0005-0000-0000-00003A380000}"/>
    <cellStyle name="Comma 3 4 3 2 4 3 2 2 2" xfId="18898" xr:uid="{00000000-0005-0000-0000-00003B380000}"/>
    <cellStyle name="Comma 3 4 3 2 4 3 2 2 2 2" xfId="38112" xr:uid="{8B07D573-6BA9-49FE-B218-E717DDFC6F30}"/>
    <cellStyle name="Comma 3 4 3 2 4 3 2 2 3" xfId="28505" xr:uid="{F67D1EB3-B02C-4D13-85B8-8DAB0622639C}"/>
    <cellStyle name="Comma 3 4 3 2 4 3 2 3" xfId="14095" xr:uid="{00000000-0005-0000-0000-00003C380000}"/>
    <cellStyle name="Comma 3 4 3 2 4 3 2 3 2" xfId="33309" xr:uid="{9F6065A0-21C7-42E6-8785-CF9711F8FEAA}"/>
    <cellStyle name="Comma 3 4 3 2 4 3 2 4" xfId="23702" xr:uid="{6A085833-8F22-4753-AC41-CB21B45F08C7}"/>
    <cellStyle name="Comma 3 4 3 2 4 3 3" xfId="6890" xr:uid="{00000000-0005-0000-0000-00003D380000}"/>
    <cellStyle name="Comma 3 4 3 2 4 3 3 2" xfId="16497" xr:uid="{00000000-0005-0000-0000-00003E380000}"/>
    <cellStyle name="Comma 3 4 3 2 4 3 3 2 2" xfId="35711" xr:uid="{9A96A438-DF31-4352-9199-370146CD7050}"/>
    <cellStyle name="Comma 3 4 3 2 4 3 3 3" xfId="26104" xr:uid="{42EB9ED4-EC4C-43B8-A164-AB05D0ACD396}"/>
    <cellStyle name="Comma 3 4 3 2 4 3 4" xfId="11693" xr:uid="{00000000-0005-0000-0000-00003F380000}"/>
    <cellStyle name="Comma 3 4 3 2 4 3 4 2" xfId="30907" xr:uid="{B0BC8094-20DC-4EFB-88BA-5C540B34F93C}"/>
    <cellStyle name="Comma 3 4 3 2 4 3 5" xfId="21300" xr:uid="{E849085D-2079-46C0-9E92-95A434A91340}"/>
    <cellStyle name="Comma 3 4 3 2 4 4" xfId="2888" xr:uid="{00000000-0005-0000-0000-000040380000}"/>
    <cellStyle name="Comma 3 4 3 2 4 4 2" xfId="7691" xr:uid="{00000000-0005-0000-0000-000041380000}"/>
    <cellStyle name="Comma 3 4 3 2 4 4 2 2" xfId="17298" xr:uid="{00000000-0005-0000-0000-000042380000}"/>
    <cellStyle name="Comma 3 4 3 2 4 4 2 2 2" xfId="36512" xr:uid="{5C99B1D5-23B4-40F1-92CB-FA7480145440}"/>
    <cellStyle name="Comma 3 4 3 2 4 4 2 3" xfId="26905" xr:uid="{9294F8AE-6A0E-4554-B23B-9BA382C63094}"/>
    <cellStyle name="Comma 3 4 3 2 4 4 3" xfId="12495" xr:uid="{00000000-0005-0000-0000-000043380000}"/>
    <cellStyle name="Comma 3 4 3 2 4 4 3 2" xfId="31709" xr:uid="{DB0205DB-C528-4FD1-B17A-98C2B1831A14}"/>
    <cellStyle name="Comma 3 4 3 2 4 4 4" xfId="22102" xr:uid="{35E1BFDB-1EBD-4A9F-A44D-EE5C69DFF0DE}"/>
    <cellStyle name="Comma 3 4 3 2 4 5" xfId="5290" xr:uid="{00000000-0005-0000-0000-000044380000}"/>
    <cellStyle name="Comma 3 4 3 2 4 5 2" xfId="14897" xr:uid="{00000000-0005-0000-0000-000045380000}"/>
    <cellStyle name="Comma 3 4 3 2 4 5 2 2" xfId="34111" xr:uid="{84D35FDD-3CFF-4BEA-8F19-A20FD8272434}"/>
    <cellStyle name="Comma 3 4 3 2 4 5 3" xfId="24504" xr:uid="{5DA03F73-6028-4EB2-886F-834991E620CC}"/>
    <cellStyle name="Comma 3 4 3 2 4 6" xfId="10093" xr:uid="{00000000-0005-0000-0000-000046380000}"/>
    <cellStyle name="Comma 3 4 3 2 4 6 2" xfId="29307" xr:uid="{3D9D1571-99AC-480E-A04E-3304CDBCE33D}"/>
    <cellStyle name="Comma 3 4 3 2 4 7" xfId="19700" xr:uid="{EFF0CE96-E807-491A-A9D8-D0971AF585BA}"/>
    <cellStyle name="Comma 3 4 3 2 5" xfId="682" xr:uid="{00000000-0005-0000-0000-000047380000}"/>
    <cellStyle name="Comma 3 4 3 2 5 2" xfId="1483" xr:uid="{00000000-0005-0000-0000-000048380000}"/>
    <cellStyle name="Comma 3 4 3 2 5 2 2" xfId="3888" xr:uid="{00000000-0005-0000-0000-000049380000}"/>
    <cellStyle name="Comma 3 4 3 2 5 2 2 2" xfId="8691" xr:uid="{00000000-0005-0000-0000-00004A380000}"/>
    <cellStyle name="Comma 3 4 3 2 5 2 2 2 2" xfId="18298" xr:uid="{00000000-0005-0000-0000-00004B380000}"/>
    <cellStyle name="Comma 3 4 3 2 5 2 2 2 2 2" xfId="37512" xr:uid="{7DD78A7E-4353-4850-89FD-2267616AA4D9}"/>
    <cellStyle name="Comma 3 4 3 2 5 2 2 2 3" xfId="27905" xr:uid="{CF42D0E3-0106-4FE8-95B0-757C6E1E71CE}"/>
    <cellStyle name="Comma 3 4 3 2 5 2 2 3" xfId="13495" xr:uid="{00000000-0005-0000-0000-00004C380000}"/>
    <cellStyle name="Comma 3 4 3 2 5 2 2 3 2" xfId="32709" xr:uid="{A6C6CAB4-887B-43DC-B9BD-380B5E4DCCB1}"/>
    <cellStyle name="Comma 3 4 3 2 5 2 2 4" xfId="23102" xr:uid="{FB78AC5C-CE57-46EC-8B98-AAA95C29881F}"/>
    <cellStyle name="Comma 3 4 3 2 5 2 3" xfId="6290" xr:uid="{00000000-0005-0000-0000-00004D380000}"/>
    <cellStyle name="Comma 3 4 3 2 5 2 3 2" xfId="15897" xr:uid="{00000000-0005-0000-0000-00004E380000}"/>
    <cellStyle name="Comma 3 4 3 2 5 2 3 2 2" xfId="35111" xr:uid="{012A3387-DC8B-432E-AA5D-C2F8A0057D0D}"/>
    <cellStyle name="Comma 3 4 3 2 5 2 3 3" xfId="25504" xr:uid="{0A864687-F67C-44BB-9332-E4C152EB0032}"/>
    <cellStyle name="Comma 3 4 3 2 5 2 4" xfId="11093" xr:uid="{00000000-0005-0000-0000-00004F380000}"/>
    <cellStyle name="Comma 3 4 3 2 5 2 4 2" xfId="30307" xr:uid="{AD2DA9BE-6178-4155-9E43-25DDBBD6ECD5}"/>
    <cellStyle name="Comma 3 4 3 2 5 2 5" xfId="20700" xr:uid="{B226C628-FEE3-44F7-8C07-60C608A8117B}"/>
    <cellStyle name="Comma 3 4 3 2 5 3" xfId="2283" xr:uid="{00000000-0005-0000-0000-000050380000}"/>
    <cellStyle name="Comma 3 4 3 2 5 3 2" xfId="4688" xr:uid="{00000000-0005-0000-0000-000051380000}"/>
    <cellStyle name="Comma 3 4 3 2 5 3 2 2" xfId="9491" xr:uid="{00000000-0005-0000-0000-000052380000}"/>
    <cellStyle name="Comma 3 4 3 2 5 3 2 2 2" xfId="19098" xr:uid="{00000000-0005-0000-0000-000053380000}"/>
    <cellStyle name="Comma 3 4 3 2 5 3 2 2 2 2" xfId="38312" xr:uid="{99A8914E-D990-428D-877C-EE572F8B3607}"/>
    <cellStyle name="Comma 3 4 3 2 5 3 2 2 3" xfId="28705" xr:uid="{95EEAD17-FE48-4807-97FC-3B5018157148}"/>
    <cellStyle name="Comma 3 4 3 2 5 3 2 3" xfId="14295" xr:uid="{00000000-0005-0000-0000-000054380000}"/>
    <cellStyle name="Comma 3 4 3 2 5 3 2 3 2" xfId="33509" xr:uid="{9F56D959-AFF2-4670-B037-82D9CC9E3F04}"/>
    <cellStyle name="Comma 3 4 3 2 5 3 2 4" xfId="23902" xr:uid="{B970AB11-CCDF-4E63-8C3A-E1D8DCF52667}"/>
    <cellStyle name="Comma 3 4 3 2 5 3 3" xfId="7090" xr:uid="{00000000-0005-0000-0000-000055380000}"/>
    <cellStyle name="Comma 3 4 3 2 5 3 3 2" xfId="16697" xr:uid="{00000000-0005-0000-0000-000056380000}"/>
    <cellStyle name="Comma 3 4 3 2 5 3 3 2 2" xfId="35911" xr:uid="{918EED43-4661-47BD-8B97-CE9C5FF2C9F1}"/>
    <cellStyle name="Comma 3 4 3 2 5 3 3 3" xfId="26304" xr:uid="{28D15570-E7C0-4DA4-AAA8-AAA59EE923E0}"/>
    <cellStyle name="Comma 3 4 3 2 5 3 4" xfId="11893" xr:uid="{00000000-0005-0000-0000-000057380000}"/>
    <cellStyle name="Comma 3 4 3 2 5 3 4 2" xfId="31107" xr:uid="{EBD8B705-E8BB-444A-99BD-153B1B4E7AA5}"/>
    <cellStyle name="Comma 3 4 3 2 5 3 5" xfId="21500" xr:uid="{AE6D5135-A943-4BFA-AD28-EB7F361AF434}"/>
    <cellStyle name="Comma 3 4 3 2 5 4" xfId="3088" xr:uid="{00000000-0005-0000-0000-000058380000}"/>
    <cellStyle name="Comma 3 4 3 2 5 4 2" xfId="7891" xr:uid="{00000000-0005-0000-0000-000059380000}"/>
    <cellStyle name="Comma 3 4 3 2 5 4 2 2" xfId="17498" xr:uid="{00000000-0005-0000-0000-00005A380000}"/>
    <cellStyle name="Comma 3 4 3 2 5 4 2 2 2" xfId="36712" xr:uid="{0119D51D-F228-4691-A415-B57320B80F2A}"/>
    <cellStyle name="Comma 3 4 3 2 5 4 2 3" xfId="27105" xr:uid="{B7D98638-FF01-4750-8EFE-635E12379CC9}"/>
    <cellStyle name="Comma 3 4 3 2 5 4 3" xfId="12695" xr:uid="{00000000-0005-0000-0000-00005B380000}"/>
    <cellStyle name="Comma 3 4 3 2 5 4 3 2" xfId="31909" xr:uid="{7E98F817-7893-42EE-8B0A-CE883C3C7ED1}"/>
    <cellStyle name="Comma 3 4 3 2 5 4 4" xfId="22302" xr:uid="{12502FD1-B5EF-4CEE-9E4C-9BEB23D3DE91}"/>
    <cellStyle name="Comma 3 4 3 2 5 5" xfId="5490" xr:uid="{00000000-0005-0000-0000-00005C380000}"/>
    <cellStyle name="Comma 3 4 3 2 5 5 2" xfId="15097" xr:uid="{00000000-0005-0000-0000-00005D380000}"/>
    <cellStyle name="Comma 3 4 3 2 5 5 2 2" xfId="34311" xr:uid="{3DCE87C6-9295-4000-B58C-2514D22BA9E4}"/>
    <cellStyle name="Comma 3 4 3 2 5 5 3" xfId="24704" xr:uid="{F87966AF-B05E-4BA1-A9D4-D1DC85C9D67D}"/>
    <cellStyle name="Comma 3 4 3 2 5 6" xfId="10293" xr:uid="{00000000-0005-0000-0000-00005E380000}"/>
    <cellStyle name="Comma 3 4 3 2 5 6 2" xfId="29507" xr:uid="{ABAC2E7E-2D88-4888-9B62-19C0E2B8CCB7}"/>
    <cellStyle name="Comma 3 4 3 2 5 7" xfId="19900" xr:uid="{0FF97AB2-3DBD-4CB9-B681-0007658AEB93}"/>
    <cellStyle name="Comma 3 4 3 2 6" xfId="883" xr:uid="{00000000-0005-0000-0000-00005F380000}"/>
    <cellStyle name="Comma 3 4 3 2 6 2" xfId="3288" xr:uid="{00000000-0005-0000-0000-000060380000}"/>
    <cellStyle name="Comma 3 4 3 2 6 2 2" xfId="8091" xr:uid="{00000000-0005-0000-0000-000061380000}"/>
    <cellStyle name="Comma 3 4 3 2 6 2 2 2" xfId="17698" xr:uid="{00000000-0005-0000-0000-000062380000}"/>
    <cellStyle name="Comma 3 4 3 2 6 2 2 2 2" xfId="36912" xr:uid="{588AAA88-3BC9-4509-8763-7AB38DB0E44C}"/>
    <cellStyle name="Comma 3 4 3 2 6 2 2 3" xfId="27305" xr:uid="{B6DD1FC3-2561-4450-8F4B-E86B29E97D65}"/>
    <cellStyle name="Comma 3 4 3 2 6 2 3" xfId="12895" xr:uid="{00000000-0005-0000-0000-000063380000}"/>
    <cellStyle name="Comma 3 4 3 2 6 2 3 2" xfId="32109" xr:uid="{0D5D5539-5EC6-4CB9-B0EA-3401AD5E0602}"/>
    <cellStyle name="Comma 3 4 3 2 6 2 4" xfId="22502" xr:uid="{A3E40B55-AC1B-4C80-8F12-0FA08267E212}"/>
    <cellStyle name="Comma 3 4 3 2 6 3" xfId="5690" xr:uid="{00000000-0005-0000-0000-000064380000}"/>
    <cellStyle name="Comma 3 4 3 2 6 3 2" xfId="15297" xr:uid="{00000000-0005-0000-0000-000065380000}"/>
    <cellStyle name="Comma 3 4 3 2 6 3 2 2" xfId="34511" xr:uid="{F64F40EC-8603-4219-8EB7-C1F70A3BA55C}"/>
    <cellStyle name="Comma 3 4 3 2 6 3 3" xfId="24904" xr:uid="{64E32808-F0A8-4F4E-BDAF-D0A355A5051D}"/>
    <cellStyle name="Comma 3 4 3 2 6 4" xfId="10493" xr:uid="{00000000-0005-0000-0000-000066380000}"/>
    <cellStyle name="Comma 3 4 3 2 6 4 2" xfId="29707" xr:uid="{478F729C-F06F-4F07-9C73-44BB5DAFC969}"/>
    <cellStyle name="Comma 3 4 3 2 6 5" xfId="20100" xr:uid="{958E8B8B-0D04-4597-9D74-46B89A8EC3B8}"/>
    <cellStyle name="Comma 3 4 3 2 7" xfId="1683" xr:uid="{00000000-0005-0000-0000-000067380000}"/>
    <cellStyle name="Comma 3 4 3 2 7 2" xfId="4088" xr:uid="{00000000-0005-0000-0000-000068380000}"/>
    <cellStyle name="Comma 3 4 3 2 7 2 2" xfId="8891" xr:uid="{00000000-0005-0000-0000-000069380000}"/>
    <cellStyle name="Comma 3 4 3 2 7 2 2 2" xfId="18498" xr:uid="{00000000-0005-0000-0000-00006A380000}"/>
    <cellStyle name="Comma 3 4 3 2 7 2 2 2 2" xfId="37712" xr:uid="{69D2CB76-E45C-4C35-8853-BFA958CF904F}"/>
    <cellStyle name="Comma 3 4 3 2 7 2 2 3" xfId="28105" xr:uid="{5BB9CDEF-2291-4E17-B562-7A7339854A33}"/>
    <cellStyle name="Comma 3 4 3 2 7 2 3" xfId="13695" xr:uid="{00000000-0005-0000-0000-00006B380000}"/>
    <cellStyle name="Comma 3 4 3 2 7 2 3 2" xfId="32909" xr:uid="{6F4271D7-A1D6-4A5B-950D-6AEB5CD2D2E1}"/>
    <cellStyle name="Comma 3 4 3 2 7 2 4" xfId="23302" xr:uid="{D2624C37-0882-4F5F-80D2-1675360AAF58}"/>
    <cellStyle name="Comma 3 4 3 2 7 3" xfId="6490" xr:uid="{00000000-0005-0000-0000-00006C380000}"/>
    <cellStyle name="Comma 3 4 3 2 7 3 2" xfId="16097" xr:uid="{00000000-0005-0000-0000-00006D380000}"/>
    <cellStyle name="Comma 3 4 3 2 7 3 2 2" xfId="35311" xr:uid="{CB292CE0-D433-4736-9DE0-98733EB2637F}"/>
    <cellStyle name="Comma 3 4 3 2 7 3 3" xfId="25704" xr:uid="{D6E3D4C4-1D72-4531-A513-4CAE4745E696}"/>
    <cellStyle name="Comma 3 4 3 2 7 4" xfId="11293" xr:uid="{00000000-0005-0000-0000-00006E380000}"/>
    <cellStyle name="Comma 3 4 3 2 7 4 2" xfId="30507" xr:uid="{63AD8BD4-E59F-45F1-8370-DC101A506ED1}"/>
    <cellStyle name="Comma 3 4 3 2 7 5" xfId="20900" xr:uid="{1E7D4420-DAB4-4D48-B194-92D3B57BB61F}"/>
    <cellStyle name="Comma 3 4 3 2 8" xfId="2488" xr:uid="{00000000-0005-0000-0000-00006F380000}"/>
    <cellStyle name="Comma 3 4 3 2 8 2" xfId="7291" xr:uid="{00000000-0005-0000-0000-000070380000}"/>
    <cellStyle name="Comma 3 4 3 2 8 2 2" xfId="16898" xr:uid="{00000000-0005-0000-0000-000071380000}"/>
    <cellStyle name="Comma 3 4 3 2 8 2 2 2" xfId="36112" xr:uid="{EF8ADA4B-A6B8-4AD6-9B6F-336E71660BAE}"/>
    <cellStyle name="Comma 3 4 3 2 8 2 3" xfId="26505" xr:uid="{643FD577-7D1B-4F4B-8C0A-B3E80F5A0102}"/>
    <cellStyle name="Comma 3 4 3 2 8 3" xfId="12095" xr:uid="{00000000-0005-0000-0000-000072380000}"/>
    <cellStyle name="Comma 3 4 3 2 8 3 2" xfId="31309" xr:uid="{60C3A962-8BC2-40B7-B2E5-B59B84D41AC0}"/>
    <cellStyle name="Comma 3 4 3 2 8 4" xfId="21702" xr:uid="{3C6871EA-4589-4ABA-A2EF-433D327C512D}"/>
    <cellStyle name="Comma 3 4 3 2 9" xfId="4890" xr:uid="{00000000-0005-0000-0000-000073380000}"/>
    <cellStyle name="Comma 3 4 3 2 9 2" xfId="14497" xr:uid="{00000000-0005-0000-0000-000074380000}"/>
    <cellStyle name="Comma 3 4 3 2 9 2 2" xfId="33711" xr:uid="{715A2949-1F75-461A-A36B-AF8135A8ABD9}"/>
    <cellStyle name="Comma 3 4 3 2 9 3" xfId="24104" xr:uid="{8687799D-E0CC-411F-961B-A55B2CF56CFD}"/>
    <cellStyle name="Comma 3 4 3 3" xfId="132" xr:uid="{00000000-0005-0000-0000-000075380000}"/>
    <cellStyle name="Comma 3 4 3 3 10" xfId="19350" xr:uid="{7B203C0F-F58A-4F6A-9938-7E72831B2BFF}"/>
    <cellStyle name="Comma 3 4 3 3 2" xfId="332" xr:uid="{00000000-0005-0000-0000-000076380000}"/>
    <cellStyle name="Comma 3 4 3 3 2 2" xfId="1133" xr:uid="{00000000-0005-0000-0000-000077380000}"/>
    <cellStyle name="Comma 3 4 3 3 2 2 2" xfId="3538" xr:uid="{00000000-0005-0000-0000-000078380000}"/>
    <cellStyle name="Comma 3 4 3 3 2 2 2 2" xfId="8341" xr:uid="{00000000-0005-0000-0000-000079380000}"/>
    <cellStyle name="Comma 3 4 3 3 2 2 2 2 2" xfId="17948" xr:uid="{00000000-0005-0000-0000-00007A380000}"/>
    <cellStyle name="Comma 3 4 3 3 2 2 2 2 2 2" xfId="37162" xr:uid="{4AA6B065-AC6B-4E10-9428-E9A513193E51}"/>
    <cellStyle name="Comma 3 4 3 3 2 2 2 2 3" xfId="27555" xr:uid="{C4395EE9-F561-42D2-A740-D23AFD100E3A}"/>
    <cellStyle name="Comma 3 4 3 3 2 2 2 3" xfId="13145" xr:uid="{00000000-0005-0000-0000-00007B380000}"/>
    <cellStyle name="Comma 3 4 3 3 2 2 2 3 2" xfId="32359" xr:uid="{4F36A098-C3BA-4722-9808-3D0C06192C38}"/>
    <cellStyle name="Comma 3 4 3 3 2 2 2 4" xfId="22752" xr:uid="{E3617F0D-E1B7-4300-B8A7-CF22FFE75248}"/>
    <cellStyle name="Comma 3 4 3 3 2 2 3" xfId="5940" xr:uid="{00000000-0005-0000-0000-00007C380000}"/>
    <cellStyle name="Comma 3 4 3 3 2 2 3 2" xfId="15547" xr:uid="{00000000-0005-0000-0000-00007D380000}"/>
    <cellStyle name="Comma 3 4 3 3 2 2 3 2 2" xfId="34761" xr:uid="{5C7BDDCA-477F-4ED5-875E-D2817FCDDABF}"/>
    <cellStyle name="Comma 3 4 3 3 2 2 3 3" xfId="25154" xr:uid="{1212DBF6-245E-41D2-A230-A295DACEC38B}"/>
    <cellStyle name="Comma 3 4 3 3 2 2 4" xfId="10743" xr:uid="{00000000-0005-0000-0000-00007E380000}"/>
    <cellStyle name="Comma 3 4 3 3 2 2 4 2" xfId="29957" xr:uid="{BCEC45FB-9BB7-47A8-A5BF-EE1A22400179}"/>
    <cellStyle name="Comma 3 4 3 3 2 2 5" xfId="20350" xr:uid="{C446BD32-4D5D-4AD3-B60D-470E66A1E1D5}"/>
    <cellStyle name="Comma 3 4 3 3 2 3" xfId="1933" xr:uid="{00000000-0005-0000-0000-00007F380000}"/>
    <cellStyle name="Comma 3 4 3 3 2 3 2" xfId="4338" xr:uid="{00000000-0005-0000-0000-000080380000}"/>
    <cellStyle name="Comma 3 4 3 3 2 3 2 2" xfId="9141" xr:uid="{00000000-0005-0000-0000-000081380000}"/>
    <cellStyle name="Comma 3 4 3 3 2 3 2 2 2" xfId="18748" xr:uid="{00000000-0005-0000-0000-000082380000}"/>
    <cellStyle name="Comma 3 4 3 3 2 3 2 2 2 2" xfId="37962" xr:uid="{DBF979F7-3FA5-4302-B24F-468799458A0F}"/>
    <cellStyle name="Comma 3 4 3 3 2 3 2 2 3" xfId="28355" xr:uid="{C5C56AB9-4177-4E70-B6B3-043E03FDEC45}"/>
    <cellStyle name="Comma 3 4 3 3 2 3 2 3" xfId="13945" xr:uid="{00000000-0005-0000-0000-000083380000}"/>
    <cellStyle name="Comma 3 4 3 3 2 3 2 3 2" xfId="33159" xr:uid="{57F05916-4608-400A-9CE5-13B0786358C9}"/>
    <cellStyle name="Comma 3 4 3 3 2 3 2 4" xfId="23552" xr:uid="{B60953F1-A6D1-4710-A0BA-AA9621C31F16}"/>
    <cellStyle name="Comma 3 4 3 3 2 3 3" xfId="6740" xr:uid="{00000000-0005-0000-0000-000084380000}"/>
    <cellStyle name="Comma 3 4 3 3 2 3 3 2" xfId="16347" xr:uid="{00000000-0005-0000-0000-000085380000}"/>
    <cellStyle name="Comma 3 4 3 3 2 3 3 2 2" xfId="35561" xr:uid="{05AE81F7-4FAA-4CC1-9169-3C13A3F2F560}"/>
    <cellStyle name="Comma 3 4 3 3 2 3 3 3" xfId="25954" xr:uid="{D9EAE816-FA65-4EEA-A26B-F439EAACEA26}"/>
    <cellStyle name="Comma 3 4 3 3 2 3 4" xfId="11543" xr:uid="{00000000-0005-0000-0000-000086380000}"/>
    <cellStyle name="Comma 3 4 3 3 2 3 4 2" xfId="30757" xr:uid="{18954C51-C84C-48CB-BABB-D5B2BDCAACAF}"/>
    <cellStyle name="Comma 3 4 3 3 2 3 5" xfId="21150" xr:uid="{D1B03387-C585-427B-9CFE-19C4085169E7}"/>
    <cellStyle name="Comma 3 4 3 3 2 4" xfId="2738" xr:uid="{00000000-0005-0000-0000-000087380000}"/>
    <cellStyle name="Comma 3 4 3 3 2 4 2" xfId="7541" xr:uid="{00000000-0005-0000-0000-000088380000}"/>
    <cellStyle name="Comma 3 4 3 3 2 4 2 2" xfId="17148" xr:uid="{00000000-0005-0000-0000-000089380000}"/>
    <cellStyle name="Comma 3 4 3 3 2 4 2 2 2" xfId="36362" xr:uid="{78F2A1A6-407D-46EA-BCBD-0CDB32E573E7}"/>
    <cellStyle name="Comma 3 4 3 3 2 4 2 3" xfId="26755" xr:uid="{17DFD3A7-AF59-4F9A-8DE2-07C47E4CFF2A}"/>
    <cellStyle name="Comma 3 4 3 3 2 4 3" xfId="12345" xr:uid="{00000000-0005-0000-0000-00008A380000}"/>
    <cellStyle name="Comma 3 4 3 3 2 4 3 2" xfId="31559" xr:uid="{63D6841B-7A02-4613-9658-FE1A24D5E35F}"/>
    <cellStyle name="Comma 3 4 3 3 2 4 4" xfId="21952" xr:uid="{3FEE2EFF-3589-416A-BD02-E7DE403F9D0F}"/>
    <cellStyle name="Comma 3 4 3 3 2 5" xfId="5140" xr:uid="{00000000-0005-0000-0000-00008B380000}"/>
    <cellStyle name="Comma 3 4 3 3 2 5 2" xfId="14747" xr:uid="{00000000-0005-0000-0000-00008C380000}"/>
    <cellStyle name="Comma 3 4 3 3 2 5 2 2" xfId="33961" xr:uid="{1D7152AB-2374-4566-AF8A-69A8B81B914B}"/>
    <cellStyle name="Comma 3 4 3 3 2 5 3" xfId="24354" xr:uid="{F2515548-3133-4004-B235-B7ACF8C3AB8E}"/>
    <cellStyle name="Comma 3 4 3 3 2 6" xfId="9943" xr:uid="{00000000-0005-0000-0000-00008D380000}"/>
    <cellStyle name="Comma 3 4 3 3 2 6 2" xfId="29157" xr:uid="{B25D4AE2-6E56-437E-959E-83F7C08AD791}"/>
    <cellStyle name="Comma 3 4 3 3 2 7" xfId="19550" xr:uid="{DFD503C8-14BD-48CA-ACDA-A669BF3F28E3}"/>
    <cellStyle name="Comma 3 4 3 3 3" xfId="532" xr:uid="{00000000-0005-0000-0000-00008E380000}"/>
    <cellStyle name="Comma 3 4 3 3 3 2" xfId="1333" xr:uid="{00000000-0005-0000-0000-00008F380000}"/>
    <cellStyle name="Comma 3 4 3 3 3 2 2" xfId="3738" xr:uid="{00000000-0005-0000-0000-000090380000}"/>
    <cellStyle name="Comma 3 4 3 3 3 2 2 2" xfId="8541" xr:uid="{00000000-0005-0000-0000-000091380000}"/>
    <cellStyle name="Comma 3 4 3 3 3 2 2 2 2" xfId="18148" xr:uid="{00000000-0005-0000-0000-000092380000}"/>
    <cellStyle name="Comma 3 4 3 3 3 2 2 2 2 2" xfId="37362" xr:uid="{AC39753C-3240-447D-9BCF-A926A7FC960C}"/>
    <cellStyle name="Comma 3 4 3 3 3 2 2 2 3" xfId="27755" xr:uid="{B0003C14-9D80-4A73-BACC-D9126A86A6DB}"/>
    <cellStyle name="Comma 3 4 3 3 3 2 2 3" xfId="13345" xr:uid="{00000000-0005-0000-0000-000093380000}"/>
    <cellStyle name="Comma 3 4 3 3 3 2 2 3 2" xfId="32559" xr:uid="{7F706E30-273B-4297-8CA3-2C15C8E96D75}"/>
    <cellStyle name="Comma 3 4 3 3 3 2 2 4" xfId="22952" xr:uid="{94C06C48-CF5D-41FD-913F-B6861D3A582D}"/>
    <cellStyle name="Comma 3 4 3 3 3 2 3" xfId="6140" xr:uid="{00000000-0005-0000-0000-000094380000}"/>
    <cellStyle name="Comma 3 4 3 3 3 2 3 2" xfId="15747" xr:uid="{00000000-0005-0000-0000-000095380000}"/>
    <cellStyle name="Comma 3 4 3 3 3 2 3 2 2" xfId="34961" xr:uid="{AAB16B69-A0B3-4D8F-A81B-953D9ED1B4A3}"/>
    <cellStyle name="Comma 3 4 3 3 3 2 3 3" xfId="25354" xr:uid="{63E8BB77-B3EA-40CE-BDEE-FF7B2598721E}"/>
    <cellStyle name="Comma 3 4 3 3 3 2 4" xfId="10943" xr:uid="{00000000-0005-0000-0000-000096380000}"/>
    <cellStyle name="Comma 3 4 3 3 3 2 4 2" xfId="30157" xr:uid="{C76E8A47-E7F9-41CE-8EF2-F43EF546307E}"/>
    <cellStyle name="Comma 3 4 3 3 3 2 5" xfId="20550" xr:uid="{8F7F4B59-699A-4AF6-B819-78198CA23042}"/>
    <cellStyle name="Comma 3 4 3 3 3 3" xfId="2133" xr:uid="{00000000-0005-0000-0000-000097380000}"/>
    <cellStyle name="Comma 3 4 3 3 3 3 2" xfId="4538" xr:uid="{00000000-0005-0000-0000-000098380000}"/>
    <cellStyle name="Comma 3 4 3 3 3 3 2 2" xfId="9341" xr:uid="{00000000-0005-0000-0000-000099380000}"/>
    <cellStyle name="Comma 3 4 3 3 3 3 2 2 2" xfId="18948" xr:uid="{00000000-0005-0000-0000-00009A380000}"/>
    <cellStyle name="Comma 3 4 3 3 3 3 2 2 2 2" xfId="38162" xr:uid="{858CFB78-A2F2-406D-896E-25675C1A26EB}"/>
    <cellStyle name="Comma 3 4 3 3 3 3 2 2 3" xfId="28555" xr:uid="{284A8262-4CE3-41AE-932F-56D3D210FC6E}"/>
    <cellStyle name="Comma 3 4 3 3 3 3 2 3" xfId="14145" xr:uid="{00000000-0005-0000-0000-00009B380000}"/>
    <cellStyle name="Comma 3 4 3 3 3 3 2 3 2" xfId="33359" xr:uid="{419DAB54-C77B-415C-B030-A4FE0517117D}"/>
    <cellStyle name="Comma 3 4 3 3 3 3 2 4" xfId="23752" xr:uid="{91DF5E09-715A-49F5-A4F8-98236B7A8211}"/>
    <cellStyle name="Comma 3 4 3 3 3 3 3" xfId="6940" xr:uid="{00000000-0005-0000-0000-00009C380000}"/>
    <cellStyle name="Comma 3 4 3 3 3 3 3 2" xfId="16547" xr:uid="{00000000-0005-0000-0000-00009D380000}"/>
    <cellStyle name="Comma 3 4 3 3 3 3 3 2 2" xfId="35761" xr:uid="{CD2942DC-5259-444B-8C5C-5A170E29FC19}"/>
    <cellStyle name="Comma 3 4 3 3 3 3 3 3" xfId="26154" xr:uid="{F10A72E2-1C73-49AB-80CE-1964900E49AA}"/>
    <cellStyle name="Comma 3 4 3 3 3 3 4" xfId="11743" xr:uid="{00000000-0005-0000-0000-00009E380000}"/>
    <cellStyle name="Comma 3 4 3 3 3 3 4 2" xfId="30957" xr:uid="{A0175FCD-C37B-4F94-B161-63D0E283987F}"/>
    <cellStyle name="Comma 3 4 3 3 3 3 5" xfId="21350" xr:uid="{8DC6DEF1-9303-4288-B340-57636C7CDA6C}"/>
    <cellStyle name="Comma 3 4 3 3 3 4" xfId="2938" xr:uid="{00000000-0005-0000-0000-00009F380000}"/>
    <cellStyle name="Comma 3 4 3 3 3 4 2" xfId="7741" xr:uid="{00000000-0005-0000-0000-0000A0380000}"/>
    <cellStyle name="Comma 3 4 3 3 3 4 2 2" xfId="17348" xr:uid="{00000000-0005-0000-0000-0000A1380000}"/>
    <cellStyle name="Comma 3 4 3 3 3 4 2 2 2" xfId="36562" xr:uid="{432050D0-D801-4EC8-B628-4F74F628328B}"/>
    <cellStyle name="Comma 3 4 3 3 3 4 2 3" xfId="26955" xr:uid="{EE5C413D-4117-4F39-BCD5-CCD19856CFCA}"/>
    <cellStyle name="Comma 3 4 3 3 3 4 3" xfId="12545" xr:uid="{00000000-0005-0000-0000-0000A2380000}"/>
    <cellStyle name="Comma 3 4 3 3 3 4 3 2" xfId="31759" xr:uid="{92428EE8-BBA8-4343-B286-D1C0F3351153}"/>
    <cellStyle name="Comma 3 4 3 3 3 4 4" xfId="22152" xr:uid="{13CD437D-A855-4C8E-A7E3-984529C80BC2}"/>
    <cellStyle name="Comma 3 4 3 3 3 5" xfId="5340" xr:uid="{00000000-0005-0000-0000-0000A3380000}"/>
    <cellStyle name="Comma 3 4 3 3 3 5 2" xfId="14947" xr:uid="{00000000-0005-0000-0000-0000A4380000}"/>
    <cellStyle name="Comma 3 4 3 3 3 5 2 2" xfId="34161" xr:uid="{618411E2-1502-42E2-A986-687D2C15E243}"/>
    <cellStyle name="Comma 3 4 3 3 3 5 3" xfId="24554" xr:uid="{AB9CD8DD-57CE-4700-A57C-C8495D2C1E93}"/>
    <cellStyle name="Comma 3 4 3 3 3 6" xfId="10143" xr:uid="{00000000-0005-0000-0000-0000A5380000}"/>
    <cellStyle name="Comma 3 4 3 3 3 6 2" xfId="29357" xr:uid="{A8473528-0307-4C4D-8C79-EE98714BE195}"/>
    <cellStyle name="Comma 3 4 3 3 3 7" xfId="19750" xr:uid="{C6762DEA-5FE9-46B3-AB7C-4BC8FBD6467A}"/>
    <cellStyle name="Comma 3 4 3 3 4" xfId="732" xr:uid="{00000000-0005-0000-0000-0000A6380000}"/>
    <cellStyle name="Comma 3 4 3 3 4 2" xfId="1533" xr:uid="{00000000-0005-0000-0000-0000A7380000}"/>
    <cellStyle name="Comma 3 4 3 3 4 2 2" xfId="3938" xr:uid="{00000000-0005-0000-0000-0000A8380000}"/>
    <cellStyle name="Comma 3 4 3 3 4 2 2 2" xfId="8741" xr:uid="{00000000-0005-0000-0000-0000A9380000}"/>
    <cellStyle name="Comma 3 4 3 3 4 2 2 2 2" xfId="18348" xr:uid="{00000000-0005-0000-0000-0000AA380000}"/>
    <cellStyle name="Comma 3 4 3 3 4 2 2 2 2 2" xfId="37562" xr:uid="{B255F565-522E-4FD7-B9E7-85D54CB98AEF}"/>
    <cellStyle name="Comma 3 4 3 3 4 2 2 2 3" xfId="27955" xr:uid="{3BB486CC-55B4-4207-A083-2BD9D449B4FD}"/>
    <cellStyle name="Comma 3 4 3 3 4 2 2 3" xfId="13545" xr:uid="{00000000-0005-0000-0000-0000AB380000}"/>
    <cellStyle name="Comma 3 4 3 3 4 2 2 3 2" xfId="32759" xr:uid="{B2DD34DD-5E05-45F2-B77C-CDB522209F36}"/>
    <cellStyle name="Comma 3 4 3 3 4 2 2 4" xfId="23152" xr:uid="{3C00713F-BFF1-495B-BDA1-AE2B6781AA8F}"/>
    <cellStyle name="Comma 3 4 3 3 4 2 3" xfId="6340" xr:uid="{00000000-0005-0000-0000-0000AC380000}"/>
    <cellStyle name="Comma 3 4 3 3 4 2 3 2" xfId="15947" xr:uid="{00000000-0005-0000-0000-0000AD380000}"/>
    <cellStyle name="Comma 3 4 3 3 4 2 3 2 2" xfId="35161" xr:uid="{4C8E2FE3-D41A-4515-B3BF-B6AE035B6766}"/>
    <cellStyle name="Comma 3 4 3 3 4 2 3 3" xfId="25554" xr:uid="{0B6C9D95-57FE-4622-BF0B-A468F8FAED88}"/>
    <cellStyle name="Comma 3 4 3 3 4 2 4" xfId="11143" xr:uid="{00000000-0005-0000-0000-0000AE380000}"/>
    <cellStyle name="Comma 3 4 3 3 4 2 4 2" xfId="30357" xr:uid="{E75748ED-1169-4AE8-8D76-303A4A473914}"/>
    <cellStyle name="Comma 3 4 3 3 4 2 5" xfId="20750" xr:uid="{05EC859B-C082-46E5-95D3-FE267FCC8B55}"/>
    <cellStyle name="Comma 3 4 3 3 4 3" xfId="2333" xr:uid="{00000000-0005-0000-0000-0000AF380000}"/>
    <cellStyle name="Comma 3 4 3 3 4 3 2" xfId="4738" xr:uid="{00000000-0005-0000-0000-0000B0380000}"/>
    <cellStyle name="Comma 3 4 3 3 4 3 2 2" xfId="9541" xr:uid="{00000000-0005-0000-0000-0000B1380000}"/>
    <cellStyle name="Comma 3 4 3 3 4 3 2 2 2" xfId="19148" xr:uid="{00000000-0005-0000-0000-0000B2380000}"/>
    <cellStyle name="Comma 3 4 3 3 4 3 2 2 2 2" xfId="38362" xr:uid="{CE22801B-F01B-4E5F-9673-6D6657D0AA50}"/>
    <cellStyle name="Comma 3 4 3 3 4 3 2 2 3" xfId="28755" xr:uid="{713CD9BE-C805-4443-918D-68F6B8C1C1C3}"/>
    <cellStyle name="Comma 3 4 3 3 4 3 2 3" xfId="14345" xr:uid="{00000000-0005-0000-0000-0000B3380000}"/>
    <cellStyle name="Comma 3 4 3 3 4 3 2 3 2" xfId="33559" xr:uid="{2E5DD233-C661-4CC0-A5B3-0AF627836D9A}"/>
    <cellStyle name="Comma 3 4 3 3 4 3 2 4" xfId="23952" xr:uid="{890341C1-DAA5-4156-8E79-4B3FE054F099}"/>
    <cellStyle name="Comma 3 4 3 3 4 3 3" xfId="7140" xr:uid="{00000000-0005-0000-0000-0000B4380000}"/>
    <cellStyle name="Comma 3 4 3 3 4 3 3 2" xfId="16747" xr:uid="{00000000-0005-0000-0000-0000B5380000}"/>
    <cellStyle name="Comma 3 4 3 3 4 3 3 2 2" xfId="35961" xr:uid="{4D55C0D7-FF9F-4766-B909-EB5192D9B9F2}"/>
    <cellStyle name="Comma 3 4 3 3 4 3 3 3" xfId="26354" xr:uid="{C9E55420-404E-4E46-9FE9-3F3E1A65E806}"/>
    <cellStyle name="Comma 3 4 3 3 4 3 4" xfId="11943" xr:uid="{00000000-0005-0000-0000-0000B6380000}"/>
    <cellStyle name="Comma 3 4 3 3 4 3 4 2" xfId="31157" xr:uid="{22DDC491-2916-41DB-88D0-A5E65A33AD62}"/>
    <cellStyle name="Comma 3 4 3 3 4 3 5" xfId="21550" xr:uid="{2326B601-FDD1-41CE-B12C-9730BBAFC533}"/>
    <cellStyle name="Comma 3 4 3 3 4 4" xfId="3138" xr:uid="{00000000-0005-0000-0000-0000B7380000}"/>
    <cellStyle name="Comma 3 4 3 3 4 4 2" xfId="7941" xr:uid="{00000000-0005-0000-0000-0000B8380000}"/>
    <cellStyle name="Comma 3 4 3 3 4 4 2 2" xfId="17548" xr:uid="{00000000-0005-0000-0000-0000B9380000}"/>
    <cellStyle name="Comma 3 4 3 3 4 4 2 2 2" xfId="36762" xr:uid="{48E976DB-EC41-4CCE-9FA9-688EC91F4EFD}"/>
    <cellStyle name="Comma 3 4 3 3 4 4 2 3" xfId="27155" xr:uid="{2DA5516A-934C-4491-907D-9F59065F46D3}"/>
    <cellStyle name="Comma 3 4 3 3 4 4 3" xfId="12745" xr:uid="{00000000-0005-0000-0000-0000BA380000}"/>
    <cellStyle name="Comma 3 4 3 3 4 4 3 2" xfId="31959" xr:uid="{5A03E14E-8E2C-49C1-8ADC-E9837BE3B5E2}"/>
    <cellStyle name="Comma 3 4 3 3 4 4 4" xfId="22352" xr:uid="{91E925B9-7389-4D49-B66A-29C52BD27B15}"/>
    <cellStyle name="Comma 3 4 3 3 4 5" xfId="5540" xr:uid="{00000000-0005-0000-0000-0000BB380000}"/>
    <cellStyle name="Comma 3 4 3 3 4 5 2" xfId="15147" xr:uid="{00000000-0005-0000-0000-0000BC380000}"/>
    <cellStyle name="Comma 3 4 3 3 4 5 2 2" xfId="34361" xr:uid="{FDA3D10A-B0D7-4678-8BAF-6AB92B72FDAB}"/>
    <cellStyle name="Comma 3 4 3 3 4 5 3" xfId="24754" xr:uid="{8601BFC3-3A13-43EF-B83D-0399AF1FEA37}"/>
    <cellStyle name="Comma 3 4 3 3 4 6" xfId="10343" xr:uid="{00000000-0005-0000-0000-0000BD380000}"/>
    <cellStyle name="Comma 3 4 3 3 4 6 2" xfId="29557" xr:uid="{DEBF9972-634E-4FFA-8794-EFA0C3B40D88}"/>
    <cellStyle name="Comma 3 4 3 3 4 7" xfId="19950" xr:uid="{7AC3867C-7ABD-40B7-9371-A2452DE22576}"/>
    <cellStyle name="Comma 3 4 3 3 5" xfId="933" xr:uid="{00000000-0005-0000-0000-0000BE380000}"/>
    <cellStyle name="Comma 3 4 3 3 5 2" xfId="3338" xr:uid="{00000000-0005-0000-0000-0000BF380000}"/>
    <cellStyle name="Comma 3 4 3 3 5 2 2" xfId="8141" xr:uid="{00000000-0005-0000-0000-0000C0380000}"/>
    <cellStyle name="Comma 3 4 3 3 5 2 2 2" xfId="17748" xr:uid="{00000000-0005-0000-0000-0000C1380000}"/>
    <cellStyle name="Comma 3 4 3 3 5 2 2 2 2" xfId="36962" xr:uid="{2E9D9038-674E-4987-A3BD-3434DB0FB86B}"/>
    <cellStyle name="Comma 3 4 3 3 5 2 2 3" xfId="27355" xr:uid="{62ABA0BF-F5F0-4865-9384-CA8881970E54}"/>
    <cellStyle name="Comma 3 4 3 3 5 2 3" xfId="12945" xr:uid="{00000000-0005-0000-0000-0000C2380000}"/>
    <cellStyle name="Comma 3 4 3 3 5 2 3 2" xfId="32159" xr:uid="{1562C41A-F924-4567-856C-0E734EDFA76E}"/>
    <cellStyle name="Comma 3 4 3 3 5 2 4" xfId="22552" xr:uid="{00EA7802-81E7-4CEA-8066-47EDA5D48CC4}"/>
    <cellStyle name="Comma 3 4 3 3 5 3" xfId="5740" xr:uid="{00000000-0005-0000-0000-0000C3380000}"/>
    <cellStyle name="Comma 3 4 3 3 5 3 2" xfId="15347" xr:uid="{00000000-0005-0000-0000-0000C4380000}"/>
    <cellStyle name="Comma 3 4 3 3 5 3 2 2" xfId="34561" xr:uid="{B69D7B3D-AD59-43A6-B544-CD2A3514D863}"/>
    <cellStyle name="Comma 3 4 3 3 5 3 3" xfId="24954" xr:uid="{B63AC084-D083-41F3-A15D-ED7C57C3ECAD}"/>
    <cellStyle name="Comma 3 4 3 3 5 4" xfId="10543" xr:uid="{00000000-0005-0000-0000-0000C5380000}"/>
    <cellStyle name="Comma 3 4 3 3 5 4 2" xfId="29757" xr:uid="{6EAAFDEA-9EE0-4C94-A403-AC77A40CA1B4}"/>
    <cellStyle name="Comma 3 4 3 3 5 5" xfId="20150" xr:uid="{BA16081E-2F20-43AB-BABB-084F0E302822}"/>
    <cellStyle name="Comma 3 4 3 3 6" xfId="1733" xr:uid="{00000000-0005-0000-0000-0000C6380000}"/>
    <cellStyle name="Comma 3 4 3 3 6 2" xfId="4138" xr:uid="{00000000-0005-0000-0000-0000C7380000}"/>
    <cellStyle name="Comma 3 4 3 3 6 2 2" xfId="8941" xr:uid="{00000000-0005-0000-0000-0000C8380000}"/>
    <cellStyle name="Comma 3 4 3 3 6 2 2 2" xfId="18548" xr:uid="{00000000-0005-0000-0000-0000C9380000}"/>
    <cellStyle name="Comma 3 4 3 3 6 2 2 2 2" xfId="37762" xr:uid="{DD9AACA2-7BE7-4EE1-86E9-D160D0426EEF}"/>
    <cellStyle name="Comma 3 4 3 3 6 2 2 3" xfId="28155" xr:uid="{658CC5CB-A40D-4000-B217-8DF4C4617A0A}"/>
    <cellStyle name="Comma 3 4 3 3 6 2 3" xfId="13745" xr:uid="{00000000-0005-0000-0000-0000CA380000}"/>
    <cellStyle name="Comma 3 4 3 3 6 2 3 2" xfId="32959" xr:uid="{D8C6F87C-4EE6-4B8F-B415-709ECA199E69}"/>
    <cellStyle name="Comma 3 4 3 3 6 2 4" xfId="23352" xr:uid="{EC050983-1141-4476-856A-795CC652E943}"/>
    <cellStyle name="Comma 3 4 3 3 6 3" xfId="6540" xr:uid="{00000000-0005-0000-0000-0000CB380000}"/>
    <cellStyle name="Comma 3 4 3 3 6 3 2" xfId="16147" xr:uid="{00000000-0005-0000-0000-0000CC380000}"/>
    <cellStyle name="Comma 3 4 3 3 6 3 2 2" xfId="35361" xr:uid="{0DB615B7-701D-4E99-9AA5-B5072C27A1CA}"/>
    <cellStyle name="Comma 3 4 3 3 6 3 3" xfId="25754" xr:uid="{FCDA4162-E35E-4A88-B068-55A9D45A9B81}"/>
    <cellStyle name="Comma 3 4 3 3 6 4" xfId="11343" xr:uid="{00000000-0005-0000-0000-0000CD380000}"/>
    <cellStyle name="Comma 3 4 3 3 6 4 2" xfId="30557" xr:uid="{47E1F5C2-99B3-4A84-AF4A-24B8B7230B18}"/>
    <cellStyle name="Comma 3 4 3 3 6 5" xfId="20950" xr:uid="{B479D8DE-304D-4E7D-AB12-27AE34F5D361}"/>
    <cellStyle name="Comma 3 4 3 3 7" xfId="2538" xr:uid="{00000000-0005-0000-0000-0000CE380000}"/>
    <cellStyle name="Comma 3 4 3 3 7 2" xfId="7341" xr:uid="{00000000-0005-0000-0000-0000CF380000}"/>
    <cellStyle name="Comma 3 4 3 3 7 2 2" xfId="16948" xr:uid="{00000000-0005-0000-0000-0000D0380000}"/>
    <cellStyle name="Comma 3 4 3 3 7 2 2 2" xfId="36162" xr:uid="{145A8683-A1EF-4689-A03A-C24C01B8C979}"/>
    <cellStyle name="Comma 3 4 3 3 7 2 3" xfId="26555" xr:uid="{0F3D749A-8B23-4383-B92D-DC05976F43ED}"/>
    <cellStyle name="Comma 3 4 3 3 7 3" xfId="12145" xr:uid="{00000000-0005-0000-0000-0000D1380000}"/>
    <cellStyle name="Comma 3 4 3 3 7 3 2" xfId="31359" xr:uid="{4BE18A0D-1391-451D-BA95-6D7089876EF1}"/>
    <cellStyle name="Comma 3 4 3 3 7 4" xfId="21752" xr:uid="{DF647048-C8FD-491D-8AAA-5AED054C6E40}"/>
    <cellStyle name="Comma 3 4 3 3 8" xfId="4940" xr:uid="{00000000-0005-0000-0000-0000D2380000}"/>
    <cellStyle name="Comma 3 4 3 3 8 2" xfId="14547" xr:uid="{00000000-0005-0000-0000-0000D3380000}"/>
    <cellStyle name="Comma 3 4 3 3 8 2 2" xfId="33761" xr:uid="{3C082AD5-C885-4BC8-BFEB-24A939C56120}"/>
    <cellStyle name="Comma 3 4 3 3 8 3" xfId="24154" xr:uid="{140AE28B-3FE0-42D0-BCFC-15892952EC09}"/>
    <cellStyle name="Comma 3 4 3 3 9" xfId="9743" xr:uid="{00000000-0005-0000-0000-0000D4380000}"/>
    <cellStyle name="Comma 3 4 3 3 9 2" xfId="28957" xr:uid="{8E540F1E-49F8-45D4-A891-3D61C0A55775}"/>
    <cellStyle name="Comma 3 4 3 4" xfId="232" xr:uid="{00000000-0005-0000-0000-0000D5380000}"/>
    <cellStyle name="Comma 3 4 3 4 2" xfId="1033" xr:uid="{00000000-0005-0000-0000-0000D6380000}"/>
    <cellStyle name="Comma 3 4 3 4 2 2" xfId="3438" xr:uid="{00000000-0005-0000-0000-0000D7380000}"/>
    <cellStyle name="Comma 3 4 3 4 2 2 2" xfId="8241" xr:uid="{00000000-0005-0000-0000-0000D8380000}"/>
    <cellStyle name="Comma 3 4 3 4 2 2 2 2" xfId="17848" xr:uid="{00000000-0005-0000-0000-0000D9380000}"/>
    <cellStyle name="Comma 3 4 3 4 2 2 2 2 2" xfId="37062" xr:uid="{0E62471A-DF9A-4F6C-A41F-FB9A9E0B73BD}"/>
    <cellStyle name="Comma 3 4 3 4 2 2 2 3" xfId="27455" xr:uid="{4648D688-AA05-4DD6-8679-3E6D2F16279E}"/>
    <cellStyle name="Comma 3 4 3 4 2 2 3" xfId="13045" xr:uid="{00000000-0005-0000-0000-0000DA380000}"/>
    <cellStyle name="Comma 3 4 3 4 2 2 3 2" xfId="32259" xr:uid="{74B4D8E1-CE87-4E80-B829-4D51F5129AD6}"/>
    <cellStyle name="Comma 3 4 3 4 2 2 4" xfId="22652" xr:uid="{0EC228DD-70D1-46FF-89C7-8EA59B80A77B}"/>
    <cellStyle name="Comma 3 4 3 4 2 3" xfId="5840" xr:uid="{00000000-0005-0000-0000-0000DB380000}"/>
    <cellStyle name="Comma 3 4 3 4 2 3 2" xfId="15447" xr:uid="{00000000-0005-0000-0000-0000DC380000}"/>
    <cellStyle name="Comma 3 4 3 4 2 3 2 2" xfId="34661" xr:uid="{2E3878C2-14DB-444E-8C2C-6E548F865BBB}"/>
    <cellStyle name="Comma 3 4 3 4 2 3 3" xfId="25054" xr:uid="{CD0106E0-CE6A-4B37-9746-968301A05060}"/>
    <cellStyle name="Comma 3 4 3 4 2 4" xfId="10643" xr:uid="{00000000-0005-0000-0000-0000DD380000}"/>
    <cellStyle name="Comma 3 4 3 4 2 4 2" xfId="29857" xr:uid="{406201E4-B753-4CFA-9E9E-ECE55EBC7A74}"/>
    <cellStyle name="Comma 3 4 3 4 2 5" xfId="20250" xr:uid="{84FBBA90-8A2C-4150-8797-A0AE29CBC37D}"/>
    <cellStyle name="Comma 3 4 3 4 3" xfId="1833" xr:uid="{00000000-0005-0000-0000-0000DE380000}"/>
    <cellStyle name="Comma 3 4 3 4 3 2" xfId="4238" xr:uid="{00000000-0005-0000-0000-0000DF380000}"/>
    <cellStyle name="Comma 3 4 3 4 3 2 2" xfId="9041" xr:uid="{00000000-0005-0000-0000-0000E0380000}"/>
    <cellStyle name="Comma 3 4 3 4 3 2 2 2" xfId="18648" xr:uid="{00000000-0005-0000-0000-0000E1380000}"/>
    <cellStyle name="Comma 3 4 3 4 3 2 2 2 2" xfId="37862" xr:uid="{304B7AA1-63B1-49CF-8FBF-3F7614133A92}"/>
    <cellStyle name="Comma 3 4 3 4 3 2 2 3" xfId="28255" xr:uid="{C407E334-218B-432E-8409-D3FCB2787174}"/>
    <cellStyle name="Comma 3 4 3 4 3 2 3" xfId="13845" xr:uid="{00000000-0005-0000-0000-0000E2380000}"/>
    <cellStyle name="Comma 3 4 3 4 3 2 3 2" xfId="33059" xr:uid="{963913EA-729B-43AA-B5A2-275DE5141A19}"/>
    <cellStyle name="Comma 3 4 3 4 3 2 4" xfId="23452" xr:uid="{63C5FA76-0CF8-4A10-8739-8340E0C97FB0}"/>
    <cellStyle name="Comma 3 4 3 4 3 3" xfId="6640" xr:uid="{00000000-0005-0000-0000-0000E3380000}"/>
    <cellStyle name="Comma 3 4 3 4 3 3 2" xfId="16247" xr:uid="{00000000-0005-0000-0000-0000E4380000}"/>
    <cellStyle name="Comma 3 4 3 4 3 3 2 2" xfId="35461" xr:uid="{A8C27E22-08AC-4471-9B01-C99878031344}"/>
    <cellStyle name="Comma 3 4 3 4 3 3 3" xfId="25854" xr:uid="{2062FDD1-6E2D-435C-B501-FECF93C836D1}"/>
    <cellStyle name="Comma 3 4 3 4 3 4" xfId="11443" xr:uid="{00000000-0005-0000-0000-0000E5380000}"/>
    <cellStyle name="Comma 3 4 3 4 3 4 2" xfId="30657" xr:uid="{AC0CBA9C-3021-41CB-8725-3DC312744244}"/>
    <cellStyle name="Comma 3 4 3 4 3 5" xfId="21050" xr:uid="{81DE1639-D9DA-4577-A279-D794510AFEFB}"/>
    <cellStyle name="Comma 3 4 3 4 4" xfId="2638" xr:uid="{00000000-0005-0000-0000-0000E6380000}"/>
    <cellStyle name="Comma 3 4 3 4 4 2" xfId="7441" xr:uid="{00000000-0005-0000-0000-0000E7380000}"/>
    <cellStyle name="Comma 3 4 3 4 4 2 2" xfId="17048" xr:uid="{00000000-0005-0000-0000-0000E8380000}"/>
    <cellStyle name="Comma 3 4 3 4 4 2 2 2" xfId="36262" xr:uid="{007EBC19-9098-44A3-82A0-608BD087BA75}"/>
    <cellStyle name="Comma 3 4 3 4 4 2 3" xfId="26655" xr:uid="{9A6D6603-BA8F-4791-9BF5-87DF3174D970}"/>
    <cellStyle name="Comma 3 4 3 4 4 3" xfId="12245" xr:uid="{00000000-0005-0000-0000-0000E9380000}"/>
    <cellStyle name="Comma 3 4 3 4 4 3 2" xfId="31459" xr:uid="{3D5F9923-A904-4471-B61E-97012D5C7ED2}"/>
    <cellStyle name="Comma 3 4 3 4 4 4" xfId="21852" xr:uid="{2BBBAD61-A151-4E61-AA3C-DD8C7F0D3368}"/>
    <cellStyle name="Comma 3 4 3 4 5" xfId="5040" xr:uid="{00000000-0005-0000-0000-0000EA380000}"/>
    <cellStyle name="Comma 3 4 3 4 5 2" xfId="14647" xr:uid="{00000000-0005-0000-0000-0000EB380000}"/>
    <cellStyle name="Comma 3 4 3 4 5 2 2" xfId="33861" xr:uid="{6E562858-3BCA-4DF0-A18B-E562BB867E62}"/>
    <cellStyle name="Comma 3 4 3 4 5 3" xfId="24254" xr:uid="{CFC9C852-3AD8-46C5-920A-97836B853CAD}"/>
    <cellStyle name="Comma 3 4 3 4 6" xfId="9843" xr:uid="{00000000-0005-0000-0000-0000EC380000}"/>
    <cellStyle name="Comma 3 4 3 4 6 2" xfId="29057" xr:uid="{90DE497F-E1ED-4DDC-BA74-FDFCD8A53A16}"/>
    <cellStyle name="Comma 3 4 3 4 7" xfId="19450" xr:uid="{F6A6F0F4-58C0-4B94-90D1-3B23756FCB21}"/>
    <cellStyle name="Comma 3 4 3 5" xfId="432" xr:uid="{00000000-0005-0000-0000-0000ED380000}"/>
    <cellStyle name="Comma 3 4 3 5 2" xfId="1233" xr:uid="{00000000-0005-0000-0000-0000EE380000}"/>
    <cellStyle name="Comma 3 4 3 5 2 2" xfId="3638" xr:uid="{00000000-0005-0000-0000-0000EF380000}"/>
    <cellStyle name="Comma 3 4 3 5 2 2 2" xfId="8441" xr:uid="{00000000-0005-0000-0000-0000F0380000}"/>
    <cellStyle name="Comma 3 4 3 5 2 2 2 2" xfId="18048" xr:uid="{00000000-0005-0000-0000-0000F1380000}"/>
    <cellStyle name="Comma 3 4 3 5 2 2 2 2 2" xfId="37262" xr:uid="{EC8ACE6D-F534-445C-8F90-EF110F706C5A}"/>
    <cellStyle name="Comma 3 4 3 5 2 2 2 3" xfId="27655" xr:uid="{F10986D1-4D6B-4230-827F-3E8745E8FF3B}"/>
    <cellStyle name="Comma 3 4 3 5 2 2 3" xfId="13245" xr:uid="{00000000-0005-0000-0000-0000F2380000}"/>
    <cellStyle name="Comma 3 4 3 5 2 2 3 2" xfId="32459" xr:uid="{A9FB6E9A-0DEA-4155-809D-67F25851C84C}"/>
    <cellStyle name="Comma 3 4 3 5 2 2 4" xfId="22852" xr:uid="{2C325CD6-B409-4290-8F32-E79BC101284A}"/>
    <cellStyle name="Comma 3 4 3 5 2 3" xfId="6040" xr:uid="{00000000-0005-0000-0000-0000F3380000}"/>
    <cellStyle name="Comma 3 4 3 5 2 3 2" xfId="15647" xr:uid="{00000000-0005-0000-0000-0000F4380000}"/>
    <cellStyle name="Comma 3 4 3 5 2 3 2 2" xfId="34861" xr:uid="{0E5F3AAA-C178-4987-9334-FE6E4DB0687D}"/>
    <cellStyle name="Comma 3 4 3 5 2 3 3" xfId="25254" xr:uid="{375D57B1-BDB0-4A1A-AACA-1C52A3C0EC90}"/>
    <cellStyle name="Comma 3 4 3 5 2 4" xfId="10843" xr:uid="{00000000-0005-0000-0000-0000F5380000}"/>
    <cellStyle name="Comma 3 4 3 5 2 4 2" xfId="30057" xr:uid="{FEA96F52-0418-4782-96E0-A018F8A940E1}"/>
    <cellStyle name="Comma 3 4 3 5 2 5" xfId="20450" xr:uid="{2A798DBD-B5EC-46FA-A6F0-28E61CEAED9A}"/>
    <cellStyle name="Comma 3 4 3 5 3" xfId="2033" xr:uid="{00000000-0005-0000-0000-0000F6380000}"/>
    <cellStyle name="Comma 3 4 3 5 3 2" xfId="4438" xr:uid="{00000000-0005-0000-0000-0000F7380000}"/>
    <cellStyle name="Comma 3 4 3 5 3 2 2" xfId="9241" xr:uid="{00000000-0005-0000-0000-0000F8380000}"/>
    <cellStyle name="Comma 3 4 3 5 3 2 2 2" xfId="18848" xr:uid="{00000000-0005-0000-0000-0000F9380000}"/>
    <cellStyle name="Comma 3 4 3 5 3 2 2 2 2" xfId="38062" xr:uid="{6DBA4673-89A0-4554-99AC-3C3C9271E81C}"/>
    <cellStyle name="Comma 3 4 3 5 3 2 2 3" xfId="28455" xr:uid="{2C746FCF-54B6-4607-988C-F7C981BBCFF9}"/>
    <cellStyle name="Comma 3 4 3 5 3 2 3" xfId="14045" xr:uid="{00000000-0005-0000-0000-0000FA380000}"/>
    <cellStyle name="Comma 3 4 3 5 3 2 3 2" xfId="33259" xr:uid="{A6EB935E-9A33-4B43-91DA-69A87F1F8265}"/>
    <cellStyle name="Comma 3 4 3 5 3 2 4" xfId="23652" xr:uid="{6594BA39-CA6D-4085-B470-E5C2AC943357}"/>
    <cellStyle name="Comma 3 4 3 5 3 3" xfId="6840" xr:uid="{00000000-0005-0000-0000-0000FB380000}"/>
    <cellStyle name="Comma 3 4 3 5 3 3 2" xfId="16447" xr:uid="{00000000-0005-0000-0000-0000FC380000}"/>
    <cellStyle name="Comma 3 4 3 5 3 3 2 2" xfId="35661" xr:uid="{5A093BE1-AF84-4890-95C7-1953C0961BE7}"/>
    <cellStyle name="Comma 3 4 3 5 3 3 3" xfId="26054" xr:uid="{2868F508-1169-4E60-9316-A137BD353D91}"/>
    <cellStyle name="Comma 3 4 3 5 3 4" xfId="11643" xr:uid="{00000000-0005-0000-0000-0000FD380000}"/>
    <cellStyle name="Comma 3 4 3 5 3 4 2" xfId="30857" xr:uid="{41611206-B00F-46B5-960E-D0A723F693BF}"/>
    <cellStyle name="Comma 3 4 3 5 3 5" xfId="21250" xr:uid="{1190D9A9-AD9D-4E7A-B7B8-3A0257D081DC}"/>
    <cellStyle name="Comma 3 4 3 5 4" xfId="2838" xr:uid="{00000000-0005-0000-0000-0000FE380000}"/>
    <cellStyle name="Comma 3 4 3 5 4 2" xfId="7641" xr:uid="{00000000-0005-0000-0000-0000FF380000}"/>
    <cellStyle name="Comma 3 4 3 5 4 2 2" xfId="17248" xr:uid="{00000000-0005-0000-0000-000000390000}"/>
    <cellStyle name="Comma 3 4 3 5 4 2 2 2" xfId="36462" xr:uid="{13C7B224-959F-4685-A39A-40C99028F525}"/>
    <cellStyle name="Comma 3 4 3 5 4 2 3" xfId="26855" xr:uid="{1A920175-1170-43BF-B9CE-1AA1579360EB}"/>
    <cellStyle name="Comma 3 4 3 5 4 3" xfId="12445" xr:uid="{00000000-0005-0000-0000-000001390000}"/>
    <cellStyle name="Comma 3 4 3 5 4 3 2" xfId="31659" xr:uid="{B1D5E8AA-64EF-417D-A083-4062BB95263F}"/>
    <cellStyle name="Comma 3 4 3 5 4 4" xfId="22052" xr:uid="{D98A8A7A-7B2D-4B16-BFE3-9EEC4BA5A52D}"/>
    <cellStyle name="Comma 3 4 3 5 5" xfId="5240" xr:uid="{00000000-0005-0000-0000-000002390000}"/>
    <cellStyle name="Comma 3 4 3 5 5 2" xfId="14847" xr:uid="{00000000-0005-0000-0000-000003390000}"/>
    <cellStyle name="Comma 3 4 3 5 5 2 2" xfId="34061" xr:uid="{C83B4856-3EF3-43CD-8042-3559C42823AE}"/>
    <cellStyle name="Comma 3 4 3 5 5 3" xfId="24454" xr:uid="{21024F6F-7283-4B9A-ADD5-230373D63854}"/>
    <cellStyle name="Comma 3 4 3 5 6" xfId="10043" xr:uid="{00000000-0005-0000-0000-000004390000}"/>
    <cellStyle name="Comma 3 4 3 5 6 2" xfId="29257" xr:uid="{31C5470F-7B55-4249-AE5D-3C198CB3AC18}"/>
    <cellStyle name="Comma 3 4 3 5 7" xfId="19650" xr:uid="{47F7865C-CD49-4EAC-9FC2-37D5389B536E}"/>
    <cellStyle name="Comma 3 4 3 6" xfId="632" xr:uid="{00000000-0005-0000-0000-000005390000}"/>
    <cellStyle name="Comma 3 4 3 6 2" xfId="1433" xr:uid="{00000000-0005-0000-0000-000006390000}"/>
    <cellStyle name="Comma 3 4 3 6 2 2" xfId="3838" xr:uid="{00000000-0005-0000-0000-000007390000}"/>
    <cellStyle name="Comma 3 4 3 6 2 2 2" xfId="8641" xr:uid="{00000000-0005-0000-0000-000008390000}"/>
    <cellStyle name="Comma 3 4 3 6 2 2 2 2" xfId="18248" xr:uid="{00000000-0005-0000-0000-000009390000}"/>
    <cellStyle name="Comma 3 4 3 6 2 2 2 2 2" xfId="37462" xr:uid="{CDC8AED4-D5F8-4C86-B57A-7F417C32412C}"/>
    <cellStyle name="Comma 3 4 3 6 2 2 2 3" xfId="27855" xr:uid="{E5D8ECBE-D5DC-4BEE-B86A-50BE459E9643}"/>
    <cellStyle name="Comma 3 4 3 6 2 2 3" xfId="13445" xr:uid="{00000000-0005-0000-0000-00000A390000}"/>
    <cellStyle name="Comma 3 4 3 6 2 2 3 2" xfId="32659" xr:uid="{9B0519C7-3E13-4095-AC6E-5487AF0D2489}"/>
    <cellStyle name="Comma 3 4 3 6 2 2 4" xfId="23052" xr:uid="{B05F7709-B0BF-4625-9D02-D0761406D555}"/>
    <cellStyle name="Comma 3 4 3 6 2 3" xfId="6240" xr:uid="{00000000-0005-0000-0000-00000B390000}"/>
    <cellStyle name="Comma 3 4 3 6 2 3 2" xfId="15847" xr:uid="{00000000-0005-0000-0000-00000C390000}"/>
    <cellStyle name="Comma 3 4 3 6 2 3 2 2" xfId="35061" xr:uid="{3E1E1A99-0FBC-4F3E-A490-D480B3BAF095}"/>
    <cellStyle name="Comma 3 4 3 6 2 3 3" xfId="25454" xr:uid="{31BE4662-CD9A-44B9-8A7E-C945B67B19FF}"/>
    <cellStyle name="Comma 3 4 3 6 2 4" xfId="11043" xr:uid="{00000000-0005-0000-0000-00000D390000}"/>
    <cellStyle name="Comma 3 4 3 6 2 4 2" xfId="30257" xr:uid="{B9830817-BE4A-4933-A152-DB7B96BCEDBD}"/>
    <cellStyle name="Comma 3 4 3 6 2 5" xfId="20650" xr:uid="{7032FA0E-B844-4B6B-BE9F-9C594C5AE997}"/>
    <cellStyle name="Comma 3 4 3 6 3" xfId="2233" xr:uid="{00000000-0005-0000-0000-00000E390000}"/>
    <cellStyle name="Comma 3 4 3 6 3 2" xfId="4638" xr:uid="{00000000-0005-0000-0000-00000F390000}"/>
    <cellStyle name="Comma 3 4 3 6 3 2 2" xfId="9441" xr:uid="{00000000-0005-0000-0000-000010390000}"/>
    <cellStyle name="Comma 3 4 3 6 3 2 2 2" xfId="19048" xr:uid="{00000000-0005-0000-0000-000011390000}"/>
    <cellStyle name="Comma 3 4 3 6 3 2 2 2 2" xfId="38262" xr:uid="{2205329E-CEC2-4B56-8DAE-30EBC0865495}"/>
    <cellStyle name="Comma 3 4 3 6 3 2 2 3" xfId="28655" xr:uid="{9D3050D2-2D2E-4A11-9958-EB83E0E4B8EC}"/>
    <cellStyle name="Comma 3 4 3 6 3 2 3" xfId="14245" xr:uid="{00000000-0005-0000-0000-000012390000}"/>
    <cellStyle name="Comma 3 4 3 6 3 2 3 2" xfId="33459" xr:uid="{F4791EBB-601E-479E-8467-118BE40C9A12}"/>
    <cellStyle name="Comma 3 4 3 6 3 2 4" xfId="23852" xr:uid="{620D9445-EA19-4595-AB92-CB758ECA442F}"/>
    <cellStyle name="Comma 3 4 3 6 3 3" xfId="7040" xr:uid="{00000000-0005-0000-0000-000013390000}"/>
    <cellStyle name="Comma 3 4 3 6 3 3 2" xfId="16647" xr:uid="{00000000-0005-0000-0000-000014390000}"/>
    <cellStyle name="Comma 3 4 3 6 3 3 2 2" xfId="35861" xr:uid="{B7E73AB0-ABFB-4DDC-8268-E17EA0C6BF4F}"/>
    <cellStyle name="Comma 3 4 3 6 3 3 3" xfId="26254" xr:uid="{20BE1E13-96C1-4459-9625-D956CF074F65}"/>
    <cellStyle name="Comma 3 4 3 6 3 4" xfId="11843" xr:uid="{00000000-0005-0000-0000-000015390000}"/>
    <cellStyle name="Comma 3 4 3 6 3 4 2" xfId="31057" xr:uid="{86326942-5E16-4136-8D17-16166CE0A5B2}"/>
    <cellStyle name="Comma 3 4 3 6 3 5" xfId="21450" xr:uid="{D1587E81-A4EB-4D23-B7F3-5C6BD037E22B}"/>
    <cellStyle name="Comma 3 4 3 6 4" xfId="3038" xr:uid="{00000000-0005-0000-0000-000016390000}"/>
    <cellStyle name="Comma 3 4 3 6 4 2" xfId="7841" xr:uid="{00000000-0005-0000-0000-000017390000}"/>
    <cellStyle name="Comma 3 4 3 6 4 2 2" xfId="17448" xr:uid="{00000000-0005-0000-0000-000018390000}"/>
    <cellStyle name="Comma 3 4 3 6 4 2 2 2" xfId="36662" xr:uid="{BA13AFA8-BC5B-48EF-BE5D-2B036A047581}"/>
    <cellStyle name="Comma 3 4 3 6 4 2 3" xfId="27055" xr:uid="{8F41EFFD-181B-40CB-931B-05E7FD3B9325}"/>
    <cellStyle name="Comma 3 4 3 6 4 3" xfId="12645" xr:uid="{00000000-0005-0000-0000-000019390000}"/>
    <cellStyle name="Comma 3 4 3 6 4 3 2" xfId="31859" xr:uid="{605107E9-E87E-466F-92BC-519B9F9F9097}"/>
    <cellStyle name="Comma 3 4 3 6 4 4" xfId="22252" xr:uid="{44FDE78A-D97F-4674-9625-CE9CBFD8222E}"/>
    <cellStyle name="Comma 3 4 3 6 5" xfId="5440" xr:uid="{00000000-0005-0000-0000-00001A390000}"/>
    <cellStyle name="Comma 3 4 3 6 5 2" xfId="15047" xr:uid="{00000000-0005-0000-0000-00001B390000}"/>
    <cellStyle name="Comma 3 4 3 6 5 2 2" xfId="34261" xr:uid="{7934CC6D-A5B2-4925-9D5D-71EDD68A5A09}"/>
    <cellStyle name="Comma 3 4 3 6 5 3" xfId="24654" xr:uid="{56A7D223-6CEC-42C5-864C-367DF09DAB9E}"/>
    <cellStyle name="Comma 3 4 3 6 6" xfId="10243" xr:uid="{00000000-0005-0000-0000-00001C390000}"/>
    <cellStyle name="Comma 3 4 3 6 6 2" xfId="29457" xr:uid="{180D103F-280F-453C-9C66-03A20C2983B2}"/>
    <cellStyle name="Comma 3 4 3 6 7" xfId="19850" xr:uid="{85C88B5B-92DA-45C0-9105-06C3B881D29C}"/>
    <cellStyle name="Comma 3 4 3 7" xfId="833" xr:uid="{00000000-0005-0000-0000-00001D390000}"/>
    <cellStyle name="Comma 3 4 3 7 2" xfId="3238" xr:uid="{00000000-0005-0000-0000-00001E390000}"/>
    <cellStyle name="Comma 3 4 3 7 2 2" xfId="8041" xr:uid="{00000000-0005-0000-0000-00001F390000}"/>
    <cellStyle name="Comma 3 4 3 7 2 2 2" xfId="17648" xr:uid="{00000000-0005-0000-0000-000020390000}"/>
    <cellStyle name="Comma 3 4 3 7 2 2 2 2" xfId="36862" xr:uid="{9D98B814-9CD0-4E2C-B607-931293303E6A}"/>
    <cellStyle name="Comma 3 4 3 7 2 2 3" xfId="27255" xr:uid="{04B2C076-335E-4036-AAA3-822E24750BE6}"/>
    <cellStyle name="Comma 3 4 3 7 2 3" xfId="12845" xr:uid="{00000000-0005-0000-0000-000021390000}"/>
    <cellStyle name="Comma 3 4 3 7 2 3 2" xfId="32059" xr:uid="{9D02A5B9-8866-455B-8DBC-2BA880F5BA4A}"/>
    <cellStyle name="Comma 3 4 3 7 2 4" xfId="22452" xr:uid="{1DC3E846-135C-4120-B9AB-DB21FDFC6492}"/>
    <cellStyle name="Comma 3 4 3 7 3" xfId="5640" xr:uid="{00000000-0005-0000-0000-000022390000}"/>
    <cellStyle name="Comma 3 4 3 7 3 2" xfId="15247" xr:uid="{00000000-0005-0000-0000-000023390000}"/>
    <cellStyle name="Comma 3 4 3 7 3 2 2" xfId="34461" xr:uid="{FC08B908-6001-43D0-A7AF-FBB47E4D836F}"/>
    <cellStyle name="Comma 3 4 3 7 3 3" xfId="24854" xr:uid="{7B660A34-545E-4DF3-9907-C732F8A0E1ED}"/>
    <cellStyle name="Comma 3 4 3 7 4" xfId="10443" xr:uid="{00000000-0005-0000-0000-000024390000}"/>
    <cellStyle name="Comma 3 4 3 7 4 2" xfId="29657" xr:uid="{39E69F87-DE35-4164-BB6E-9695236A72F7}"/>
    <cellStyle name="Comma 3 4 3 7 5" xfId="20050" xr:uid="{876E8AA1-AF66-4D04-BB0B-33CCA7BC5993}"/>
    <cellStyle name="Comma 3 4 3 8" xfId="1633" xr:uid="{00000000-0005-0000-0000-000025390000}"/>
    <cellStyle name="Comma 3 4 3 8 2" xfId="4038" xr:uid="{00000000-0005-0000-0000-000026390000}"/>
    <cellStyle name="Comma 3 4 3 8 2 2" xfId="8841" xr:uid="{00000000-0005-0000-0000-000027390000}"/>
    <cellStyle name="Comma 3 4 3 8 2 2 2" xfId="18448" xr:uid="{00000000-0005-0000-0000-000028390000}"/>
    <cellStyle name="Comma 3 4 3 8 2 2 2 2" xfId="37662" xr:uid="{408CC2AE-746A-4F8A-B3D7-A7460E9B138E}"/>
    <cellStyle name="Comma 3 4 3 8 2 2 3" xfId="28055" xr:uid="{8DBF5EE9-C33C-47AF-A319-A2BB776153FB}"/>
    <cellStyle name="Comma 3 4 3 8 2 3" xfId="13645" xr:uid="{00000000-0005-0000-0000-000029390000}"/>
    <cellStyle name="Comma 3 4 3 8 2 3 2" xfId="32859" xr:uid="{7C6952C2-40FB-4957-A74B-EDB01CD7487C}"/>
    <cellStyle name="Comma 3 4 3 8 2 4" xfId="23252" xr:uid="{7FC58F43-1F46-4E4E-A05D-8E2EEA926754}"/>
    <cellStyle name="Comma 3 4 3 8 3" xfId="6440" xr:uid="{00000000-0005-0000-0000-00002A390000}"/>
    <cellStyle name="Comma 3 4 3 8 3 2" xfId="16047" xr:uid="{00000000-0005-0000-0000-00002B390000}"/>
    <cellStyle name="Comma 3 4 3 8 3 2 2" xfId="35261" xr:uid="{454E1713-013C-46C2-B518-46DA6EC77E61}"/>
    <cellStyle name="Comma 3 4 3 8 3 3" xfId="25654" xr:uid="{64689164-D758-467C-A5E9-AE4C027BF1CD}"/>
    <cellStyle name="Comma 3 4 3 8 4" xfId="11243" xr:uid="{00000000-0005-0000-0000-00002C390000}"/>
    <cellStyle name="Comma 3 4 3 8 4 2" xfId="30457" xr:uid="{C2B5D88C-FDC0-4637-89D1-DE75202C7B8A}"/>
    <cellStyle name="Comma 3 4 3 8 5" xfId="20850" xr:uid="{71629EB9-7975-4D57-9828-1E47A099DC12}"/>
    <cellStyle name="Comma 3 4 3 9" xfId="2438" xr:uid="{00000000-0005-0000-0000-00002D390000}"/>
    <cellStyle name="Comma 3 4 3 9 2" xfId="7241" xr:uid="{00000000-0005-0000-0000-00002E390000}"/>
    <cellStyle name="Comma 3 4 3 9 2 2" xfId="16848" xr:uid="{00000000-0005-0000-0000-00002F390000}"/>
    <cellStyle name="Comma 3 4 3 9 2 2 2" xfId="36062" xr:uid="{76528AB4-D368-4FBD-B8CE-125629A6ADCA}"/>
    <cellStyle name="Comma 3 4 3 9 2 3" xfId="26455" xr:uid="{6B8C64B4-256F-4296-95D9-72EA3FFDCB7F}"/>
    <cellStyle name="Comma 3 4 3 9 3" xfId="12045" xr:uid="{00000000-0005-0000-0000-000030390000}"/>
    <cellStyle name="Comma 3 4 3 9 3 2" xfId="31259" xr:uid="{C9AE86CA-D5A1-4033-BC43-0215E9429A14}"/>
    <cellStyle name="Comma 3 4 3 9 4" xfId="21652" xr:uid="{FA9E59F1-9A82-464F-B9B6-372F2E5D189B}"/>
    <cellStyle name="Comma 3 4 4" xfId="42" xr:uid="{00000000-0005-0000-0000-000031390000}"/>
    <cellStyle name="Comma 3 4 4 10" xfId="4850" xr:uid="{00000000-0005-0000-0000-000032390000}"/>
    <cellStyle name="Comma 3 4 4 10 2" xfId="14457" xr:uid="{00000000-0005-0000-0000-000033390000}"/>
    <cellStyle name="Comma 3 4 4 10 2 2" xfId="33671" xr:uid="{3A43E5A8-5E71-44D8-A0B2-B13E02676EBE}"/>
    <cellStyle name="Comma 3 4 4 10 3" xfId="24064" xr:uid="{21012DF7-4C28-4565-8CCD-C9919AC537C5}"/>
    <cellStyle name="Comma 3 4 4 11" xfId="9653" xr:uid="{00000000-0005-0000-0000-000034390000}"/>
    <cellStyle name="Comma 3 4 4 11 2" xfId="28867" xr:uid="{912BA5B1-105B-4F72-B1B1-DDF334A7029A}"/>
    <cellStyle name="Comma 3 4 4 12" xfId="19260" xr:uid="{16D1B910-74B5-4BBA-9D70-63B2077D77B9}"/>
    <cellStyle name="Comma 3 4 4 2" xfId="92" xr:uid="{00000000-0005-0000-0000-000035390000}"/>
    <cellStyle name="Comma 3 4 4 2 10" xfId="9703" xr:uid="{00000000-0005-0000-0000-000036390000}"/>
    <cellStyle name="Comma 3 4 4 2 10 2" xfId="28917" xr:uid="{79E6318D-C122-4619-AB7A-12A84F3570A4}"/>
    <cellStyle name="Comma 3 4 4 2 11" xfId="19310" xr:uid="{02B9736E-3DD3-4811-B3EB-3FDDE5CB6E53}"/>
    <cellStyle name="Comma 3 4 4 2 2" xfId="192" xr:uid="{00000000-0005-0000-0000-000037390000}"/>
    <cellStyle name="Comma 3 4 4 2 2 10" xfId="19410" xr:uid="{3F279C69-7272-4976-B0B5-3272E41EA6DB}"/>
    <cellStyle name="Comma 3 4 4 2 2 2" xfId="392" xr:uid="{00000000-0005-0000-0000-000038390000}"/>
    <cellStyle name="Comma 3 4 4 2 2 2 2" xfId="1193" xr:uid="{00000000-0005-0000-0000-000039390000}"/>
    <cellStyle name="Comma 3 4 4 2 2 2 2 2" xfId="3598" xr:uid="{00000000-0005-0000-0000-00003A390000}"/>
    <cellStyle name="Comma 3 4 4 2 2 2 2 2 2" xfId="8401" xr:uid="{00000000-0005-0000-0000-00003B390000}"/>
    <cellStyle name="Comma 3 4 4 2 2 2 2 2 2 2" xfId="18008" xr:uid="{00000000-0005-0000-0000-00003C390000}"/>
    <cellStyle name="Comma 3 4 4 2 2 2 2 2 2 2 2" xfId="37222" xr:uid="{364AECDA-B534-47AC-8070-0DB3C29C69D3}"/>
    <cellStyle name="Comma 3 4 4 2 2 2 2 2 2 3" xfId="27615" xr:uid="{AE7250BF-6E23-4922-960B-56168FD4B0B5}"/>
    <cellStyle name="Comma 3 4 4 2 2 2 2 2 3" xfId="13205" xr:uid="{00000000-0005-0000-0000-00003D390000}"/>
    <cellStyle name="Comma 3 4 4 2 2 2 2 2 3 2" xfId="32419" xr:uid="{D48DEA26-E2D3-4355-ACC1-B5FFA242B046}"/>
    <cellStyle name="Comma 3 4 4 2 2 2 2 2 4" xfId="22812" xr:uid="{3D51DDED-6ACE-465E-943D-A40CDF0F3105}"/>
    <cellStyle name="Comma 3 4 4 2 2 2 2 3" xfId="6000" xr:uid="{00000000-0005-0000-0000-00003E390000}"/>
    <cellStyle name="Comma 3 4 4 2 2 2 2 3 2" xfId="15607" xr:uid="{00000000-0005-0000-0000-00003F390000}"/>
    <cellStyle name="Comma 3 4 4 2 2 2 2 3 2 2" xfId="34821" xr:uid="{DBA77315-F3F0-4041-B23B-65DD2B756E69}"/>
    <cellStyle name="Comma 3 4 4 2 2 2 2 3 3" xfId="25214" xr:uid="{89725494-4D2D-49E9-9692-8E9D6B362C16}"/>
    <cellStyle name="Comma 3 4 4 2 2 2 2 4" xfId="10803" xr:uid="{00000000-0005-0000-0000-000040390000}"/>
    <cellStyle name="Comma 3 4 4 2 2 2 2 4 2" xfId="30017" xr:uid="{D045D142-94F0-4E5F-B79A-CA8D4F6896BD}"/>
    <cellStyle name="Comma 3 4 4 2 2 2 2 5" xfId="20410" xr:uid="{05E4AA65-042C-4C1A-88FD-61FA3D411862}"/>
    <cellStyle name="Comma 3 4 4 2 2 2 3" xfId="1993" xr:uid="{00000000-0005-0000-0000-000041390000}"/>
    <cellStyle name="Comma 3 4 4 2 2 2 3 2" xfId="4398" xr:uid="{00000000-0005-0000-0000-000042390000}"/>
    <cellStyle name="Comma 3 4 4 2 2 2 3 2 2" xfId="9201" xr:uid="{00000000-0005-0000-0000-000043390000}"/>
    <cellStyle name="Comma 3 4 4 2 2 2 3 2 2 2" xfId="18808" xr:uid="{00000000-0005-0000-0000-000044390000}"/>
    <cellStyle name="Comma 3 4 4 2 2 2 3 2 2 2 2" xfId="38022" xr:uid="{2A435AA3-984E-4B0E-995B-1876042FE762}"/>
    <cellStyle name="Comma 3 4 4 2 2 2 3 2 2 3" xfId="28415" xr:uid="{A650CFE3-6FB2-4CED-AB8D-7AD0D0A70B1D}"/>
    <cellStyle name="Comma 3 4 4 2 2 2 3 2 3" xfId="14005" xr:uid="{00000000-0005-0000-0000-000045390000}"/>
    <cellStyle name="Comma 3 4 4 2 2 2 3 2 3 2" xfId="33219" xr:uid="{520D02A9-9A9C-42A3-A77F-76411D814685}"/>
    <cellStyle name="Comma 3 4 4 2 2 2 3 2 4" xfId="23612" xr:uid="{ACF3D0C9-25E9-4071-BA1A-A33764BC5585}"/>
    <cellStyle name="Comma 3 4 4 2 2 2 3 3" xfId="6800" xr:uid="{00000000-0005-0000-0000-000046390000}"/>
    <cellStyle name="Comma 3 4 4 2 2 2 3 3 2" xfId="16407" xr:uid="{00000000-0005-0000-0000-000047390000}"/>
    <cellStyle name="Comma 3 4 4 2 2 2 3 3 2 2" xfId="35621" xr:uid="{A2B7C640-FA84-4D1E-B16A-A327471A2444}"/>
    <cellStyle name="Comma 3 4 4 2 2 2 3 3 3" xfId="26014" xr:uid="{1753F178-CCF9-4684-9EBD-1F1102DC8291}"/>
    <cellStyle name="Comma 3 4 4 2 2 2 3 4" xfId="11603" xr:uid="{00000000-0005-0000-0000-000048390000}"/>
    <cellStyle name="Comma 3 4 4 2 2 2 3 4 2" xfId="30817" xr:uid="{9C8FEF3B-4196-4241-B8E4-960A202DD34C}"/>
    <cellStyle name="Comma 3 4 4 2 2 2 3 5" xfId="21210" xr:uid="{8208FF11-8D2F-48DE-AC38-5F3394907CE1}"/>
    <cellStyle name="Comma 3 4 4 2 2 2 4" xfId="2798" xr:uid="{00000000-0005-0000-0000-000049390000}"/>
    <cellStyle name="Comma 3 4 4 2 2 2 4 2" xfId="7601" xr:uid="{00000000-0005-0000-0000-00004A390000}"/>
    <cellStyle name="Comma 3 4 4 2 2 2 4 2 2" xfId="17208" xr:uid="{00000000-0005-0000-0000-00004B390000}"/>
    <cellStyle name="Comma 3 4 4 2 2 2 4 2 2 2" xfId="36422" xr:uid="{C6B819AA-71ED-4B51-BFF5-FE1DD1291153}"/>
    <cellStyle name="Comma 3 4 4 2 2 2 4 2 3" xfId="26815" xr:uid="{55D7CC30-F5F3-4EAE-BDF5-6D59A365131C}"/>
    <cellStyle name="Comma 3 4 4 2 2 2 4 3" xfId="12405" xr:uid="{00000000-0005-0000-0000-00004C390000}"/>
    <cellStyle name="Comma 3 4 4 2 2 2 4 3 2" xfId="31619" xr:uid="{1ADF9DE8-0197-4877-A7ED-1A90BDE5922F}"/>
    <cellStyle name="Comma 3 4 4 2 2 2 4 4" xfId="22012" xr:uid="{67552FF1-8464-47C3-B765-E1D40A716F57}"/>
    <cellStyle name="Comma 3 4 4 2 2 2 5" xfId="5200" xr:uid="{00000000-0005-0000-0000-00004D390000}"/>
    <cellStyle name="Comma 3 4 4 2 2 2 5 2" xfId="14807" xr:uid="{00000000-0005-0000-0000-00004E390000}"/>
    <cellStyle name="Comma 3 4 4 2 2 2 5 2 2" xfId="34021" xr:uid="{03C47E99-1ACE-4305-9E26-677D02B3EFA0}"/>
    <cellStyle name="Comma 3 4 4 2 2 2 5 3" xfId="24414" xr:uid="{1D33286B-C6DD-4C80-B0AC-6D6CF6034885}"/>
    <cellStyle name="Comma 3 4 4 2 2 2 6" xfId="10003" xr:uid="{00000000-0005-0000-0000-00004F390000}"/>
    <cellStyle name="Comma 3 4 4 2 2 2 6 2" xfId="29217" xr:uid="{8B31B320-BC50-4475-A82E-FC8C53517419}"/>
    <cellStyle name="Comma 3 4 4 2 2 2 7" xfId="19610" xr:uid="{3E36362F-634C-442D-A9E9-7D43E3A2E291}"/>
    <cellStyle name="Comma 3 4 4 2 2 3" xfId="592" xr:uid="{00000000-0005-0000-0000-000050390000}"/>
    <cellStyle name="Comma 3 4 4 2 2 3 2" xfId="1393" xr:uid="{00000000-0005-0000-0000-000051390000}"/>
    <cellStyle name="Comma 3 4 4 2 2 3 2 2" xfId="3798" xr:uid="{00000000-0005-0000-0000-000052390000}"/>
    <cellStyle name="Comma 3 4 4 2 2 3 2 2 2" xfId="8601" xr:uid="{00000000-0005-0000-0000-000053390000}"/>
    <cellStyle name="Comma 3 4 4 2 2 3 2 2 2 2" xfId="18208" xr:uid="{00000000-0005-0000-0000-000054390000}"/>
    <cellStyle name="Comma 3 4 4 2 2 3 2 2 2 2 2" xfId="37422" xr:uid="{AEB3FB0C-63BB-4AEB-8DD0-A308E1C443F7}"/>
    <cellStyle name="Comma 3 4 4 2 2 3 2 2 2 3" xfId="27815" xr:uid="{EC62BF7E-47A8-4A3E-A5BA-BD39BA8DD386}"/>
    <cellStyle name="Comma 3 4 4 2 2 3 2 2 3" xfId="13405" xr:uid="{00000000-0005-0000-0000-000055390000}"/>
    <cellStyle name="Comma 3 4 4 2 2 3 2 2 3 2" xfId="32619" xr:uid="{68ADCB1B-45AC-45AC-A926-F013C228C429}"/>
    <cellStyle name="Comma 3 4 4 2 2 3 2 2 4" xfId="23012" xr:uid="{20EDB7B4-3CE0-49C5-ABD0-7278A1C6E9D2}"/>
    <cellStyle name="Comma 3 4 4 2 2 3 2 3" xfId="6200" xr:uid="{00000000-0005-0000-0000-000056390000}"/>
    <cellStyle name="Comma 3 4 4 2 2 3 2 3 2" xfId="15807" xr:uid="{00000000-0005-0000-0000-000057390000}"/>
    <cellStyle name="Comma 3 4 4 2 2 3 2 3 2 2" xfId="35021" xr:uid="{7C7DF0F9-B374-42A9-A16C-3D992B935B95}"/>
    <cellStyle name="Comma 3 4 4 2 2 3 2 3 3" xfId="25414" xr:uid="{AA819E4C-6867-496E-A1D5-CA251C6ABE41}"/>
    <cellStyle name="Comma 3 4 4 2 2 3 2 4" xfId="11003" xr:uid="{00000000-0005-0000-0000-000058390000}"/>
    <cellStyle name="Comma 3 4 4 2 2 3 2 4 2" xfId="30217" xr:uid="{CB0CF2DA-2CAD-4224-87C1-0C3D90F3032A}"/>
    <cellStyle name="Comma 3 4 4 2 2 3 2 5" xfId="20610" xr:uid="{59D62890-81E8-49A8-968B-8DC203B7C10B}"/>
    <cellStyle name="Comma 3 4 4 2 2 3 3" xfId="2193" xr:uid="{00000000-0005-0000-0000-000059390000}"/>
    <cellStyle name="Comma 3 4 4 2 2 3 3 2" xfId="4598" xr:uid="{00000000-0005-0000-0000-00005A390000}"/>
    <cellStyle name="Comma 3 4 4 2 2 3 3 2 2" xfId="9401" xr:uid="{00000000-0005-0000-0000-00005B390000}"/>
    <cellStyle name="Comma 3 4 4 2 2 3 3 2 2 2" xfId="19008" xr:uid="{00000000-0005-0000-0000-00005C390000}"/>
    <cellStyle name="Comma 3 4 4 2 2 3 3 2 2 2 2" xfId="38222" xr:uid="{77629EDC-88A9-451E-B42C-D432BB2AD6D5}"/>
    <cellStyle name="Comma 3 4 4 2 2 3 3 2 2 3" xfId="28615" xr:uid="{15D310B3-9768-4343-86B4-00E243479655}"/>
    <cellStyle name="Comma 3 4 4 2 2 3 3 2 3" xfId="14205" xr:uid="{00000000-0005-0000-0000-00005D390000}"/>
    <cellStyle name="Comma 3 4 4 2 2 3 3 2 3 2" xfId="33419" xr:uid="{EE192357-05EB-499F-97E1-779CB37564AF}"/>
    <cellStyle name="Comma 3 4 4 2 2 3 3 2 4" xfId="23812" xr:uid="{EB2DC007-2460-4981-943B-45461E4B3FBA}"/>
    <cellStyle name="Comma 3 4 4 2 2 3 3 3" xfId="7000" xr:uid="{00000000-0005-0000-0000-00005E390000}"/>
    <cellStyle name="Comma 3 4 4 2 2 3 3 3 2" xfId="16607" xr:uid="{00000000-0005-0000-0000-00005F390000}"/>
    <cellStyle name="Comma 3 4 4 2 2 3 3 3 2 2" xfId="35821" xr:uid="{330DB837-6A12-4A39-990C-34CBFDCC3B0C}"/>
    <cellStyle name="Comma 3 4 4 2 2 3 3 3 3" xfId="26214" xr:uid="{F2BD0F07-6FB6-4DA2-B3E7-EF2D223A281B}"/>
    <cellStyle name="Comma 3 4 4 2 2 3 3 4" xfId="11803" xr:uid="{00000000-0005-0000-0000-000060390000}"/>
    <cellStyle name="Comma 3 4 4 2 2 3 3 4 2" xfId="31017" xr:uid="{55E5DF84-AAC6-4555-B08D-F6DDDC77632D}"/>
    <cellStyle name="Comma 3 4 4 2 2 3 3 5" xfId="21410" xr:uid="{DBB35EC9-94C6-4AFC-8A58-B01621A01B26}"/>
    <cellStyle name="Comma 3 4 4 2 2 3 4" xfId="2998" xr:uid="{00000000-0005-0000-0000-000061390000}"/>
    <cellStyle name="Comma 3 4 4 2 2 3 4 2" xfId="7801" xr:uid="{00000000-0005-0000-0000-000062390000}"/>
    <cellStyle name="Comma 3 4 4 2 2 3 4 2 2" xfId="17408" xr:uid="{00000000-0005-0000-0000-000063390000}"/>
    <cellStyle name="Comma 3 4 4 2 2 3 4 2 2 2" xfId="36622" xr:uid="{87C0CC08-9C4C-488E-9760-A7D9D29BEB8E}"/>
    <cellStyle name="Comma 3 4 4 2 2 3 4 2 3" xfId="27015" xr:uid="{C8186BD3-3FB3-45D7-A873-2BE663E303E4}"/>
    <cellStyle name="Comma 3 4 4 2 2 3 4 3" xfId="12605" xr:uid="{00000000-0005-0000-0000-000064390000}"/>
    <cellStyle name="Comma 3 4 4 2 2 3 4 3 2" xfId="31819" xr:uid="{063602A3-0008-4B81-ABEA-7B40E1C1C3E2}"/>
    <cellStyle name="Comma 3 4 4 2 2 3 4 4" xfId="22212" xr:uid="{7D0F7AF2-5F80-4719-9CF5-7B5047B7E7D8}"/>
    <cellStyle name="Comma 3 4 4 2 2 3 5" xfId="5400" xr:uid="{00000000-0005-0000-0000-000065390000}"/>
    <cellStyle name="Comma 3 4 4 2 2 3 5 2" xfId="15007" xr:uid="{00000000-0005-0000-0000-000066390000}"/>
    <cellStyle name="Comma 3 4 4 2 2 3 5 2 2" xfId="34221" xr:uid="{429F2148-B3CA-4DC1-8939-4BA53A7279E2}"/>
    <cellStyle name="Comma 3 4 4 2 2 3 5 3" xfId="24614" xr:uid="{BD0553B9-794D-4399-AD40-B9DA75CC60F0}"/>
    <cellStyle name="Comma 3 4 4 2 2 3 6" xfId="10203" xr:uid="{00000000-0005-0000-0000-000067390000}"/>
    <cellStyle name="Comma 3 4 4 2 2 3 6 2" xfId="29417" xr:uid="{E022005A-522B-4F2F-B405-F751F01AF539}"/>
    <cellStyle name="Comma 3 4 4 2 2 3 7" xfId="19810" xr:uid="{CFE7252A-5574-4231-9786-F3A4E618626F}"/>
    <cellStyle name="Comma 3 4 4 2 2 4" xfId="792" xr:uid="{00000000-0005-0000-0000-000068390000}"/>
    <cellStyle name="Comma 3 4 4 2 2 4 2" xfId="1593" xr:uid="{00000000-0005-0000-0000-000069390000}"/>
    <cellStyle name="Comma 3 4 4 2 2 4 2 2" xfId="3998" xr:uid="{00000000-0005-0000-0000-00006A390000}"/>
    <cellStyle name="Comma 3 4 4 2 2 4 2 2 2" xfId="8801" xr:uid="{00000000-0005-0000-0000-00006B390000}"/>
    <cellStyle name="Comma 3 4 4 2 2 4 2 2 2 2" xfId="18408" xr:uid="{00000000-0005-0000-0000-00006C390000}"/>
    <cellStyle name="Comma 3 4 4 2 2 4 2 2 2 2 2" xfId="37622" xr:uid="{5DB572A9-245B-4405-BF5A-58503DB820EB}"/>
    <cellStyle name="Comma 3 4 4 2 2 4 2 2 2 3" xfId="28015" xr:uid="{D021123C-98AE-4100-B76B-78A77E352F27}"/>
    <cellStyle name="Comma 3 4 4 2 2 4 2 2 3" xfId="13605" xr:uid="{00000000-0005-0000-0000-00006D390000}"/>
    <cellStyle name="Comma 3 4 4 2 2 4 2 2 3 2" xfId="32819" xr:uid="{3EC18E1F-E5D0-40CF-B42E-C909AC87D035}"/>
    <cellStyle name="Comma 3 4 4 2 2 4 2 2 4" xfId="23212" xr:uid="{A552DA78-E0A5-41F4-A8F2-D86183AB0997}"/>
    <cellStyle name="Comma 3 4 4 2 2 4 2 3" xfId="6400" xr:uid="{00000000-0005-0000-0000-00006E390000}"/>
    <cellStyle name="Comma 3 4 4 2 2 4 2 3 2" xfId="16007" xr:uid="{00000000-0005-0000-0000-00006F390000}"/>
    <cellStyle name="Comma 3 4 4 2 2 4 2 3 2 2" xfId="35221" xr:uid="{97653F4D-F9E8-472F-A81D-0DD32DB36B38}"/>
    <cellStyle name="Comma 3 4 4 2 2 4 2 3 3" xfId="25614" xr:uid="{B7A1F913-050E-407E-A395-D778B2D6FE30}"/>
    <cellStyle name="Comma 3 4 4 2 2 4 2 4" xfId="11203" xr:uid="{00000000-0005-0000-0000-000070390000}"/>
    <cellStyle name="Comma 3 4 4 2 2 4 2 4 2" xfId="30417" xr:uid="{43C3AD92-8FB5-4842-8762-E25FABDD85C9}"/>
    <cellStyle name="Comma 3 4 4 2 2 4 2 5" xfId="20810" xr:uid="{7436BB4C-43BC-40E0-948C-3BC246D8211F}"/>
    <cellStyle name="Comma 3 4 4 2 2 4 3" xfId="2393" xr:uid="{00000000-0005-0000-0000-000071390000}"/>
    <cellStyle name="Comma 3 4 4 2 2 4 3 2" xfId="4798" xr:uid="{00000000-0005-0000-0000-000072390000}"/>
    <cellStyle name="Comma 3 4 4 2 2 4 3 2 2" xfId="9601" xr:uid="{00000000-0005-0000-0000-000073390000}"/>
    <cellStyle name="Comma 3 4 4 2 2 4 3 2 2 2" xfId="19208" xr:uid="{00000000-0005-0000-0000-000074390000}"/>
    <cellStyle name="Comma 3 4 4 2 2 4 3 2 2 2 2" xfId="38422" xr:uid="{0ED789D5-F109-414F-9554-54ED8F806426}"/>
    <cellStyle name="Comma 3 4 4 2 2 4 3 2 2 3" xfId="28815" xr:uid="{3DEC871F-8FED-4827-89DA-4CD8D1522100}"/>
    <cellStyle name="Comma 3 4 4 2 2 4 3 2 3" xfId="14405" xr:uid="{00000000-0005-0000-0000-000075390000}"/>
    <cellStyle name="Comma 3 4 4 2 2 4 3 2 3 2" xfId="33619" xr:uid="{16523C0A-9B36-42C6-AB3E-43F996FA62B0}"/>
    <cellStyle name="Comma 3 4 4 2 2 4 3 2 4" xfId="24012" xr:uid="{A58DB907-0A06-4CAB-9D0B-65ACB2342591}"/>
    <cellStyle name="Comma 3 4 4 2 2 4 3 3" xfId="7200" xr:uid="{00000000-0005-0000-0000-000076390000}"/>
    <cellStyle name="Comma 3 4 4 2 2 4 3 3 2" xfId="16807" xr:uid="{00000000-0005-0000-0000-000077390000}"/>
    <cellStyle name="Comma 3 4 4 2 2 4 3 3 2 2" xfId="36021" xr:uid="{72657F29-3951-4266-BA14-31F70662D550}"/>
    <cellStyle name="Comma 3 4 4 2 2 4 3 3 3" xfId="26414" xr:uid="{7324CEB0-AB1F-451A-8C64-6F879E4B1F0F}"/>
    <cellStyle name="Comma 3 4 4 2 2 4 3 4" xfId="12003" xr:uid="{00000000-0005-0000-0000-000078390000}"/>
    <cellStyle name="Comma 3 4 4 2 2 4 3 4 2" xfId="31217" xr:uid="{E06CEC84-365F-45C6-8EAA-BCAB4E8449AD}"/>
    <cellStyle name="Comma 3 4 4 2 2 4 3 5" xfId="21610" xr:uid="{F667203D-C654-47CD-8334-3BE8B7C666F7}"/>
    <cellStyle name="Comma 3 4 4 2 2 4 4" xfId="3198" xr:uid="{00000000-0005-0000-0000-000079390000}"/>
    <cellStyle name="Comma 3 4 4 2 2 4 4 2" xfId="8001" xr:uid="{00000000-0005-0000-0000-00007A390000}"/>
    <cellStyle name="Comma 3 4 4 2 2 4 4 2 2" xfId="17608" xr:uid="{00000000-0005-0000-0000-00007B390000}"/>
    <cellStyle name="Comma 3 4 4 2 2 4 4 2 2 2" xfId="36822" xr:uid="{682724CD-CFA5-43B8-B849-BC969AA080F2}"/>
    <cellStyle name="Comma 3 4 4 2 2 4 4 2 3" xfId="27215" xr:uid="{1935F258-F608-4ACB-8552-A9CA37C3E160}"/>
    <cellStyle name="Comma 3 4 4 2 2 4 4 3" xfId="12805" xr:uid="{00000000-0005-0000-0000-00007C390000}"/>
    <cellStyle name="Comma 3 4 4 2 2 4 4 3 2" xfId="32019" xr:uid="{C4B5400B-10EF-4680-9896-669DEE1B4893}"/>
    <cellStyle name="Comma 3 4 4 2 2 4 4 4" xfId="22412" xr:uid="{36A0D35A-EF41-4AF8-B121-CE76458F9C71}"/>
    <cellStyle name="Comma 3 4 4 2 2 4 5" xfId="5600" xr:uid="{00000000-0005-0000-0000-00007D390000}"/>
    <cellStyle name="Comma 3 4 4 2 2 4 5 2" xfId="15207" xr:uid="{00000000-0005-0000-0000-00007E390000}"/>
    <cellStyle name="Comma 3 4 4 2 2 4 5 2 2" xfId="34421" xr:uid="{A6A746E8-1081-4143-BC5C-BA52A0C1C5A2}"/>
    <cellStyle name="Comma 3 4 4 2 2 4 5 3" xfId="24814" xr:uid="{0E1760BF-13AE-48BB-8FBB-B791C1172480}"/>
    <cellStyle name="Comma 3 4 4 2 2 4 6" xfId="10403" xr:uid="{00000000-0005-0000-0000-00007F390000}"/>
    <cellStyle name="Comma 3 4 4 2 2 4 6 2" xfId="29617" xr:uid="{97CC8742-1A43-4479-9C5B-31E3F223309C}"/>
    <cellStyle name="Comma 3 4 4 2 2 4 7" xfId="20010" xr:uid="{B052B175-41A5-4F34-BD47-26EFAC685F5D}"/>
    <cellStyle name="Comma 3 4 4 2 2 5" xfId="993" xr:uid="{00000000-0005-0000-0000-000080390000}"/>
    <cellStyle name="Comma 3 4 4 2 2 5 2" xfId="3398" xr:uid="{00000000-0005-0000-0000-000081390000}"/>
    <cellStyle name="Comma 3 4 4 2 2 5 2 2" xfId="8201" xr:uid="{00000000-0005-0000-0000-000082390000}"/>
    <cellStyle name="Comma 3 4 4 2 2 5 2 2 2" xfId="17808" xr:uid="{00000000-0005-0000-0000-000083390000}"/>
    <cellStyle name="Comma 3 4 4 2 2 5 2 2 2 2" xfId="37022" xr:uid="{A8D89F68-E5A0-468E-AD47-339CE3F9C5B8}"/>
    <cellStyle name="Comma 3 4 4 2 2 5 2 2 3" xfId="27415" xr:uid="{7FECDF4C-9CA3-4985-BAF1-BB63BCB642E2}"/>
    <cellStyle name="Comma 3 4 4 2 2 5 2 3" xfId="13005" xr:uid="{00000000-0005-0000-0000-000084390000}"/>
    <cellStyle name="Comma 3 4 4 2 2 5 2 3 2" xfId="32219" xr:uid="{A9750610-7F8F-4D41-9728-AA1DF7C935E1}"/>
    <cellStyle name="Comma 3 4 4 2 2 5 2 4" xfId="22612" xr:uid="{6C96A698-E5F7-4EF1-B064-DEF073359CF1}"/>
    <cellStyle name="Comma 3 4 4 2 2 5 3" xfId="5800" xr:uid="{00000000-0005-0000-0000-000085390000}"/>
    <cellStyle name="Comma 3 4 4 2 2 5 3 2" xfId="15407" xr:uid="{00000000-0005-0000-0000-000086390000}"/>
    <cellStyle name="Comma 3 4 4 2 2 5 3 2 2" xfId="34621" xr:uid="{7DDC2004-664D-46F8-A5B7-89B4FADCD0C7}"/>
    <cellStyle name="Comma 3 4 4 2 2 5 3 3" xfId="25014" xr:uid="{E962C580-5F19-466D-849F-ED19EEB5F796}"/>
    <cellStyle name="Comma 3 4 4 2 2 5 4" xfId="10603" xr:uid="{00000000-0005-0000-0000-000087390000}"/>
    <cellStyle name="Comma 3 4 4 2 2 5 4 2" xfId="29817" xr:uid="{92F51542-9E7A-4971-AD45-5EA680D7A14D}"/>
    <cellStyle name="Comma 3 4 4 2 2 5 5" xfId="20210" xr:uid="{F12DDC7E-1EBF-4B71-A5D8-D1045366D6B5}"/>
    <cellStyle name="Comma 3 4 4 2 2 6" xfId="1793" xr:uid="{00000000-0005-0000-0000-000088390000}"/>
    <cellStyle name="Comma 3 4 4 2 2 6 2" xfId="4198" xr:uid="{00000000-0005-0000-0000-000089390000}"/>
    <cellStyle name="Comma 3 4 4 2 2 6 2 2" xfId="9001" xr:uid="{00000000-0005-0000-0000-00008A390000}"/>
    <cellStyle name="Comma 3 4 4 2 2 6 2 2 2" xfId="18608" xr:uid="{00000000-0005-0000-0000-00008B390000}"/>
    <cellStyle name="Comma 3 4 4 2 2 6 2 2 2 2" xfId="37822" xr:uid="{29704367-81DC-4207-B45B-A47685C0CFFA}"/>
    <cellStyle name="Comma 3 4 4 2 2 6 2 2 3" xfId="28215" xr:uid="{02F1BB28-6E78-4ADA-938F-1D9AE200BE20}"/>
    <cellStyle name="Comma 3 4 4 2 2 6 2 3" xfId="13805" xr:uid="{00000000-0005-0000-0000-00008C390000}"/>
    <cellStyle name="Comma 3 4 4 2 2 6 2 3 2" xfId="33019" xr:uid="{68E0683C-33AB-4820-A2A1-EC41180D460A}"/>
    <cellStyle name="Comma 3 4 4 2 2 6 2 4" xfId="23412" xr:uid="{1E8AEC7B-F6A1-4FAF-A666-178554D35424}"/>
    <cellStyle name="Comma 3 4 4 2 2 6 3" xfId="6600" xr:uid="{00000000-0005-0000-0000-00008D390000}"/>
    <cellStyle name="Comma 3 4 4 2 2 6 3 2" xfId="16207" xr:uid="{00000000-0005-0000-0000-00008E390000}"/>
    <cellStyle name="Comma 3 4 4 2 2 6 3 2 2" xfId="35421" xr:uid="{7CD3240D-7A20-4949-AF0F-8FEE59082E44}"/>
    <cellStyle name="Comma 3 4 4 2 2 6 3 3" xfId="25814" xr:uid="{A24A5E80-01B5-4F07-81AB-E9B536A55643}"/>
    <cellStyle name="Comma 3 4 4 2 2 6 4" xfId="11403" xr:uid="{00000000-0005-0000-0000-00008F390000}"/>
    <cellStyle name="Comma 3 4 4 2 2 6 4 2" xfId="30617" xr:uid="{1D1DC133-D300-4880-B576-27554A7D1A23}"/>
    <cellStyle name="Comma 3 4 4 2 2 6 5" xfId="21010" xr:uid="{98FC063E-AFE7-4D10-9DF0-8050937455C0}"/>
    <cellStyle name="Comma 3 4 4 2 2 7" xfId="2598" xr:uid="{00000000-0005-0000-0000-000090390000}"/>
    <cellStyle name="Comma 3 4 4 2 2 7 2" xfId="7401" xr:uid="{00000000-0005-0000-0000-000091390000}"/>
    <cellStyle name="Comma 3 4 4 2 2 7 2 2" xfId="17008" xr:uid="{00000000-0005-0000-0000-000092390000}"/>
    <cellStyle name="Comma 3 4 4 2 2 7 2 2 2" xfId="36222" xr:uid="{38FAA14A-B2BF-47B8-B9BC-27B98065EF03}"/>
    <cellStyle name="Comma 3 4 4 2 2 7 2 3" xfId="26615" xr:uid="{F7B23E58-021D-4EC7-92A8-B0FA2924D772}"/>
    <cellStyle name="Comma 3 4 4 2 2 7 3" xfId="12205" xr:uid="{00000000-0005-0000-0000-000093390000}"/>
    <cellStyle name="Comma 3 4 4 2 2 7 3 2" xfId="31419" xr:uid="{E0A1152E-37B8-483B-A4F4-581AC14AAECC}"/>
    <cellStyle name="Comma 3 4 4 2 2 7 4" xfId="21812" xr:uid="{5EB943A4-065A-4D8E-BD00-1C6AF338895C}"/>
    <cellStyle name="Comma 3 4 4 2 2 8" xfId="5000" xr:uid="{00000000-0005-0000-0000-000094390000}"/>
    <cellStyle name="Comma 3 4 4 2 2 8 2" xfId="14607" xr:uid="{00000000-0005-0000-0000-000095390000}"/>
    <cellStyle name="Comma 3 4 4 2 2 8 2 2" xfId="33821" xr:uid="{9DE1C09D-4F39-4A5C-9A2F-D51CBD230536}"/>
    <cellStyle name="Comma 3 4 4 2 2 8 3" xfId="24214" xr:uid="{44A8D537-973F-4963-8BD2-93999226BC04}"/>
    <cellStyle name="Comma 3 4 4 2 2 9" xfId="9803" xr:uid="{00000000-0005-0000-0000-000096390000}"/>
    <cellStyle name="Comma 3 4 4 2 2 9 2" xfId="29017" xr:uid="{158E16C5-6517-4FEA-A8AF-219D8AEE9731}"/>
    <cellStyle name="Comma 3 4 4 2 3" xfId="292" xr:uid="{00000000-0005-0000-0000-000097390000}"/>
    <cellStyle name="Comma 3 4 4 2 3 2" xfId="1093" xr:uid="{00000000-0005-0000-0000-000098390000}"/>
    <cellStyle name="Comma 3 4 4 2 3 2 2" xfId="3498" xr:uid="{00000000-0005-0000-0000-000099390000}"/>
    <cellStyle name="Comma 3 4 4 2 3 2 2 2" xfId="8301" xr:uid="{00000000-0005-0000-0000-00009A390000}"/>
    <cellStyle name="Comma 3 4 4 2 3 2 2 2 2" xfId="17908" xr:uid="{00000000-0005-0000-0000-00009B390000}"/>
    <cellStyle name="Comma 3 4 4 2 3 2 2 2 2 2" xfId="37122" xr:uid="{EF3DC548-5D6E-4298-BA7E-C4889F348441}"/>
    <cellStyle name="Comma 3 4 4 2 3 2 2 2 3" xfId="27515" xr:uid="{CF6721F7-30AB-4346-B6FA-305A6CF3BCDC}"/>
    <cellStyle name="Comma 3 4 4 2 3 2 2 3" xfId="13105" xr:uid="{00000000-0005-0000-0000-00009C390000}"/>
    <cellStyle name="Comma 3 4 4 2 3 2 2 3 2" xfId="32319" xr:uid="{8018B363-8485-4B5D-85EE-2CF003A72869}"/>
    <cellStyle name="Comma 3 4 4 2 3 2 2 4" xfId="22712" xr:uid="{D50A33B2-E445-4517-B3CE-A334D062FEFC}"/>
    <cellStyle name="Comma 3 4 4 2 3 2 3" xfId="5900" xr:uid="{00000000-0005-0000-0000-00009D390000}"/>
    <cellStyle name="Comma 3 4 4 2 3 2 3 2" xfId="15507" xr:uid="{00000000-0005-0000-0000-00009E390000}"/>
    <cellStyle name="Comma 3 4 4 2 3 2 3 2 2" xfId="34721" xr:uid="{4225F819-37CC-4CF0-8617-8CA6025C1AC3}"/>
    <cellStyle name="Comma 3 4 4 2 3 2 3 3" xfId="25114" xr:uid="{EBA1D2B5-066C-48BD-BCF8-C087E17FB65A}"/>
    <cellStyle name="Comma 3 4 4 2 3 2 4" xfId="10703" xr:uid="{00000000-0005-0000-0000-00009F390000}"/>
    <cellStyle name="Comma 3 4 4 2 3 2 4 2" xfId="29917" xr:uid="{FFD30D47-F70D-4778-828E-EDA526636161}"/>
    <cellStyle name="Comma 3 4 4 2 3 2 5" xfId="20310" xr:uid="{10B8177B-7193-4E34-80D1-519644CE15A2}"/>
    <cellStyle name="Comma 3 4 4 2 3 3" xfId="1893" xr:uid="{00000000-0005-0000-0000-0000A0390000}"/>
    <cellStyle name="Comma 3 4 4 2 3 3 2" xfId="4298" xr:uid="{00000000-0005-0000-0000-0000A1390000}"/>
    <cellStyle name="Comma 3 4 4 2 3 3 2 2" xfId="9101" xr:uid="{00000000-0005-0000-0000-0000A2390000}"/>
    <cellStyle name="Comma 3 4 4 2 3 3 2 2 2" xfId="18708" xr:uid="{00000000-0005-0000-0000-0000A3390000}"/>
    <cellStyle name="Comma 3 4 4 2 3 3 2 2 2 2" xfId="37922" xr:uid="{86E6F920-1266-482F-AC46-F2146E083F6D}"/>
    <cellStyle name="Comma 3 4 4 2 3 3 2 2 3" xfId="28315" xr:uid="{C4951430-5F19-462D-A461-5A9AEAB83003}"/>
    <cellStyle name="Comma 3 4 4 2 3 3 2 3" xfId="13905" xr:uid="{00000000-0005-0000-0000-0000A4390000}"/>
    <cellStyle name="Comma 3 4 4 2 3 3 2 3 2" xfId="33119" xr:uid="{45114196-7318-4947-8CA5-7E4C30899281}"/>
    <cellStyle name="Comma 3 4 4 2 3 3 2 4" xfId="23512" xr:uid="{764C3926-A95D-4601-BAA7-EBD3E53B5AF5}"/>
    <cellStyle name="Comma 3 4 4 2 3 3 3" xfId="6700" xr:uid="{00000000-0005-0000-0000-0000A5390000}"/>
    <cellStyle name="Comma 3 4 4 2 3 3 3 2" xfId="16307" xr:uid="{00000000-0005-0000-0000-0000A6390000}"/>
    <cellStyle name="Comma 3 4 4 2 3 3 3 2 2" xfId="35521" xr:uid="{4D0C3C21-EB53-4A4B-842B-3D921F050339}"/>
    <cellStyle name="Comma 3 4 4 2 3 3 3 3" xfId="25914" xr:uid="{174077DF-9EC0-498F-8749-944F3DBACB4F}"/>
    <cellStyle name="Comma 3 4 4 2 3 3 4" xfId="11503" xr:uid="{00000000-0005-0000-0000-0000A7390000}"/>
    <cellStyle name="Comma 3 4 4 2 3 3 4 2" xfId="30717" xr:uid="{F6427A75-7513-416F-93A0-B7DDAE77F01E}"/>
    <cellStyle name="Comma 3 4 4 2 3 3 5" xfId="21110" xr:uid="{3E487C0D-2F00-4931-97C9-F2600E54AA54}"/>
    <cellStyle name="Comma 3 4 4 2 3 4" xfId="2698" xr:uid="{00000000-0005-0000-0000-0000A8390000}"/>
    <cellStyle name="Comma 3 4 4 2 3 4 2" xfId="7501" xr:uid="{00000000-0005-0000-0000-0000A9390000}"/>
    <cellStyle name="Comma 3 4 4 2 3 4 2 2" xfId="17108" xr:uid="{00000000-0005-0000-0000-0000AA390000}"/>
    <cellStyle name="Comma 3 4 4 2 3 4 2 2 2" xfId="36322" xr:uid="{E34BCBAF-A009-4F6F-B1A9-B721D91CE01A}"/>
    <cellStyle name="Comma 3 4 4 2 3 4 2 3" xfId="26715" xr:uid="{595E72D0-C372-46C2-89D4-D44AF780DCB9}"/>
    <cellStyle name="Comma 3 4 4 2 3 4 3" xfId="12305" xr:uid="{00000000-0005-0000-0000-0000AB390000}"/>
    <cellStyle name="Comma 3 4 4 2 3 4 3 2" xfId="31519" xr:uid="{98CD5472-038A-4E42-8B42-68EC79972ADA}"/>
    <cellStyle name="Comma 3 4 4 2 3 4 4" xfId="21912" xr:uid="{217BB9CC-A57A-4091-8A32-28B59CF4AEF1}"/>
    <cellStyle name="Comma 3 4 4 2 3 5" xfId="5100" xr:uid="{00000000-0005-0000-0000-0000AC390000}"/>
    <cellStyle name="Comma 3 4 4 2 3 5 2" xfId="14707" xr:uid="{00000000-0005-0000-0000-0000AD390000}"/>
    <cellStyle name="Comma 3 4 4 2 3 5 2 2" xfId="33921" xr:uid="{967B0BAB-A7FA-4BA5-AB78-A134C974FBD6}"/>
    <cellStyle name="Comma 3 4 4 2 3 5 3" xfId="24314" xr:uid="{4F795B12-4165-4B59-A5BE-A992E96A9FA7}"/>
    <cellStyle name="Comma 3 4 4 2 3 6" xfId="9903" xr:uid="{00000000-0005-0000-0000-0000AE390000}"/>
    <cellStyle name="Comma 3 4 4 2 3 6 2" xfId="29117" xr:uid="{1559D30A-08C3-4379-8A3B-2AF8E5CBEA4A}"/>
    <cellStyle name="Comma 3 4 4 2 3 7" xfId="19510" xr:uid="{72CE0F56-4144-4FEF-AFB9-A55943E4FD0D}"/>
    <cellStyle name="Comma 3 4 4 2 4" xfId="492" xr:uid="{00000000-0005-0000-0000-0000AF390000}"/>
    <cellStyle name="Comma 3 4 4 2 4 2" xfId="1293" xr:uid="{00000000-0005-0000-0000-0000B0390000}"/>
    <cellStyle name="Comma 3 4 4 2 4 2 2" xfId="3698" xr:uid="{00000000-0005-0000-0000-0000B1390000}"/>
    <cellStyle name="Comma 3 4 4 2 4 2 2 2" xfId="8501" xr:uid="{00000000-0005-0000-0000-0000B2390000}"/>
    <cellStyle name="Comma 3 4 4 2 4 2 2 2 2" xfId="18108" xr:uid="{00000000-0005-0000-0000-0000B3390000}"/>
    <cellStyle name="Comma 3 4 4 2 4 2 2 2 2 2" xfId="37322" xr:uid="{503AB89C-C2A2-4320-8D29-E2FD99021FE4}"/>
    <cellStyle name="Comma 3 4 4 2 4 2 2 2 3" xfId="27715" xr:uid="{F01A1ADA-8CB4-426B-96C4-8E00F865FEA9}"/>
    <cellStyle name="Comma 3 4 4 2 4 2 2 3" xfId="13305" xr:uid="{00000000-0005-0000-0000-0000B4390000}"/>
    <cellStyle name="Comma 3 4 4 2 4 2 2 3 2" xfId="32519" xr:uid="{E38035AC-71A1-4007-A7BB-7CB0A4292513}"/>
    <cellStyle name="Comma 3 4 4 2 4 2 2 4" xfId="22912" xr:uid="{6B61328F-CC4D-410D-9169-376845776EEA}"/>
    <cellStyle name="Comma 3 4 4 2 4 2 3" xfId="6100" xr:uid="{00000000-0005-0000-0000-0000B5390000}"/>
    <cellStyle name="Comma 3 4 4 2 4 2 3 2" xfId="15707" xr:uid="{00000000-0005-0000-0000-0000B6390000}"/>
    <cellStyle name="Comma 3 4 4 2 4 2 3 2 2" xfId="34921" xr:uid="{34B08FEA-F48F-4D4B-826C-317349FD2B63}"/>
    <cellStyle name="Comma 3 4 4 2 4 2 3 3" xfId="25314" xr:uid="{549F3B23-E6FF-487E-96B3-77DD46FF705D}"/>
    <cellStyle name="Comma 3 4 4 2 4 2 4" xfId="10903" xr:uid="{00000000-0005-0000-0000-0000B7390000}"/>
    <cellStyle name="Comma 3 4 4 2 4 2 4 2" xfId="30117" xr:uid="{003907FA-8B0A-4A9E-8EBC-84E45599AE8F}"/>
    <cellStyle name="Comma 3 4 4 2 4 2 5" xfId="20510" xr:uid="{AA56D967-15AA-48A4-BAE0-BD2AB71C0131}"/>
    <cellStyle name="Comma 3 4 4 2 4 3" xfId="2093" xr:uid="{00000000-0005-0000-0000-0000B8390000}"/>
    <cellStyle name="Comma 3 4 4 2 4 3 2" xfId="4498" xr:uid="{00000000-0005-0000-0000-0000B9390000}"/>
    <cellStyle name="Comma 3 4 4 2 4 3 2 2" xfId="9301" xr:uid="{00000000-0005-0000-0000-0000BA390000}"/>
    <cellStyle name="Comma 3 4 4 2 4 3 2 2 2" xfId="18908" xr:uid="{00000000-0005-0000-0000-0000BB390000}"/>
    <cellStyle name="Comma 3 4 4 2 4 3 2 2 2 2" xfId="38122" xr:uid="{49F7520B-7E3E-4D3E-8A44-0F8BBD59958B}"/>
    <cellStyle name="Comma 3 4 4 2 4 3 2 2 3" xfId="28515" xr:uid="{C17C7D57-88CC-4B49-926E-D38FF1120889}"/>
    <cellStyle name="Comma 3 4 4 2 4 3 2 3" xfId="14105" xr:uid="{00000000-0005-0000-0000-0000BC390000}"/>
    <cellStyle name="Comma 3 4 4 2 4 3 2 3 2" xfId="33319" xr:uid="{99F1B395-28D9-4303-8D28-731D5F50DC2E}"/>
    <cellStyle name="Comma 3 4 4 2 4 3 2 4" xfId="23712" xr:uid="{3B7F18CE-9ADE-4B04-8FBF-5B67E49A7E42}"/>
    <cellStyle name="Comma 3 4 4 2 4 3 3" xfId="6900" xr:uid="{00000000-0005-0000-0000-0000BD390000}"/>
    <cellStyle name="Comma 3 4 4 2 4 3 3 2" xfId="16507" xr:uid="{00000000-0005-0000-0000-0000BE390000}"/>
    <cellStyle name="Comma 3 4 4 2 4 3 3 2 2" xfId="35721" xr:uid="{7AF0E479-BA09-48A9-9631-863954EB63D6}"/>
    <cellStyle name="Comma 3 4 4 2 4 3 3 3" xfId="26114" xr:uid="{AD2D81C0-9937-42E5-99A1-087F39B215DF}"/>
    <cellStyle name="Comma 3 4 4 2 4 3 4" xfId="11703" xr:uid="{00000000-0005-0000-0000-0000BF390000}"/>
    <cellStyle name="Comma 3 4 4 2 4 3 4 2" xfId="30917" xr:uid="{D5D009C9-F4BF-4E8E-9EF4-90441370597C}"/>
    <cellStyle name="Comma 3 4 4 2 4 3 5" xfId="21310" xr:uid="{F2596CBC-2A99-46B8-B6B7-352475680500}"/>
    <cellStyle name="Comma 3 4 4 2 4 4" xfId="2898" xr:uid="{00000000-0005-0000-0000-0000C0390000}"/>
    <cellStyle name="Comma 3 4 4 2 4 4 2" xfId="7701" xr:uid="{00000000-0005-0000-0000-0000C1390000}"/>
    <cellStyle name="Comma 3 4 4 2 4 4 2 2" xfId="17308" xr:uid="{00000000-0005-0000-0000-0000C2390000}"/>
    <cellStyle name="Comma 3 4 4 2 4 4 2 2 2" xfId="36522" xr:uid="{B9FC2D7E-CCE3-4833-BA46-86A1175D3B4F}"/>
    <cellStyle name="Comma 3 4 4 2 4 4 2 3" xfId="26915" xr:uid="{A7C63A74-50AA-4FF3-A3C9-BD7D42AD2EFD}"/>
    <cellStyle name="Comma 3 4 4 2 4 4 3" xfId="12505" xr:uid="{00000000-0005-0000-0000-0000C3390000}"/>
    <cellStyle name="Comma 3 4 4 2 4 4 3 2" xfId="31719" xr:uid="{A518CD23-2E24-4125-9594-B941B5204EE9}"/>
    <cellStyle name="Comma 3 4 4 2 4 4 4" xfId="22112" xr:uid="{66C9A6A3-8023-44B4-96B2-DF659C47AD98}"/>
    <cellStyle name="Comma 3 4 4 2 4 5" xfId="5300" xr:uid="{00000000-0005-0000-0000-0000C4390000}"/>
    <cellStyle name="Comma 3 4 4 2 4 5 2" xfId="14907" xr:uid="{00000000-0005-0000-0000-0000C5390000}"/>
    <cellStyle name="Comma 3 4 4 2 4 5 2 2" xfId="34121" xr:uid="{77818A3B-9E4B-4BB2-9372-A1CD6A9A2FC6}"/>
    <cellStyle name="Comma 3 4 4 2 4 5 3" xfId="24514" xr:uid="{4C519015-0F3C-42EB-94C2-F36307D6DE26}"/>
    <cellStyle name="Comma 3 4 4 2 4 6" xfId="10103" xr:uid="{00000000-0005-0000-0000-0000C6390000}"/>
    <cellStyle name="Comma 3 4 4 2 4 6 2" xfId="29317" xr:uid="{652212A4-CA3A-4522-8F11-71014661DC34}"/>
    <cellStyle name="Comma 3 4 4 2 4 7" xfId="19710" xr:uid="{6A3E082A-6C98-420E-AC7E-D36E1F607B50}"/>
    <cellStyle name="Comma 3 4 4 2 5" xfId="692" xr:uid="{00000000-0005-0000-0000-0000C7390000}"/>
    <cellStyle name="Comma 3 4 4 2 5 2" xfId="1493" xr:uid="{00000000-0005-0000-0000-0000C8390000}"/>
    <cellStyle name="Comma 3 4 4 2 5 2 2" xfId="3898" xr:uid="{00000000-0005-0000-0000-0000C9390000}"/>
    <cellStyle name="Comma 3 4 4 2 5 2 2 2" xfId="8701" xr:uid="{00000000-0005-0000-0000-0000CA390000}"/>
    <cellStyle name="Comma 3 4 4 2 5 2 2 2 2" xfId="18308" xr:uid="{00000000-0005-0000-0000-0000CB390000}"/>
    <cellStyle name="Comma 3 4 4 2 5 2 2 2 2 2" xfId="37522" xr:uid="{82920C9E-CEF9-4D33-9867-08D835D40FE1}"/>
    <cellStyle name="Comma 3 4 4 2 5 2 2 2 3" xfId="27915" xr:uid="{D5212F07-E6CF-42B6-8DD0-513A04646A5D}"/>
    <cellStyle name="Comma 3 4 4 2 5 2 2 3" xfId="13505" xr:uid="{00000000-0005-0000-0000-0000CC390000}"/>
    <cellStyle name="Comma 3 4 4 2 5 2 2 3 2" xfId="32719" xr:uid="{DBF6A446-D418-4D34-A173-3F124DFAF976}"/>
    <cellStyle name="Comma 3 4 4 2 5 2 2 4" xfId="23112" xr:uid="{D2536F30-97B2-4400-94E2-BD2930A0B99C}"/>
    <cellStyle name="Comma 3 4 4 2 5 2 3" xfId="6300" xr:uid="{00000000-0005-0000-0000-0000CD390000}"/>
    <cellStyle name="Comma 3 4 4 2 5 2 3 2" xfId="15907" xr:uid="{00000000-0005-0000-0000-0000CE390000}"/>
    <cellStyle name="Comma 3 4 4 2 5 2 3 2 2" xfId="35121" xr:uid="{0AEF3E0D-910E-473D-BFA2-6ABE15D658F3}"/>
    <cellStyle name="Comma 3 4 4 2 5 2 3 3" xfId="25514" xr:uid="{161CFC3E-9CCC-4BAF-801B-67503D0D5613}"/>
    <cellStyle name="Comma 3 4 4 2 5 2 4" xfId="11103" xr:uid="{00000000-0005-0000-0000-0000CF390000}"/>
    <cellStyle name="Comma 3 4 4 2 5 2 4 2" xfId="30317" xr:uid="{7BC2585C-0D78-4438-88A3-09CE5E71B215}"/>
    <cellStyle name="Comma 3 4 4 2 5 2 5" xfId="20710" xr:uid="{71539BD0-9B80-4337-96E5-CA1B5B25DE6C}"/>
    <cellStyle name="Comma 3 4 4 2 5 3" xfId="2293" xr:uid="{00000000-0005-0000-0000-0000D0390000}"/>
    <cellStyle name="Comma 3 4 4 2 5 3 2" xfId="4698" xr:uid="{00000000-0005-0000-0000-0000D1390000}"/>
    <cellStyle name="Comma 3 4 4 2 5 3 2 2" xfId="9501" xr:uid="{00000000-0005-0000-0000-0000D2390000}"/>
    <cellStyle name="Comma 3 4 4 2 5 3 2 2 2" xfId="19108" xr:uid="{00000000-0005-0000-0000-0000D3390000}"/>
    <cellStyle name="Comma 3 4 4 2 5 3 2 2 2 2" xfId="38322" xr:uid="{3D640048-3C02-428F-A3C1-8D30704309A8}"/>
    <cellStyle name="Comma 3 4 4 2 5 3 2 2 3" xfId="28715" xr:uid="{E9FCAC93-2961-42D8-9C63-4037A890D432}"/>
    <cellStyle name="Comma 3 4 4 2 5 3 2 3" xfId="14305" xr:uid="{00000000-0005-0000-0000-0000D4390000}"/>
    <cellStyle name="Comma 3 4 4 2 5 3 2 3 2" xfId="33519" xr:uid="{E8AAFE4D-1668-4A36-9CDC-C152A522B0B8}"/>
    <cellStyle name="Comma 3 4 4 2 5 3 2 4" xfId="23912" xr:uid="{B7F4C9B9-C2F7-4C2F-A7BA-F2C0436BFC30}"/>
    <cellStyle name="Comma 3 4 4 2 5 3 3" xfId="7100" xr:uid="{00000000-0005-0000-0000-0000D5390000}"/>
    <cellStyle name="Comma 3 4 4 2 5 3 3 2" xfId="16707" xr:uid="{00000000-0005-0000-0000-0000D6390000}"/>
    <cellStyle name="Comma 3 4 4 2 5 3 3 2 2" xfId="35921" xr:uid="{A8E9F2CE-6EA8-44F3-8BB5-D87A91A926CB}"/>
    <cellStyle name="Comma 3 4 4 2 5 3 3 3" xfId="26314" xr:uid="{FCB64A09-591A-45C7-A56A-737CBFAC2C1A}"/>
    <cellStyle name="Comma 3 4 4 2 5 3 4" xfId="11903" xr:uid="{00000000-0005-0000-0000-0000D7390000}"/>
    <cellStyle name="Comma 3 4 4 2 5 3 4 2" xfId="31117" xr:uid="{D2B888E6-038B-4469-80A8-F022E9D79F3D}"/>
    <cellStyle name="Comma 3 4 4 2 5 3 5" xfId="21510" xr:uid="{D4BF7C07-3652-4831-8921-EB65C2D82AC7}"/>
    <cellStyle name="Comma 3 4 4 2 5 4" xfId="3098" xr:uid="{00000000-0005-0000-0000-0000D8390000}"/>
    <cellStyle name="Comma 3 4 4 2 5 4 2" xfId="7901" xr:uid="{00000000-0005-0000-0000-0000D9390000}"/>
    <cellStyle name="Comma 3 4 4 2 5 4 2 2" xfId="17508" xr:uid="{00000000-0005-0000-0000-0000DA390000}"/>
    <cellStyle name="Comma 3 4 4 2 5 4 2 2 2" xfId="36722" xr:uid="{6D67A30B-CA69-467F-B161-0CFB91B4B7B1}"/>
    <cellStyle name="Comma 3 4 4 2 5 4 2 3" xfId="27115" xr:uid="{5C507363-5637-4468-8508-53E8BD83817F}"/>
    <cellStyle name="Comma 3 4 4 2 5 4 3" xfId="12705" xr:uid="{00000000-0005-0000-0000-0000DB390000}"/>
    <cellStyle name="Comma 3 4 4 2 5 4 3 2" xfId="31919" xr:uid="{7020FAB4-0EC5-4E1C-98D6-396B952860A2}"/>
    <cellStyle name="Comma 3 4 4 2 5 4 4" xfId="22312" xr:uid="{4DA4B09D-C4E4-4A26-A10E-56953A692D96}"/>
    <cellStyle name="Comma 3 4 4 2 5 5" xfId="5500" xr:uid="{00000000-0005-0000-0000-0000DC390000}"/>
    <cellStyle name="Comma 3 4 4 2 5 5 2" xfId="15107" xr:uid="{00000000-0005-0000-0000-0000DD390000}"/>
    <cellStyle name="Comma 3 4 4 2 5 5 2 2" xfId="34321" xr:uid="{2A2AC459-9538-4835-B0C6-8486F2585DD1}"/>
    <cellStyle name="Comma 3 4 4 2 5 5 3" xfId="24714" xr:uid="{C9FE4C31-659D-4830-9B8F-087C17083E71}"/>
    <cellStyle name="Comma 3 4 4 2 5 6" xfId="10303" xr:uid="{00000000-0005-0000-0000-0000DE390000}"/>
    <cellStyle name="Comma 3 4 4 2 5 6 2" xfId="29517" xr:uid="{19F7780F-F388-4959-BE64-E40C1F22B3D1}"/>
    <cellStyle name="Comma 3 4 4 2 5 7" xfId="19910" xr:uid="{EB78DCAE-CAD2-47D7-B023-4183016F6543}"/>
    <cellStyle name="Comma 3 4 4 2 6" xfId="893" xr:uid="{00000000-0005-0000-0000-0000DF390000}"/>
    <cellStyle name="Comma 3 4 4 2 6 2" xfId="3298" xr:uid="{00000000-0005-0000-0000-0000E0390000}"/>
    <cellStyle name="Comma 3 4 4 2 6 2 2" xfId="8101" xr:uid="{00000000-0005-0000-0000-0000E1390000}"/>
    <cellStyle name="Comma 3 4 4 2 6 2 2 2" xfId="17708" xr:uid="{00000000-0005-0000-0000-0000E2390000}"/>
    <cellStyle name="Comma 3 4 4 2 6 2 2 2 2" xfId="36922" xr:uid="{CDB0C005-C9F4-428E-A338-41E77F75A487}"/>
    <cellStyle name="Comma 3 4 4 2 6 2 2 3" xfId="27315" xr:uid="{1A7DC86A-F7A8-4F21-B96B-392F66D8B809}"/>
    <cellStyle name="Comma 3 4 4 2 6 2 3" xfId="12905" xr:uid="{00000000-0005-0000-0000-0000E3390000}"/>
    <cellStyle name="Comma 3 4 4 2 6 2 3 2" xfId="32119" xr:uid="{016070DE-7208-4048-980F-32D53A19D9BB}"/>
    <cellStyle name="Comma 3 4 4 2 6 2 4" xfId="22512" xr:uid="{A3790237-7D49-4240-83F9-F8D571D21EB2}"/>
    <cellStyle name="Comma 3 4 4 2 6 3" xfId="5700" xr:uid="{00000000-0005-0000-0000-0000E4390000}"/>
    <cellStyle name="Comma 3 4 4 2 6 3 2" xfId="15307" xr:uid="{00000000-0005-0000-0000-0000E5390000}"/>
    <cellStyle name="Comma 3 4 4 2 6 3 2 2" xfId="34521" xr:uid="{D60221A6-9FB9-4DE7-834E-8297DBFD86A0}"/>
    <cellStyle name="Comma 3 4 4 2 6 3 3" xfId="24914" xr:uid="{F30339C0-EB04-4D7B-BD26-0CB6AAFEA01E}"/>
    <cellStyle name="Comma 3 4 4 2 6 4" xfId="10503" xr:uid="{00000000-0005-0000-0000-0000E6390000}"/>
    <cellStyle name="Comma 3 4 4 2 6 4 2" xfId="29717" xr:uid="{AAB28944-B128-4605-87B7-19757D14B927}"/>
    <cellStyle name="Comma 3 4 4 2 6 5" xfId="20110" xr:uid="{47BF89CF-F3C7-4D9F-A585-D3EA1458792E}"/>
    <cellStyle name="Comma 3 4 4 2 7" xfId="1693" xr:uid="{00000000-0005-0000-0000-0000E7390000}"/>
    <cellStyle name="Comma 3 4 4 2 7 2" xfId="4098" xr:uid="{00000000-0005-0000-0000-0000E8390000}"/>
    <cellStyle name="Comma 3 4 4 2 7 2 2" xfId="8901" xr:uid="{00000000-0005-0000-0000-0000E9390000}"/>
    <cellStyle name="Comma 3 4 4 2 7 2 2 2" xfId="18508" xr:uid="{00000000-0005-0000-0000-0000EA390000}"/>
    <cellStyle name="Comma 3 4 4 2 7 2 2 2 2" xfId="37722" xr:uid="{975EE7B3-73A4-477F-AC57-91B3314C0806}"/>
    <cellStyle name="Comma 3 4 4 2 7 2 2 3" xfId="28115" xr:uid="{81DCD982-02E5-4A8A-9984-31258B794E2A}"/>
    <cellStyle name="Comma 3 4 4 2 7 2 3" xfId="13705" xr:uid="{00000000-0005-0000-0000-0000EB390000}"/>
    <cellStyle name="Comma 3 4 4 2 7 2 3 2" xfId="32919" xr:uid="{4C08851C-9333-490C-A4E6-BBBFBFD57C06}"/>
    <cellStyle name="Comma 3 4 4 2 7 2 4" xfId="23312" xr:uid="{AF868613-157F-42C6-987D-160C7928109A}"/>
    <cellStyle name="Comma 3 4 4 2 7 3" xfId="6500" xr:uid="{00000000-0005-0000-0000-0000EC390000}"/>
    <cellStyle name="Comma 3 4 4 2 7 3 2" xfId="16107" xr:uid="{00000000-0005-0000-0000-0000ED390000}"/>
    <cellStyle name="Comma 3 4 4 2 7 3 2 2" xfId="35321" xr:uid="{D8F0A00A-01D1-4129-BB2B-949FBA898AC9}"/>
    <cellStyle name="Comma 3 4 4 2 7 3 3" xfId="25714" xr:uid="{E5CA6529-4E61-4089-AC2B-C73623B9CEE6}"/>
    <cellStyle name="Comma 3 4 4 2 7 4" xfId="11303" xr:uid="{00000000-0005-0000-0000-0000EE390000}"/>
    <cellStyle name="Comma 3 4 4 2 7 4 2" xfId="30517" xr:uid="{43DBD447-A91B-477E-8CF1-F9A2B0A1689D}"/>
    <cellStyle name="Comma 3 4 4 2 7 5" xfId="20910" xr:uid="{174D0832-CC59-4D18-8AE5-4C18D01D6410}"/>
    <cellStyle name="Comma 3 4 4 2 8" xfId="2498" xr:uid="{00000000-0005-0000-0000-0000EF390000}"/>
    <cellStyle name="Comma 3 4 4 2 8 2" xfId="7301" xr:uid="{00000000-0005-0000-0000-0000F0390000}"/>
    <cellStyle name="Comma 3 4 4 2 8 2 2" xfId="16908" xr:uid="{00000000-0005-0000-0000-0000F1390000}"/>
    <cellStyle name="Comma 3 4 4 2 8 2 2 2" xfId="36122" xr:uid="{F9031ED1-3F71-4E6D-87BF-D6DE137BFC2C}"/>
    <cellStyle name="Comma 3 4 4 2 8 2 3" xfId="26515" xr:uid="{DA92559D-0CFC-4BF8-ADF8-1B1FD3ADC83B}"/>
    <cellStyle name="Comma 3 4 4 2 8 3" xfId="12105" xr:uid="{00000000-0005-0000-0000-0000F2390000}"/>
    <cellStyle name="Comma 3 4 4 2 8 3 2" xfId="31319" xr:uid="{187D446E-2867-4E26-AC7C-BCD977114482}"/>
    <cellStyle name="Comma 3 4 4 2 8 4" xfId="21712" xr:uid="{ED5AAAE8-CAAB-454B-843B-B7FD2E2A56F2}"/>
    <cellStyle name="Comma 3 4 4 2 9" xfId="4900" xr:uid="{00000000-0005-0000-0000-0000F3390000}"/>
    <cellStyle name="Comma 3 4 4 2 9 2" xfId="14507" xr:uid="{00000000-0005-0000-0000-0000F4390000}"/>
    <cellStyle name="Comma 3 4 4 2 9 2 2" xfId="33721" xr:uid="{416ED022-48CC-44F1-8032-875DC9A9CEC5}"/>
    <cellStyle name="Comma 3 4 4 2 9 3" xfId="24114" xr:uid="{9110782F-1725-40EF-9706-B08F175A8561}"/>
    <cellStyle name="Comma 3 4 4 3" xfId="142" xr:uid="{00000000-0005-0000-0000-0000F5390000}"/>
    <cellStyle name="Comma 3 4 4 3 10" xfId="19360" xr:uid="{85A71FE8-CBCB-4E2D-B301-96B12DB07DD9}"/>
    <cellStyle name="Comma 3 4 4 3 2" xfId="342" xr:uid="{00000000-0005-0000-0000-0000F6390000}"/>
    <cellStyle name="Comma 3 4 4 3 2 2" xfId="1143" xr:uid="{00000000-0005-0000-0000-0000F7390000}"/>
    <cellStyle name="Comma 3 4 4 3 2 2 2" xfId="3548" xr:uid="{00000000-0005-0000-0000-0000F8390000}"/>
    <cellStyle name="Comma 3 4 4 3 2 2 2 2" xfId="8351" xr:uid="{00000000-0005-0000-0000-0000F9390000}"/>
    <cellStyle name="Comma 3 4 4 3 2 2 2 2 2" xfId="17958" xr:uid="{00000000-0005-0000-0000-0000FA390000}"/>
    <cellStyle name="Comma 3 4 4 3 2 2 2 2 2 2" xfId="37172" xr:uid="{A8C36E65-BFC2-4708-8A81-BCAC7C89D341}"/>
    <cellStyle name="Comma 3 4 4 3 2 2 2 2 3" xfId="27565" xr:uid="{351864BF-C987-4408-8AFE-55DC3471B07B}"/>
    <cellStyle name="Comma 3 4 4 3 2 2 2 3" xfId="13155" xr:uid="{00000000-0005-0000-0000-0000FB390000}"/>
    <cellStyle name="Comma 3 4 4 3 2 2 2 3 2" xfId="32369" xr:uid="{A8001F78-2D1F-49F6-8D82-3B1B8593D441}"/>
    <cellStyle name="Comma 3 4 4 3 2 2 2 4" xfId="22762" xr:uid="{4C46F751-9A36-42CA-B72D-88DEC0FF918C}"/>
    <cellStyle name="Comma 3 4 4 3 2 2 3" xfId="5950" xr:uid="{00000000-0005-0000-0000-0000FC390000}"/>
    <cellStyle name="Comma 3 4 4 3 2 2 3 2" xfId="15557" xr:uid="{00000000-0005-0000-0000-0000FD390000}"/>
    <cellStyle name="Comma 3 4 4 3 2 2 3 2 2" xfId="34771" xr:uid="{170A1D22-72F1-442F-87E7-E9F0FD2E9077}"/>
    <cellStyle name="Comma 3 4 4 3 2 2 3 3" xfId="25164" xr:uid="{FED42BF7-A52B-4352-BAE8-438C7DB8367B}"/>
    <cellStyle name="Comma 3 4 4 3 2 2 4" xfId="10753" xr:uid="{00000000-0005-0000-0000-0000FE390000}"/>
    <cellStyle name="Comma 3 4 4 3 2 2 4 2" xfId="29967" xr:uid="{C7673F24-F345-49E5-ABAE-008DB3AF7C63}"/>
    <cellStyle name="Comma 3 4 4 3 2 2 5" xfId="20360" xr:uid="{AAFE983C-D5D8-4A3D-AD73-C9744A2C2A70}"/>
    <cellStyle name="Comma 3 4 4 3 2 3" xfId="1943" xr:uid="{00000000-0005-0000-0000-0000FF390000}"/>
    <cellStyle name="Comma 3 4 4 3 2 3 2" xfId="4348" xr:uid="{00000000-0005-0000-0000-0000003A0000}"/>
    <cellStyle name="Comma 3 4 4 3 2 3 2 2" xfId="9151" xr:uid="{00000000-0005-0000-0000-0000013A0000}"/>
    <cellStyle name="Comma 3 4 4 3 2 3 2 2 2" xfId="18758" xr:uid="{00000000-0005-0000-0000-0000023A0000}"/>
    <cellStyle name="Comma 3 4 4 3 2 3 2 2 2 2" xfId="37972" xr:uid="{1DC174ED-655E-440E-B04E-1DCFE953753E}"/>
    <cellStyle name="Comma 3 4 4 3 2 3 2 2 3" xfId="28365" xr:uid="{F4635583-9687-49DD-B42F-25C66780E70A}"/>
    <cellStyle name="Comma 3 4 4 3 2 3 2 3" xfId="13955" xr:uid="{00000000-0005-0000-0000-0000033A0000}"/>
    <cellStyle name="Comma 3 4 4 3 2 3 2 3 2" xfId="33169" xr:uid="{3814B9B1-825C-45B1-BD84-45392C324E81}"/>
    <cellStyle name="Comma 3 4 4 3 2 3 2 4" xfId="23562" xr:uid="{C9A27389-48F2-4ED6-BA86-2E7883DEC938}"/>
    <cellStyle name="Comma 3 4 4 3 2 3 3" xfId="6750" xr:uid="{00000000-0005-0000-0000-0000043A0000}"/>
    <cellStyle name="Comma 3 4 4 3 2 3 3 2" xfId="16357" xr:uid="{00000000-0005-0000-0000-0000053A0000}"/>
    <cellStyle name="Comma 3 4 4 3 2 3 3 2 2" xfId="35571" xr:uid="{870B4CC4-1450-4C3E-82AA-37C224AAF084}"/>
    <cellStyle name="Comma 3 4 4 3 2 3 3 3" xfId="25964" xr:uid="{D2463E49-D7E0-4E8F-9688-56B034DE8326}"/>
    <cellStyle name="Comma 3 4 4 3 2 3 4" xfId="11553" xr:uid="{00000000-0005-0000-0000-0000063A0000}"/>
    <cellStyle name="Comma 3 4 4 3 2 3 4 2" xfId="30767" xr:uid="{CDA649A0-4548-4281-B814-61E3A92452EE}"/>
    <cellStyle name="Comma 3 4 4 3 2 3 5" xfId="21160" xr:uid="{64534207-173B-4A39-8729-8C5F4BA0E9D6}"/>
    <cellStyle name="Comma 3 4 4 3 2 4" xfId="2748" xr:uid="{00000000-0005-0000-0000-0000073A0000}"/>
    <cellStyle name="Comma 3 4 4 3 2 4 2" xfId="7551" xr:uid="{00000000-0005-0000-0000-0000083A0000}"/>
    <cellStyle name="Comma 3 4 4 3 2 4 2 2" xfId="17158" xr:uid="{00000000-0005-0000-0000-0000093A0000}"/>
    <cellStyle name="Comma 3 4 4 3 2 4 2 2 2" xfId="36372" xr:uid="{01DCD3B6-3FC3-490D-8013-950D8A392A94}"/>
    <cellStyle name="Comma 3 4 4 3 2 4 2 3" xfId="26765" xr:uid="{6219165D-A6D4-44A3-87E2-F41B3A9EA411}"/>
    <cellStyle name="Comma 3 4 4 3 2 4 3" xfId="12355" xr:uid="{00000000-0005-0000-0000-00000A3A0000}"/>
    <cellStyle name="Comma 3 4 4 3 2 4 3 2" xfId="31569" xr:uid="{15BD7762-2D51-41BA-9B70-D49DDC70B6E2}"/>
    <cellStyle name="Comma 3 4 4 3 2 4 4" xfId="21962" xr:uid="{6A5881E7-2C57-4032-92E4-4CC68C92E5C2}"/>
    <cellStyle name="Comma 3 4 4 3 2 5" xfId="5150" xr:uid="{00000000-0005-0000-0000-00000B3A0000}"/>
    <cellStyle name="Comma 3 4 4 3 2 5 2" xfId="14757" xr:uid="{00000000-0005-0000-0000-00000C3A0000}"/>
    <cellStyle name="Comma 3 4 4 3 2 5 2 2" xfId="33971" xr:uid="{F8AC78B4-0AEB-4269-A771-55C2AD350D76}"/>
    <cellStyle name="Comma 3 4 4 3 2 5 3" xfId="24364" xr:uid="{53402B9E-3D34-4C79-8093-7B77A3B9DF3B}"/>
    <cellStyle name="Comma 3 4 4 3 2 6" xfId="9953" xr:uid="{00000000-0005-0000-0000-00000D3A0000}"/>
    <cellStyle name="Comma 3 4 4 3 2 6 2" xfId="29167" xr:uid="{7AB07B1B-D85D-4F47-9A39-6A38CAE9198F}"/>
    <cellStyle name="Comma 3 4 4 3 2 7" xfId="19560" xr:uid="{55351D78-FAC9-4943-8AEB-1C1EF0D76246}"/>
    <cellStyle name="Comma 3 4 4 3 3" xfId="542" xr:uid="{00000000-0005-0000-0000-00000E3A0000}"/>
    <cellStyle name="Comma 3 4 4 3 3 2" xfId="1343" xr:uid="{00000000-0005-0000-0000-00000F3A0000}"/>
    <cellStyle name="Comma 3 4 4 3 3 2 2" xfId="3748" xr:uid="{00000000-0005-0000-0000-0000103A0000}"/>
    <cellStyle name="Comma 3 4 4 3 3 2 2 2" xfId="8551" xr:uid="{00000000-0005-0000-0000-0000113A0000}"/>
    <cellStyle name="Comma 3 4 4 3 3 2 2 2 2" xfId="18158" xr:uid="{00000000-0005-0000-0000-0000123A0000}"/>
    <cellStyle name="Comma 3 4 4 3 3 2 2 2 2 2" xfId="37372" xr:uid="{C03E0655-EDFD-4C0B-BF25-F5A059051271}"/>
    <cellStyle name="Comma 3 4 4 3 3 2 2 2 3" xfId="27765" xr:uid="{34D58CF3-3231-48A9-BCD0-19C5668D456A}"/>
    <cellStyle name="Comma 3 4 4 3 3 2 2 3" xfId="13355" xr:uid="{00000000-0005-0000-0000-0000133A0000}"/>
    <cellStyle name="Comma 3 4 4 3 3 2 2 3 2" xfId="32569" xr:uid="{2AAA9EFB-6987-487E-9E11-768525DB0574}"/>
    <cellStyle name="Comma 3 4 4 3 3 2 2 4" xfId="22962" xr:uid="{0D5D0D19-CCA0-4ABA-98E5-17233B492ACC}"/>
    <cellStyle name="Comma 3 4 4 3 3 2 3" xfId="6150" xr:uid="{00000000-0005-0000-0000-0000143A0000}"/>
    <cellStyle name="Comma 3 4 4 3 3 2 3 2" xfId="15757" xr:uid="{00000000-0005-0000-0000-0000153A0000}"/>
    <cellStyle name="Comma 3 4 4 3 3 2 3 2 2" xfId="34971" xr:uid="{4A3E5C27-6C5A-4B22-A2F9-886E8B3661E1}"/>
    <cellStyle name="Comma 3 4 4 3 3 2 3 3" xfId="25364" xr:uid="{F20EF07C-7B04-4B0A-8D4D-E6D52D321CF2}"/>
    <cellStyle name="Comma 3 4 4 3 3 2 4" xfId="10953" xr:uid="{00000000-0005-0000-0000-0000163A0000}"/>
    <cellStyle name="Comma 3 4 4 3 3 2 4 2" xfId="30167" xr:uid="{8814EA6D-FD2C-4427-A255-21D20EC11A6D}"/>
    <cellStyle name="Comma 3 4 4 3 3 2 5" xfId="20560" xr:uid="{3E2ACC8A-C469-488A-9DFD-5776B7503A22}"/>
    <cellStyle name="Comma 3 4 4 3 3 3" xfId="2143" xr:uid="{00000000-0005-0000-0000-0000173A0000}"/>
    <cellStyle name="Comma 3 4 4 3 3 3 2" xfId="4548" xr:uid="{00000000-0005-0000-0000-0000183A0000}"/>
    <cellStyle name="Comma 3 4 4 3 3 3 2 2" xfId="9351" xr:uid="{00000000-0005-0000-0000-0000193A0000}"/>
    <cellStyle name="Comma 3 4 4 3 3 3 2 2 2" xfId="18958" xr:uid="{00000000-0005-0000-0000-00001A3A0000}"/>
    <cellStyle name="Comma 3 4 4 3 3 3 2 2 2 2" xfId="38172" xr:uid="{73E9DEA7-F8DA-453B-BCA3-45E81051CEE4}"/>
    <cellStyle name="Comma 3 4 4 3 3 3 2 2 3" xfId="28565" xr:uid="{42913B22-A5CA-4F19-8BA7-C75724ECC39C}"/>
    <cellStyle name="Comma 3 4 4 3 3 3 2 3" xfId="14155" xr:uid="{00000000-0005-0000-0000-00001B3A0000}"/>
    <cellStyle name="Comma 3 4 4 3 3 3 2 3 2" xfId="33369" xr:uid="{87004764-79CF-4060-B7CA-0301698FA876}"/>
    <cellStyle name="Comma 3 4 4 3 3 3 2 4" xfId="23762" xr:uid="{9A3A0E58-807D-4479-B6C9-3C2079EDA086}"/>
    <cellStyle name="Comma 3 4 4 3 3 3 3" xfId="6950" xr:uid="{00000000-0005-0000-0000-00001C3A0000}"/>
    <cellStyle name="Comma 3 4 4 3 3 3 3 2" xfId="16557" xr:uid="{00000000-0005-0000-0000-00001D3A0000}"/>
    <cellStyle name="Comma 3 4 4 3 3 3 3 2 2" xfId="35771" xr:uid="{B64B3736-5BC3-45F4-949F-F30DFB850B23}"/>
    <cellStyle name="Comma 3 4 4 3 3 3 3 3" xfId="26164" xr:uid="{5F980E33-82E1-49FC-BF01-AE0D306C926D}"/>
    <cellStyle name="Comma 3 4 4 3 3 3 4" xfId="11753" xr:uid="{00000000-0005-0000-0000-00001E3A0000}"/>
    <cellStyle name="Comma 3 4 4 3 3 3 4 2" xfId="30967" xr:uid="{4CD4E347-B2C3-4ABC-86AE-D768D979998B}"/>
    <cellStyle name="Comma 3 4 4 3 3 3 5" xfId="21360" xr:uid="{E5CC2A5E-E032-4874-A243-4714B3993694}"/>
    <cellStyle name="Comma 3 4 4 3 3 4" xfId="2948" xr:uid="{00000000-0005-0000-0000-00001F3A0000}"/>
    <cellStyle name="Comma 3 4 4 3 3 4 2" xfId="7751" xr:uid="{00000000-0005-0000-0000-0000203A0000}"/>
    <cellStyle name="Comma 3 4 4 3 3 4 2 2" xfId="17358" xr:uid="{00000000-0005-0000-0000-0000213A0000}"/>
    <cellStyle name="Comma 3 4 4 3 3 4 2 2 2" xfId="36572" xr:uid="{F8FC3B3E-73E7-433E-A7CE-EE757E5F5183}"/>
    <cellStyle name="Comma 3 4 4 3 3 4 2 3" xfId="26965" xr:uid="{3A9CBA9A-CED1-42A8-9FE6-60502AAAB95B}"/>
    <cellStyle name="Comma 3 4 4 3 3 4 3" xfId="12555" xr:uid="{00000000-0005-0000-0000-0000223A0000}"/>
    <cellStyle name="Comma 3 4 4 3 3 4 3 2" xfId="31769" xr:uid="{6E0763C8-01BF-496B-A076-0DC5765FD03C}"/>
    <cellStyle name="Comma 3 4 4 3 3 4 4" xfId="22162" xr:uid="{670FDE79-4222-4F10-BDB9-0B0A6F0A1BA5}"/>
    <cellStyle name="Comma 3 4 4 3 3 5" xfId="5350" xr:uid="{00000000-0005-0000-0000-0000233A0000}"/>
    <cellStyle name="Comma 3 4 4 3 3 5 2" xfId="14957" xr:uid="{00000000-0005-0000-0000-0000243A0000}"/>
    <cellStyle name="Comma 3 4 4 3 3 5 2 2" xfId="34171" xr:uid="{D2C512AF-4071-4C78-ACAE-DC48B241C42F}"/>
    <cellStyle name="Comma 3 4 4 3 3 5 3" xfId="24564" xr:uid="{20B5A658-6007-4C9E-A715-79951ADE8D67}"/>
    <cellStyle name="Comma 3 4 4 3 3 6" xfId="10153" xr:uid="{00000000-0005-0000-0000-0000253A0000}"/>
    <cellStyle name="Comma 3 4 4 3 3 6 2" xfId="29367" xr:uid="{997F2A60-917C-4421-8DB3-3F3CB7A9F0F0}"/>
    <cellStyle name="Comma 3 4 4 3 3 7" xfId="19760" xr:uid="{0ED4B704-2713-4309-A5B8-FCC9C29760DE}"/>
    <cellStyle name="Comma 3 4 4 3 4" xfId="742" xr:uid="{00000000-0005-0000-0000-0000263A0000}"/>
    <cellStyle name="Comma 3 4 4 3 4 2" xfId="1543" xr:uid="{00000000-0005-0000-0000-0000273A0000}"/>
    <cellStyle name="Comma 3 4 4 3 4 2 2" xfId="3948" xr:uid="{00000000-0005-0000-0000-0000283A0000}"/>
    <cellStyle name="Comma 3 4 4 3 4 2 2 2" xfId="8751" xr:uid="{00000000-0005-0000-0000-0000293A0000}"/>
    <cellStyle name="Comma 3 4 4 3 4 2 2 2 2" xfId="18358" xr:uid="{00000000-0005-0000-0000-00002A3A0000}"/>
    <cellStyle name="Comma 3 4 4 3 4 2 2 2 2 2" xfId="37572" xr:uid="{18A6A794-7825-4B50-BD06-37708CA23FDE}"/>
    <cellStyle name="Comma 3 4 4 3 4 2 2 2 3" xfId="27965" xr:uid="{285E0135-2510-49B6-8921-6B43E08BF7E6}"/>
    <cellStyle name="Comma 3 4 4 3 4 2 2 3" xfId="13555" xr:uid="{00000000-0005-0000-0000-00002B3A0000}"/>
    <cellStyle name="Comma 3 4 4 3 4 2 2 3 2" xfId="32769" xr:uid="{721AC446-FA64-4BF0-A0BC-F555385CF149}"/>
    <cellStyle name="Comma 3 4 4 3 4 2 2 4" xfId="23162" xr:uid="{C0D1FC3B-F19F-47B5-A3EF-B1CCFD7B92EF}"/>
    <cellStyle name="Comma 3 4 4 3 4 2 3" xfId="6350" xr:uid="{00000000-0005-0000-0000-00002C3A0000}"/>
    <cellStyle name="Comma 3 4 4 3 4 2 3 2" xfId="15957" xr:uid="{00000000-0005-0000-0000-00002D3A0000}"/>
    <cellStyle name="Comma 3 4 4 3 4 2 3 2 2" xfId="35171" xr:uid="{4FB93AFA-BA32-4AB0-B0BB-F17E1F820C39}"/>
    <cellStyle name="Comma 3 4 4 3 4 2 3 3" xfId="25564" xr:uid="{22EFA920-4904-4365-99CA-4E908DD7F65D}"/>
    <cellStyle name="Comma 3 4 4 3 4 2 4" xfId="11153" xr:uid="{00000000-0005-0000-0000-00002E3A0000}"/>
    <cellStyle name="Comma 3 4 4 3 4 2 4 2" xfId="30367" xr:uid="{532BCCBE-20A1-482D-AD7C-D7DD2B778E3F}"/>
    <cellStyle name="Comma 3 4 4 3 4 2 5" xfId="20760" xr:uid="{31022F3F-2B0B-4D00-9BCB-92B7F175C752}"/>
    <cellStyle name="Comma 3 4 4 3 4 3" xfId="2343" xr:uid="{00000000-0005-0000-0000-00002F3A0000}"/>
    <cellStyle name="Comma 3 4 4 3 4 3 2" xfId="4748" xr:uid="{00000000-0005-0000-0000-0000303A0000}"/>
    <cellStyle name="Comma 3 4 4 3 4 3 2 2" xfId="9551" xr:uid="{00000000-0005-0000-0000-0000313A0000}"/>
    <cellStyle name="Comma 3 4 4 3 4 3 2 2 2" xfId="19158" xr:uid="{00000000-0005-0000-0000-0000323A0000}"/>
    <cellStyle name="Comma 3 4 4 3 4 3 2 2 2 2" xfId="38372" xr:uid="{FDC42642-D4C3-4885-9D16-AF1C7499A35A}"/>
    <cellStyle name="Comma 3 4 4 3 4 3 2 2 3" xfId="28765" xr:uid="{817CEF93-375E-47D4-8942-E0788164F49A}"/>
    <cellStyle name="Comma 3 4 4 3 4 3 2 3" xfId="14355" xr:uid="{00000000-0005-0000-0000-0000333A0000}"/>
    <cellStyle name="Comma 3 4 4 3 4 3 2 3 2" xfId="33569" xr:uid="{A4590927-DE0F-4D3D-908E-DF6C89791BDB}"/>
    <cellStyle name="Comma 3 4 4 3 4 3 2 4" xfId="23962" xr:uid="{761AF661-B5BE-42A1-A14C-762687790E35}"/>
    <cellStyle name="Comma 3 4 4 3 4 3 3" xfId="7150" xr:uid="{00000000-0005-0000-0000-0000343A0000}"/>
    <cellStyle name="Comma 3 4 4 3 4 3 3 2" xfId="16757" xr:uid="{00000000-0005-0000-0000-0000353A0000}"/>
    <cellStyle name="Comma 3 4 4 3 4 3 3 2 2" xfId="35971" xr:uid="{4F9A9363-8D30-49E7-91E7-2039C288E8BF}"/>
    <cellStyle name="Comma 3 4 4 3 4 3 3 3" xfId="26364" xr:uid="{77D1899F-51D4-4654-A56A-E45CD8F7FDCE}"/>
    <cellStyle name="Comma 3 4 4 3 4 3 4" xfId="11953" xr:uid="{00000000-0005-0000-0000-0000363A0000}"/>
    <cellStyle name="Comma 3 4 4 3 4 3 4 2" xfId="31167" xr:uid="{083B4CD9-E721-48BA-ACCB-0BA076407F91}"/>
    <cellStyle name="Comma 3 4 4 3 4 3 5" xfId="21560" xr:uid="{BA301AFD-6F11-4D57-A66D-94E5560AD92D}"/>
    <cellStyle name="Comma 3 4 4 3 4 4" xfId="3148" xr:uid="{00000000-0005-0000-0000-0000373A0000}"/>
    <cellStyle name="Comma 3 4 4 3 4 4 2" xfId="7951" xr:uid="{00000000-0005-0000-0000-0000383A0000}"/>
    <cellStyle name="Comma 3 4 4 3 4 4 2 2" xfId="17558" xr:uid="{00000000-0005-0000-0000-0000393A0000}"/>
    <cellStyle name="Comma 3 4 4 3 4 4 2 2 2" xfId="36772" xr:uid="{F1DF94C8-E1AD-4013-B24D-061054A39768}"/>
    <cellStyle name="Comma 3 4 4 3 4 4 2 3" xfId="27165" xr:uid="{855B65CE-50A7-4722-82EB-3B06E9707E75}"/>
    <cellStyle name="Comma 3 4 4 3 4 4 3" xfId="12755" xr:uid="{00000000-0005-0000-0000-00003A3A0000}"/>
    <cellStyle name="Comma 3 4 4 3 4 4 3 2" xfId="31969" xr:uid="{7258AF41-FF80-47B6-82F2-88A7C2620B17}"/>
    <cellStyle name="Comma 3 4 4 3 4 4 4" xfId="22362" xr:uid="{2E9F2279-B97A-4891-ACA3-269C94F3009B}"/>
    <cellStyle name="Comma 3 4 4 3 4 5" xfId="5550" xr:uid="{00000000-0005-0000-0000-00003B3A0000}"/>
    <cellStyle name="Comma 3 4 4 3 4 5 2" xfId="15157" xr:uid="{00000000-0005-0000-0000-00003C3A0000}"/>
    <cellStyle name="Comma 3 4 4 3 4 5 2 2" xfId="34371" xr:uid="{E9C1F77E-637B-406F-82F7-16120D866441}"/>
    <cellStyle name="Comma 3 4 4 3 4 5 3" xfId="24764" xr:uid="{067A5721-C058-41C1-B15B-4374A6F36871}"/>
    <cellStyle name="Comma 3 4 4 3 4 6" xfId="10353" xr:uid="{00000000-0005-0000-0000-00003D3A0000}"/>
    <cellStyle name="Comma 3 4 4 3 4 6 2" xfId="29567" xr:uid="{CC4DCFEF-FB40-4A96-A777-E8EAC22EBFA1}"/>
    <cellStyle name="Comma 3 4 4 3 4 7" xfId="19960" xr:uid="{2E17050D-82E5-43A7-A587-F5D9EDB7E64E}"/>
    <cellStyle name="Comma 3 4 4 3 5" xfId="943" xr:uid="{00000000-0005-0000-0000-00003E3A0000}"/>
    <cellStyle name="Comma 3 4 4 3 5 2" xfId="3348" xr:uid="{00000000-0005-0000-0000-00003F3A0000}"/>
    <cellStyle name="Comma 3 4 4 3 5 2 2" xfId="8151" xr:uid="{00000000-0005-0000-0000-0000403A0000}"/>
    <cellStyle name="Comma 3 4 4 3 5 2 2 2" xfId="17758" xr:uid="{00000000-0005-0000-0000-0000413A0000}"/>
    <cellStyle name="Comma 3 4 4 3 5 2 2 2 2" xfId="36972" xr:uid="{B8F6C49C-66F5-4E92-9C57-5B57ED17CDB2}"/>
    <cellStyle name="Comma 3 4 4 3 5 2 2 3" xfId="27365" xr:uid="{AD5F2C28-9DF0-4C21-937E-75D03DECCBAF}"/>
    <cellStyle name="Comma 3 4 4 3 5 2 3" xfId="12955" xr:uid="{00000000-0005-0000-0000-0000423A0000}"/>
    <cellStyle name="Comma 3 4 4 3 5 2 3 2" xfId="32169" xr:uid="{7D274E54-4BDA-4C9C-99B2-573DE953C33F}"/>
    <cellStyle name="Comma 3 4 4 3 5 2 4" xfId="22562" xr:uid="{E785971D-358E-4C9B-986E-EBF87A01E75C}"/>
    <cellStyle name="Comma 3 4 4 3 5 3" xfId="5750" xr:uid="{00000000-0005-0000-0000-0000433A0000}"/>
    <cellStyle name="Comma 3 4 4 3 5 3 2" xfId="15357" xr:uid="{00000000-0005-0000-0000-0000443A0000}"/>
    <cellStyle name="Comma 3 4 4 3 5 3 2 2" xfId="34571" xr:uid="{7B3F1704-C209-4564-8DF3-2F61AED21B23}"/>
    <cellStyle name="Comma 3 4 4 3 5 3 3" xfId="24964" xr:uid="{8129D419-3289-4502-B809-C413562BCA1C}"/>
    <cellStyle name="Comma 3 4 4 3 5 4" xfId="10553" xr:uid="{00000000-0005-0000-0000-0000453A0000}"/>
    <cellStyle name="Comma 3 4 4 3 5 4 2" xfId="29767" xr:uid="{7662ABD4-67B5-42E9-80CB-75F06F81842F}"/>
    <cellStyle name="Comma 3 4 4 3 5 5" xfId="20160" xr:uid="{53AC2D9F-47D3-4CD8-AA1B-FD49F790219F}"/>
    <cellStyle name="Comma 3 4 4 3 6" xfId="1743" xr:uid="{00000000-0005-0000-0000-0000463A0000}"/>
    <cellStyle name="Comma 3 4 4 3 6 2" xfId="4148" xr:uid="{00000000-0005-0000-0000-0000473A0000}"/>
    <cellStyle name="Comma 3 4 4 3 6 2 2" xfId="8951" xr:uid="{00000000-0005-0000-0000-0000483A0000}"/>
    <cellStyle name="Comma 3 4 4 3 6 2 2 2" xfId="18558" xr:uid="{00000000-0005-0000-0000-0000493A0000}"/>
    <cellStyle name="Comma 3 4 4 3 6 2 2 2 2" xfId="37772" xr:uid="{7F9CFE06-0D69-49B6-B45E-969965FA84F8}"/>
    <cellStyle name="Comma 3 4 4 3 6 2 2 3" xfId="28165" xr:uid="{FDB4F28D-02DA-4DA1-AE59-10E9F2B384DA}"/>
    <cellStyle name="Comma 3 4 4 3 6 2 3" xfId="13755" xr:uid="{00000000-0005-0000-0000-00004A3A0000}"/>
    <cellStyle name="Comma 3 4 4 3 6 2 3 2" xfId="32969" xr:uid="{D1C09774-1A56-4117-8A28-8BEB5217EC7D}"/>
    <cellStyle name="Comma 3 4 4 3 6 2 4" xfId="23362" xr:uid="{5EAD6523-DFB9-43BE-892F-F6285BB39C59}"/>
    <cellStyle name="Comma 3 4 4 3 6 3" xfId="6550" xr:uid="{00000000-0005-0000-0000-00004B3A0000}"/>
    <cellStyle name="Comma 3 4 4 3 6 3 2" xfId="16157" xr:uid="{00000000-0005-0000-0000-00004C3A0000}"/>
    <cellStyle name="Comma 3 4 4 3 6 3 2 2" xfId="35371" xr:uid="{5DC344BE-4241-4C63-B167-CBD735A9128F}"/>
    <cellStyle name="Comma 3 4 4 3 6 3 3" xfId="25764" xr:uid="{408FD991-A107-4085-BBFC-68232BB5A2C2}"/>
    <cellStyle name="Comma 3 4 4 3 6 4" xfId="11353" xr:uid="{00000000-0005-0000-0000-00004D3A0000}"/>
    <cellStyle name="Comma 3 4 4 3 6 4 2" xfId="30567" xr:uid="{B977E8E5-81FD-47EE-9BF5-0B505602C823}"/>
    <cellStyle name="Comma 3 4 4 3 6 5" xfId="20960" xr:uid="{F6EA6BBF-B811-48BD-96A7-2BA47F1D2CB4}"/>
    <cellStyle name="Comma 3 4 4 3 7" xfId="2548" xr:uid="{00000000-0005-0000-0000-00004E3A0000}"/>
    <cellStyle name="Comma 3 4 4 3 7 2" xfId="7351" xr:uid="{00000000-0005-0000-0000-00004F3A0000}"/>
    <cellStyle name="Comma 3 4 4 3 7 2 2" xfId="16958" xr:uid="{00000000-0005-0000-0000-0000503A0000}"/>
    <cellStyle name="Comma 3 4 4 3 7 2 2 2" xfId="36172" xr:uid="{50F4DF8D-37C4-4E79-A0F7-88EC168279A3}"/>
    <cellStyle name="Comma 3 4 4 3 7 2 3" xfId="26565" xr:uid="{892A676A-9CF1-4B1C-96C0-E741194976A0}"/>
    <cellStyle name="Comma 3 4 4 3 7 3" xfId="12155" xr:uid="{00000000-0005-0000-0000-0000513A0000}"/>
    <cellStyle name="Comma 3 4 4 3 7 3 2" xfId="31369" xr:uid="{A838BA00-792D-48F1-B233-F4AC68D722BB}"/>
    <cellStyle name="Comma 3 4 4 3 7 4" xfId="21762" xr:uid="{262BF5EF-80E0-437C-991D-4AA47C2E02B0}"/>
    <cellStyle name="Comma 3 4 4 3 8" xfId="4950" xr:uid="{00000000-0005-0000-0000-0000523A0000}"/>
    <cellStyle name="Comma 3 4 4 3 8 2" xfId="14557" xr:uid="{00000000-0005-0000-0000-0000533A0000}"/>
    <cellStyle name="Comma 3 4 4 3 8 2 2" xfId="33771" xr:uid="{9AA5DAC9-D1C1-4A1F-A46A-796594B5B746}"/>
    <cellStyle name="Comma 3 4 4 3 8 3" xfId="24164" xr:uid="{42F1CDB9-8A10-4504-B02D-9AE88BBF8DBB}"/>
    <cellStyle name="Comma 3 4 4 3 9" xfId="9753" xr:uid="{00000000-0005-0000-0000-0000543A0000}"/>
    <cellStyle name="Comma 3 4 4 3 9 2" xfId="28967" xr:uid="{7BD60318-0CE2-4E0F-8085-76E30C4D51DB}"/>
    <cellStyle name="Comma 3 4 4 4" xfId="242" xr:uid="{00000000-0005-0000-0000-0000553A0000}"/>
    <cellStyle name="Comma 3 4 4 4 2" xfId="1043" xr:uid="{00000000-0005-0000-0000-0000563A0000}"/>
    <cellStyle name="Comma 3 4 4 4 2 2" xfId="3448" xr:uid="{00000000-0005-0000-0000-0000573A0000}"/>
    <cellStyle name="Comma 3 4 4 4 2 2 2" xfId="8251" xr:uid="{00000000-0005-0000-0000-0000583A0000}"/>
    <cellStyle name="Comma 3 4 4 4 2 2 2 2" xfId="17858" xr:uid="{00000000-0005-0000-0000-0000593A0000}"/>
    <cellStyle name="Comma 3 4 4 4 2 2 2 2 2" xfId="37072" xr:uid="{2A328364-DE4F-464F-88CE-63E61CEC18EF}"/>
    <cellStyle name="Comma 3 4 4 4 2 2 2 3" xfId="27465" xr:uid="{29EB708E-D17D-48A2-84B8-63C79497068F}"/>
    <cellStyle name="Comma 3 4 4 4 2 2 3" xfId="13055" xr:uid="{00000000-0005-0000-0000-00005A3A0000}"/>
    <cellStyle name="Comma 3 4 4 4 2 2 3 2" xfId="32269" xr:uid="{058A8838-FA6B-4964-BB4E-163BA5BA5EFB}"/>
    <cellStyle name="Comma 3 4 4 4 2 2 4" xfId="22662" xr:uid="{5DBEAD5D-87C7-43FF-B104-AD2F259FF51F}"/>
    <cellStyle name="Comma 3 4 4 4 2 3" xfId="5850" xr:uid="{00000000-0005-0000-0000-00005B3A0000}"/>
    <cellStyle name="Comma 3 4 4 4 2 3 2" xfId="15457" xr:uid="{00000000-0005-0000-0000-00005C3A0000}"/>
    <cellStyle name="Comma 3 4 4 4 2 3 2 2" xfId="34671" xr:uid="{2558F46C-8D03-439A-A594-DCDC93CD06A0}"/>
    <cellStyle name="Comma 3 4 4 4 2 3 3" xfId="25064" xr:uid="{B5F4C29C-4D6C-4B36-ACF4-9824CBD2A0CB}"/>
    <cellStyle name="Comma 3 4 4 4 2 4" xfId="10653" xr:uid="{00000000-0005-0000-0000-00005D3A0000}"/>
    <cellStyle name="Comma 3 4 4 4 2 4 2" xfId="29867" xr:uid="{305F5419-B2F8-4D41-999C-74D76D4144CF}"/>
    <cellStyle name="Comma 3 4 4 4 2 5" xfId="20260" xr:uid="{B5FBC01C-5CEE-4429-9845-5AFBD4D5EF60}"/>
    <cellStyle name="Comma 3 4 4 4 3" xfId="1843" xr:uid="{00000000-0005-0000-0000-00005E3A0000}"/>
    <cellStyle name="Comma 3 4 4 4 3 2" xfId="4248" xr:uid="{00000000-0005-0000-0000-00005F3A0000}"/>
    <cellStyle name="Comma 3 4 4 4 3 2 2" xfId="9051" xr:uid="{00000000-0005-0000-0000-0000603A0000}"/>
    <cellStyle name="Comma 3 4 4 4 3 2 2 2" xfId="18658" xr:uid="{00000000-0005-0000-0000-0000613A0000}"/>
    <cellStyle name="Comma 3 4 4 4 3 2 2 2 2" xfId="37872" xr:uid="{FF751DDC-45F8-41B0-96FB-AEEB4F72D50D}"/>
    <cellStyle name="Comma 3 4 4 4 3 2 2 3" xfId="28265" xr:uid="{EEE693E7-85A4-461C-B9CF-DCB120636B9C}"/>
    <cellStyle name="Comma 3 4 4 4 3 2 3" xfId="13855" xr:uid="{00000000-0005-0000-0000-0000623A0000}"/>
    <cellStyle name="Comma 3 4 4 4 3 2 3 2" xfId="33069" xr:uid="{699ED1D5-3D46-44AB-BC08-60784BAAD2AC}"/>
    <cellStyle name="Comma 3 4 4 4 3 2 4" xfId="23462" xr:uid="{71947589-8F92-4054-87BF-08AD323E04F4}"/>
    <cellStyle name="Comma 3 4 4 4 3 3" xfId="6650" xr:uid="{00000000-0005-0000-0000-0000633A0000}"/>
    <cellStyle name="Comma 3 4 4 4 3 3 2" xfId="16257" xr:uid="{00000000-0005-0000-0000-0000643A0000}"/>
    <cellStyle name="Comma 3 4 4 4 3 3 2 2" xfId="35471" xr:uid="{A381B3E1-FA2A-4395-B959-FB3BA77D4E2B}"/>
    <cellStyle name="Comma 3 4 4 4 3 3 3" xfId="25864" xr:uid="{981B5F77-3C88-4D35-BDFE-E3D3A0604DD2}"/>
    <cellStyle name="Comma 3 4 4 4 3 4" xfId="11453" xr:uid="{00000000-0005-0000-0000-0000653A0000}"/>
    <cellStyle name="Comma 3 4 4 4 3 4 2" xfId="30667" xr:uid="{F1F5C487-9954-4493-A45A-2E867E7A9AF1}"/>
    <cellStyle name="Comma 3 4 4 4 3 5" xfId="21060" xr:uid="{C09EE3F0-6385-42F5-B43B-2AE90A9B7363}"/>
    <cellStyle name="Comma 3 4 4 4 4" xfId="2648" xr:uid="{00000000-0005-0000-0000-0000663A0000}"/>
    <cellStyle name="Comma 3 4 4 4 4 2" xfId="7451" xr:uid="{00000000-0005-0000-0000-0000673A0000}"/>
    <cellStyle name="Comma 3 4 4 4 4 2 2" xfId="17058" xr:uid="{00000000-0005-0000-0000-0000683A0000}"/>
    <cellStyle name="Comma 3 4 4 4 4 2 2 2" xfId="36272" xr:uid="{0A6CB198-90D4-4E16-B47C-6AE945C4EE11}"/>
    <cellStyle name="Comma 3 4 4 4 4 2 3" xfId="26665" xr:uid="{673DD968-423C-4988-B81C-E6382F5F2103}"/>
    <cellStyle name="Comma 3 4 4 4 4 3" xfId="12255" xr:uid="{00000000-0005-0000-0000-0000693A0000}"/>
    <cellStyle name="Comma 3 4 4 4 4 3 2" xfId="31469" xr:uid="{3CE72EF9-1874-4C8A-BE97-2FFBA2AAEF7E}"/>
    <cellStyle name="Comma 3 4 4 4 4 4" xfId="21862" xr:uid="{FB0E5A3F-F4E9-4513-9703-0E169BEF32F3}"/>
    <cellStyle name="Comma 3 4 4 4 5" xfId="5050" xr:uid="{00000000-0005-0000-0000-00006A3A0000}"/>
    <cellStyle name="Comma 3 4 4 4 5 2" xfId="14657" xr:uid="{00000000-0005-0000-0000-00006B3A0000}"/>
    <cellStyle name="Comma 3 4 4 4 5 2 2" xfId="33871" xr:uid="{76F8EF33-C053-4277-A235-A3A57F52BCBD}"/>
    <cellStyle name="Comma 3 4 4 4 5 3" xfId="24264" xr:uid="{E28CBB08-5DB0-42EF-96EA-96D1DF1FF682}"/>
    <cellStyle name="Comma 3 4 4 4 6" xfId="9853" xr:uid="{00000000-0005-0000-0000-00006C3A0000}"/>
    <cellStyle name="Comma 3 4 4 4 6 2" xfId="29067" xr:uid="{5B5A53C6-C453-475F-AB2C-BCA32FEA1720}"/>
    <cellStyle name="Comma 3 4 4 4 7" xfId="19460" xr:uid="{D3A082DB-4416-492E-B094-BDD9BC792BA3}"/>
    <cellStyle name="Comma 3 4 4 5" xfId="442" xr:uid="{00000000-0005-0000-0000-00006D3A0000}"/>
    <cellStyle name="Comma 3 4 4 5 2" xfId="1243" xr:uid="{00000000-0005-0000-0000-00006E3A0000}"/>
    <cellStyle name="Comma 3 4 4 5 2 2" xfId="3648" xr:uid="{00000000-0005-0000-0000-00006F3A0000}"/>
    <cellStyle name="Comma 3 4 4 5 2 2 2" xfId="8451" xr:uid="{00000000-0005-0000-0000-0000703A0000}"/>
    <cellStyle name="Comma 3 4 4 5 2 2 2 2" xfId="18058" xr:uid="{00000000-0005-0000-0000-0000713A0000}"/>
    <cellStyle name="Comma 3 4 4 5 2 2 2 2 2" xfId="37272" xr:uid="{1B0A36A7-C12D-425C-B608-EE121EE2561E}"/>
    <cellStyle name="Comma 3 4 4 5 2 2 2 3" xfId="27665" xr:uid="{8BA38A70-97D4-4407-BDBE-2DC64DE457C1}"/>
    <cellStyle name="Comma 3 4 4 5 2 2 3" xfId="13255" xr:uid="{00000000-0005-0000-0000-0000723A0000}"/>
    <cellStyle name="Comma 3 4 4 5 2 2 3 2" xfId="32469" xr:uid="{4D440864-E168-44F9-8098-1C00E0CABA9F}"/>
    <cellStyle name="Comma 3 4 4 5 2 2 4" xfId="22862" xr:uid="{042F552A-AF0D-4C5B-B8A8-9F35AF37B243}"/>
    <cellStyle name="Comma 3 4 4 5 2 3" xfId="6050" xr:uid="{00000000-0005-0000-0000-0000733A0000}"/>
    <cellStyle name="Comma 3 4 4 5 2 3 2" xfId="15657" xr:uid="{00000000-0005-0000-0000-0000743A0000}"/>
    <cellStyle name="Comma 3 4 4 5 2 3 2 2" xfId="34871" xr:uid="{17B7A810-F319-4306-99E4-A6B26C49BE0C}"/>
    <cellStyle name="Comma 3 4 4 5 2 3 3" xfId="25264" xr:uid="{E2AC1889-C2D6-462D-A9FB-BC0BB4E8519B}"/>
    <cellStyle name="Comma 3 4 4 5 2 4" xfId="10853" xr:uid="{00000000-0005-0000-0000-0000753A0000}"/>
    <cellStyle name="Comma 3 4 4 5 2 4 2" xfId="30067" xr:uid="{C7E1A44A-83F8-4685-A0EA-253736FACE4D}"/>
    <cellStyle name="Comma 3 4 4 5 2 5" xfId="20460" xr:uid="{8BF239B7-2EF3-4E9F-B09B-BC10150D9DAF}"/>
    <cellStyle name="Comma 3 4 4 5 3" xfId="2043" xr:uid="{00000000-0005-0000-0000-0000763A0000}"/>
    <cellStyle name="Comma 3 4 4 5 3 2" xfId="4448" xr:uid="{00000000-0005-0000-0000-0000773A0000}"/>
    <cellStyle name="Comma 3 4 4 5 3 2 2" xfId="9251" xr:uid="{00000000-0005-0000-0000-0000783A0000}"/>
    <cellStyle name="Comma 3 4 4 5 3 2 2 2" xfId="18858" xr:uid="{00000000-0005-0000-0000-0000793A0000}"/>
    <cellStyle name="Comma 3 4 4 5 3 2 2 2 2" xfId="38072" xr:uid="{AD0D4DB6-2426-4055-9577-E2F5F3C9153B}"/>
    <cellStyle name="Comma 3 4 4 5 3 2 2 3" xfId="28465" xr:uid="{385D5896-5BFB-448D-BA42-67255A8C4A30}"/>
    <cellStyle name="Comma 3 4 4 5 3 2 3" xfId="14055" xr:uid="{00000000-0005-0000-0000-00007A3A0000}"/>
    <cellStyle name="Comma 3 4 4 5 3 2 3 2" xfId="33269" xr:uid="{DCE27682-F2D1-4925-B72F-6D03A4529642}"/>
    <cellStyle name="Comma 3 4 4 5 3 2 4" xfId="23662" xr:uid="{E70C6C8B-EF75-46CC-A5D3-BC03B1A02278}"/>
    <cellStyle name="Comma 3 4 4 5 3 3" xfId="6850" xr:uid="{00000000-0005-0000-0000-00007B3A0000}"/>
    <cellStyle name="Comma 3 4 4 5 3 3 2" xfId="16457" xr:uid="{00000000-0005-0000-0000-00007C3A0000}"/>
    <cellStyle name="Comma 3 4 4 5 3 3 2 2" xfId="35671" xr:uid="{69FCEDBF-5FE5-48CA-8485-FE83BFD90588}"/>
    <cellStyle name="Comma 3 4 4 5 3 3 3" xfId="26064" xr:uid="{24AF28CE-FFFA-4DAC-879F-91131B6BD6AF}"/>
    <cellStyle name="Comma 3 4 4 5 3 4" xfId="11653" xr:uid="{00000000-0005-0000-0000-00007D3A0000}"/>
    <cellStyle name="Comma 3 4 4 5 3 4 2" xfId="30867" xr:uid="{FE20A056-F50F-4B05-B5BD-4B6B0F6F5377}"/>
    <cellStyle name="Comma 3 4 4 5 3 5" xfId="21260" xr:uid="{06979D45-6B25-4241-B6F0-A1E09ED98D04}"/>
    <cellStyle name="Comma 3 4 4 5 4" xfId="2848" xr:uid="{00000000-0005-0000-0000-00007E3A0000}"/>
    <cellStyle name="Comma 3 4 4 5 4 2" xfId="7651" xr:uid="{00000000-0005-0000-0000-00007F3A0000}"/>
    <cellStyle name="Comma 3 4 4 5 4 2 2" xfId="17258" xr:uid="{00000000-0005-0000-0000-0000803A0000}"/>
    <cellStyle name="Comma 3 4 4 5 4 2 2 2" xfId="36472" xr:uid="{4BB8E207-EA88-4B37-B6A3-7EA4CAD3EC75}"/>
    <cellStyle name="Comma 3 4 4 5 4 2 3" xfId="26865" xr:uid="{0683C74E-86FC-4F92-9A37-029358FD4916}"/>
    <cellStyle name="Comma 3 4 4 5 4 3" xfId="12455" xr:uid="{00000000-0005-0000-0000-0000813A0000}"/>
    <cellStyle name="Comma 3 4 4 5 4 3 2" xfId="31669" xr:uid="{FD219642-5D9D-4E56-B92F-C2A5A45D863D}"/>
    <cellStyle name="Comma 3 4 4 5 4 4" xfId="22062" xr:uid="{011909FB-AA29-4D4D-A5D3-536C6775E901}"/>
    <cellStyle name="Comma 3 4 4 5 5" xfId="5250" xr:uid="{00000000-0005-0000-0000-0000823A0000}"/>
    <cellStyle name="Comma 3 4 4 5 5 2" xfId="14857" xr:uid="{00000000-0005-0000-0000-0000833A0000}"/>
    <cellStyle name="Comma 3 4 4 5 5 2 2" xfId="34071" xr:uid="{3D77BD81-2428-4704-AD2D-C54DF6B5D81F}"/>
    <cellStyle name="Comma 3 4 4 5 5 3" xfId="24464" xr:uid="{6381DC11-6700-4796-A355-F1CF731AAE1F}"/>
    <cellStyle name="Comma 3 4 4 5 6" xfId="10053" xr:uid="{00000000-0005-0000-0000-0000843A0000}"/>
    <cellStyle name="Comma 3 4 4 5 6 2" xfId="29267" xr:uid="{323B1C64-AAD9-4EFE-9FE0-A2E396130321}"/>
    <cellStyle name="Comma 3 4 4 5 7" xfId="19660" xr:uid="{B2CAAF07-BAFB-4913-840B-57E99401FD9D}"/>
    <cellStyle name="Comma 3 4 4 6" xfId="642" xr:uid="{00000000-0005-0000-0000-0000853A0000}"/>
    <cellStyle name="Comma 3 4 4 6 2" xfId="1443" xr:uid="{00000000-0005-0000-0000-0000863A0000}"/>
    <cellStyle name="Comma 3 4 4 6 2 2" xfId="3848" xr:uid="{00000000-0005-0000-0000-0000873A0000}"/>
    <cellStyle name="Comma 3 4 4 6 2 2 2" xfId="8651" xr:uid="{00000000-0005-0000-0000-0000883A0000}"/>
    <cellStyle name="Comma 3 4 4 6 2 2 2 2" xfId="18258" xr:uid="{00000000-0005-0000-0000-0000893A0000}"/>
    <cellStyle name="Comma 3 4 4 6 2 2 2 2 2" xfId="37472" xr:uid="{824E2D04-58E4-4098-83C8-CA91E12FF39A}"/>
    <cellStyle name="Comma 3 4 4 6 2 2 2 3" xfId="27865" xr:uid="{D05B5112-5DB8-4293-AC4E-505986065480}"/>
    <cellStyle name="Comma 3 4 4 6 2 2 3" xfId="13455" xr:uid="{00000000-0005-0000-0000-00008A3A0000}"/>
    <cellStyle name="Comma 3 4 4 6 2 2 3 2" xfId="32669" xr:uid="{A4D2771C-2808-4E6E-88C6-351B14ED7257}"/>
    <cellStyle name="Comma 3 4 4 6 2 2 4" xfId="23062" xr:uid="{DB7EA9EE-50DA-4009-BBBE-844804BB5CE1}"/>
    <cellStyle name="Comma 3 4 4 6 2 3" xfId="6250" xr:uid="{00000000-0005-0000-0000-00008B3A0000}"/>
    <cellStyle name="Comma 3 4 4 6 2 3 2" xfId="15857" xr:uid="{00000000-0005-0000-0000-00008C3A0000}"/>
    <cellStyle name="Comma 3 4 4 6 2 3 2 2" xfId="35071" xr:uid="{8DFCD8BA-717E-4E71-9C48-46765B90563B}"/>
    <cellStyle name="Comma 3 4 4 6 2 3 3" xfId="25464" xr:uid="{BC863AEE-4AF4-449C-86E6-9C444FFE9BB6}"/>
    <cellStyle name="Comma 3 4 4 6 2 4" xfId="11053" xr:uid="{00000000-0005-0000-0000-00008D3A0000}"/>
    <cellStyle name="Comma 3 4 4 6 2 4 2" xfId="30267" xr:uid="{BEF1FE20-BC12-4738-B40E-1A9912E413C4}"/>
    <cellStyle name="Comma 3 4 4 6 2 5" xfId="20660" xr:uid="{958A4E9E-41AB-4D83-B984-FB88E189CB9D}"/>
    <cellStyle name="Comma 3 4 4 6 3" xfId="2243" xr:uid="{00000000-0005-0000-0000-00008E3A0000}"/>
    <cellStyle name="Comma 3 4 4 6 3 2" xfId="4648" xr:uid="{00000000-0005-0000-0000-00008F3A0000}"/>
    <cellStyle name="Comma 3 4 4 6 3 2 2" xfId="9451" xr:uid="{00000000-0005-0000-0000-0000903A0000}"/>
    <cellStyle name="Comma 3 4 4 6 3 2 2 2" xfId="19058" xr:uid="{00000000-0005-0000-0000-0000913A0000}"/>
    <cellStyle name="Comma 3 4 4 6 3 2 2 2 2" xfId="38272" xr:uid="{95025FAD-ADC1-4CC3-AA9B-5682FEA7C453}"/>
    <cellStyle name="Comma 3 4 4 6 3 2 2 3" xfId="28665" xr:uid="{E5F0C171-73B8-4C3A-BAA9-194AEE9994EE}"/>
    <cellStyle name="Comma 3 4 4 6 3 2 3" xfId="14255" xr:uid="{00000000-0005-0000-0000-0000923A0000}"/>
    <cellStyle name="Comma 3 4 4 6 3 2 3 2" xfId="33469" xr:uid="{8D790D58-89EE-43CA-B9B3-5F51796C6AC3}"/>
    <cellStyle name="Comma 3 4 4 6 3 2 4" xfId="23862" xr:uid="{F88B64DF-AE78-499A-8411-056411AC3F4F}"/>
    <cellStyle name="Comma 3 4 4 6 3 3" xfId="7050" xr:uid="{00000000-0005-0000-0000-0000933A0000}"/>
    <cellStyle name="Comma 3 4 4 6 3 3 2" xfId="16657" xr:uid="{00000000-0005-0000-0000-0000943A0000}"/>
    <cellStyle name="Comma 3 4 4 6 3 3 2 2" xfId="35871" xr:uid="{E35A253A-43A0-467B-8431-43F47B42F26A}"/>
    <cellStyle name="Comma 3 4 4 6 3 3 3" xfId="26264" xr:uid="{370C8FF1-65CA-4CBA-B167-9A8CE7A208E3}"/>
    <cellStyle name="Comma 3 4 4 6 3 4" xfId="11853" xr:uid="{00000000-0005-0000-0000-0000953A0000}"/>
    <cellStyle name="Comma 3 4 4 6 3 4 2" xfId="31067" xr:uid="{2D83029C-C22F-409D-9D0E-6B8DFB7ED79F}"/>
    <cellStyle name="Comma 3 4 4 6 3 5" xfId="21460" xr:uid="{B60277BD-E3C4-4CA3-9E1C-B45C0351DEDC}"/>
    <cellStyle name="Comma 3 4 4 6 4" xfId="3048" xr:uid="{00000000-0005-0000-0000-0000963A0000}"/>
    <cellStyle name="Comma 3 4 4 6 4 2" xfId="7851" xr:uid="{00000000-0005-0000-0000-0000973A0000}"/>
    <cellStyle name="Comma 3 4 4 6 4 2 2" xfId="17458" xr:uid="{00000000-0005-0000-0000-0000983A0000}"/>
    <cellStyle name="Comma 3 4 4 6 4 2 2 2" xfId="36672" xr:uid="{9C6604BA-7B11-4A5A-8760-DE41F2CBDD85}"/>
    <cellStyle name="Comma 3 4 4 6 4 2 3" xfId="27065" xr:uid="{FFD96C26-542F-46BD-AE3A-A9C89FEF2B2D}"/>
    <cellStyle name="Comma 3 4 4 6 4 3" xfId="12655" xr:uid="{00000000-0005-0000-0000-0000993A0000}"/>
    <cellStyle name="Comma 3 4 4 6 4 3 2" xfId="31869" xr:uid="{D79CFD6D-03E4-4931-86D4-3478F7F1EAE2}"/>
    <cellStyle name="Comma 3 4 4 6 4 4" xfId="22262" xr:uid="{73F330D2-9262-4A84-BC58-7BAFB45DE1C5}"/>
    <cellStyle name="Comma 3 4 4 6 5" xfId="5450" xr:uid="{00000000-0005-0000-0000-00009A3A0000}"/>
    <cellStyle name="Comma 3 4 4 6 5 2" xfId="15057" xr:uid="{00000000-0005-0000-0000-00009B3A0000}"/>
    <cellStyle name="Comma 3 4 4 6 5 2 2" xfId="34271" xr:uid="{D9CC3AA2-56A8-4F58-8198-522F83CFC422}"/>
    <cellStyle name="Comma 3 4 4 6 5 3" xfId="24664" xr:uid="{A4892860-E325-4A79-8F04-E166EAD49FDF}"/>
    <cellStyle name="Comma 3 4 4 6 6" xfId="10253" xr:uid="{00000000-0005-0000-0000-00009C3A0000}"/>
    <cellStyle name="Comma 3 4 4 6 6 2" xfId="29467" xr:uid="{E1D78445-445B-4248-946F-49876CE71EE7}"/>
    <cellStyle name="Comma 3 4 4 6 7" xfId="19860" xr:uid="{8A0E697B-8FF0-4C5F-BFF5-F5D72E77BD2C}"/>
    <cellStyle name="Comma 3 4 4 7" xfId="843" xr:uid="{00000000-0005-0000-0000-00009D3A0000}"/>
    <cellStyle name="Comma 3 4 4 7 2" xfId="3248" xr:uid="{00000000-0005-0000-0000-00009E3A0000}"/>
    <cellStyle name="Comma 3 4 4 7 2 2" xfId="8051" xr:uid="{00000000-0005-0000-0000-00009F3A0000}"/>
    <cellStyle name="Comma 3 4 4 7 2 2 2" xfId="17658" xr:uid="{00000000-0005-0000-0000-0000A03A0000}"/>
    <cellStyle name="Comma 3 4 4 7 2 2 2 2" xfId="36872" xr:uid="{F363B035-94D5-4B0F-85E3-4CAC056D992D}"/>
    <cellStyle name="Comma 3 4 4 7 2 2 3" xfId="27265" xr:uid="{22436A94-997B-4CE4-8016-71355F05092B}"/>
    <cellStyle name="Comma 3 4 4 7 2 3" xfId="12855" xr:uid="{00000000-0005-0000-0000-0000A13A0000}"/>
    <cellStyle name="Comma 3 4 4 7 2 3 2" xfId="32069" xr:uid="{D1C68779-0124-4648-B66E-CE3F75A83C5F}"/>
    <cellStyle name="Comma 3 4 4 7 2 4" xfId="22462" xr:uid="{842582A7-78B7-487D-B606-E8D71578A0BD}"/>
    <cellStyle name="Comma 3 4 4 7 3" xfId="5650" xr:uid="{00000000-0005-0000-0000-0000A23A0000}"/>
    <cellStyle name="Comma 3 4 4 7 3 2" xfId="15257" xr:uid="{00000000-0005-0000-0000-0000A33A0000}"/>
    <cellStyle name="Comma 3 4 4 7 3 2 2" xfId="34471" xr:uid="{EF0A9CDD-E461-4752-936E-F60A3740DFD1}"/>
    <cellStyle name="Comma 3 4 4 7 3 3" xfId="24864" xr:uid="{19E1EA81-5694-44CC-A1AC-5DA683D78A83}"/>
    <cellStyle name="Comma 3 4 4 7 4" xfId="10453" xr:uid="{00000000-0005-0000-0000-0000A43A0000}"/>
    <cellStyle name="Comma 3 4 4 7 4 2" xfId="29667" xr:uid="{FECA99D5-B18E-4DDD-8D87-00C140265CA0}"/>
    <cellStyle name="Comma 3 4 4 7 5" xfId="20060" xr:uid="{8CF9D836-5A09-4F37-8D38-0E3F2F5C83A5}"/>
    <cellStyle name="Comma 3 4 4 8" xfId="1643" xr:uid="{00000000-0005-0000-0000-0000A53A0000}"/>
    <cellStyle name="Comma 3 4 4 8 2" xfId="4048" xr:uid="{00000000-0005-0000-0000-0000A63A0000}"/>
    <cellStyle name="Comma 3 4 4 8 2 2" xfId="8851" xr:uid="{00000000-0005-0000-0000-0000A73A0000}"/>
    <cellStyle name="Comma 3 4 4 8 2 2 2" xfId="18458" xr:uid="{00000000-0005-0000-0000-0000A83A0000}"/>
    <cellStyle name="Comma 3 4 4 8 2 2 2 2" xfId="37672" xr:uid="{0F828A4D-7CB5-4D07-9240-EA968B5C4B50}"/>
    <cellStyle name="Comma 3 4 4 8 2 2 3" xfId="28065" xr:uid="{380DD58F-422C-41D2-BD23-EAA9296B0031}"/>
    <cellStyle name="Comma 3 4 4 8 2 3" xfId="13655" xr:uid="{00000000-0005-0000-0000-0000A93A0000}"/>
    <cellStyle name="Comma 3 4 4 8 2 3 2" xfId="32869" xr:uid="{8FD58989-581B-489E-95A9-F8A9FF8146E4}"/>
    <cellStyle name="Comma 3 4 4 8 2 4" xfId="23262" xr:uid="{83ECCB4E-3AF6-4F16-B7C4-6842B6BB1B4C}"/>
    <cellStyle name="Comma 3 4 4 8 3" xfId="6450" xr:uid="{00000000-0005-0000-0000-0000AA3A0000}"/>
    <cellStyle name="Comma 3 4 4 8 3 2" xfId="16057" xr:uid="{00000000-0005-0000-0000-0000AB3A0000}"/>
    <cellStyle name="Comma 3 4 4 8 3 2 2" xfId="35271" xr:uid="{16708737-D9D4-411A-934E-B65DA2184D0F}"/>
    <cellStyle name="Comma 3 4 4 8 3 3" xfId="25664" xr:uid="{5A6B5CBD-C15E-4497-B452-6538BC63488A}"/>
    <cellStyle name="Comma 3 4 4 8 4" xfId="11253" xr:uid="{00000000-0005-0000-0000-0000AC3A0000}"/>
    <cellStyle name="Comma 3 4 4 8 4 2" xfId="30467" xr:uid="{BFD74D87-4D2C-4266-BF56-F6D440FE34DC}"/>
    <cellStyle name="Comma 3 4 4 8 5" xfId="20860" xr:uid="{A2630CAB-EB0F-46CE-A8BD-8CB9CB6CA5B5}"/>
    <cellStyle name="Comma 3 4 4 9" xfId="2448" xr:uid="{00000000-0005-0000-0000-0000AD3A0000}"/>
    <cellStyle name="Comma 3 4 4 9 2" xfId="7251" xr:uid="{00000000-0005-0000-0000-0000AE3A0000}"/>
    <cellStyle name="Comma 3 4 4 9 2 2" xfId="16858" xr:uid="{00000000-0005-0000-0000-0000AF3A0000}"/>
    <cellStyle name="Comma 3 4 4 9 2 2 2" xfId="36072" xr:uid="{906C4D1D-977A-4DCA-8D22-90ADC579678F}"/>
    <cellStyle name="Comma 3 4 4 9 2 3" xfId="26465" xr:uid="{8CC7188B-422F-460C-BEE1-F2797AD11B92}"/>
    <cellStyle name="Comma 3 4 4 9 3" xfId="12055" xr:uid="{00000000-0005-0000-0000-0000B03A0000}"/>
    <cellStyle name="Comma 3 4 4 9 3 2" xfId="31269" xr:uid="{AAC880B1-7649-4A82-8127-DA2A1202331D}"/>
    <cellStyle name="Comma 3 4 4 9 4" xfId="21662" xr:uid="{289535AB-56C5-49C7-BD64-EB0F68A1BFE2}"/>
    <cellStyle name="Comma 3 4 5" xfId="52" xr:uid="{00000000-0005-0000-0000-0000B13A0000}"/>
    <cellStyle name="Comma 3 4 5 10" xfId="4860" xr:uid="{00000000-0005-0000-0000-0000B23A0000}"/>
    <cellStyle name="Comma 3 4 5 10 2" xfId="14467" xr:uid="{00000000-0005-0000-0000-0000B33A0000}"/>
    <cellStyle name="Comma 3 4 5 10 2 2" xfId="33681" xr:uid="{393C3CA7-9FD5-4424-9181-9D97829C01A6}"/>
    <cellStyle name="Comma 3 4 5 10 3" xfId="24074" xr:uid="{D1388FC0-87C0-4812-904F-8CB36F43627D}"/>
    <cellStyle name="Comma 3 4 5 11" xfId="9663" xr:uid="{00000000-0005-0000-0000-0000B43A0000}"/>
    <cellStyle name="Comma 3 4 5 11 2" xfId="28877" xr:uid="{CBDACFA2-6EBE-4DE2-9367-62A7149E4E88}"/>
    <cellStyle name="Comma 3 4 5 12" xfId="19270" xr:uid="{0C6F6659-7F28-4B63-BF70-E936878A9CE4}"/>
    <cellStyle name="Comma 3 4 5 2" xfId="102" xr:uid="{00000000-0005-0000-0000-0000B53A0000}"/>
    <cellStyle name="Comma 3 4 5 2 10" xfId="9713" xr:uid="{00000000-0005-0000-0000-0000B63A0000}"/>
    <cellStyle name="Comma 3 4 5 2 10 2" xfId="28927" xr:uid="{66A00CFF-62BD-4A64-9013-CFD1DB130BA2}"/>
    <cellStyle name="Comma 3 4 5 2 11" xfId="19320" xr:uid="{F8975B2F-750E-4EAB-9DE0-2C854A6B08B6}"/>
    <cellStyle name="Comma 3 4 5 2 2" xfId="202" xr:uid="{00000000-0005-0000-0000-0000B73A0000}"/>
    <cellStyle name="Comma 3 4 5 2 2 10" xfId="19420" xr:uid="{E6319541-A84B-4E22-A2B5-BD9266BA0EA8}"/>
    <cellStyle name="Comma 3 4 5 2 2 2" xfId="402" xr:uid="{00000000-0005-0000-0000-0000B83A0000}"/>
    <cellStyle name="Comma 3 4 5 2 2 2 2" xfId="1203" xr:uid="{00000000-0005-0000-0000-0000B93A0000}"/>
    <cellStyle name="Comma 3 4 5 2 2 2 2 2" xfId="3608" xr:uid="{00000000-0005-0000-0000-0000BA3A0000}"/>
    <cellStyle name="Comma 3 4 5 2 2 2 2 2 2" xfId="8411" xr:uid="{00000000-0005-0000-0000-0000BB3A0000}"/>
    <cellStyle name="Comma 3 4 5 2 2 2 2 2 2 2" xfId="18018" xr:uid="{00000000-0005-0000-0000-0000BC3A0000}"/>
    <cellStyle name="Comma 3 4 5 2 2 2 2 2 2 2 2" xfId="37232" xr:uid="{E0AB08D2-B33A-4209-9975-9CFFE5C9C8C8}"/>
    <cellStyle name="Comma 3 4 5 2 2 2 2 2 2 3" xfId="27625" xr:uid="{A9C9B4A0-40DC-46C0-B95E-6DC7EFD2E00F}"/>
    <cellStyle name="Comma 3 4 5 2 2 2 2 2 3" xfId="13215" xr:uid="{00000000-0005-0000-0000-0000BD3A0000}"/>
    <cellStyle name="Comma 3 4 5 2 2 2 2 2 3 2" xfId="32429" xr:uid="{D87BD68E-A451-4AEF-823A-0C4B876C5861}"/>
    <cellStyle name="Comma 3 4 5 2 2 2 2 2 4" xfId="22822" xr:uid="{5B23271C-5B5D-4C83-865F-CD7C898EC076}"/>
    <cellStyle name="Comma 3 4 5 2 2 2 2 3" xfId="6010" xr:uid="{00000000-0005-0000-0000-0000BE3A0000}"/>
    <cellStyle name="Comma 3 4 5 2 2 2 2 3 2" xfId="15617" xr:uid="{00000000-0005-0000-0000-0000BF3A0000}"/>
    <cellStyle name="Comma 3 4 5 2 2 2 2 3 2 2" xfId="34831" xr:uid="{A74A4B20-3A8E-4AF6-B2AC-A68D5FE724D3}"/>
    <cellStyle name="Comma 3 4 5 2 2 2 2 3 3" xfId="25224" xr:uid="{4BFDE91F-CA39-4F96-879C-BD10D71DF6A5}"/>
    <cellStyle name="Comma 3 4 5 2 2 2 2 4" xfId="10813" xr:uid="{00000000-0005-0000-0000-0000C03A0000}"/>
    <cellStyle name="Comma 3 4 5 2 2 2 2 4 2" xfId="30027" xr:uid="{73B8A59E-3B5C-4AA6-821C-03F3ADF11824}"/>
    <cellStyle name="Comma 3 4 5 2 2 2 2 5" xfId="20420" xr:uid="{CEA1F636-E71D-48FB-AA3E-08E47EDFA128}"/>
    <cellStyle name="Comma 3 4 5 2 2 2 3" xfId="2003" xr:uid="{00000000-0005-0000-0000-0000C13A0000}"/>
    <cellStyle name="Comma 3 4 5 2 2 2 3 2" xfId="4408" xr:uid="{00000000-0005-0000-0000-0000C23A0000}"/>
    <cellStyle name="Comma 3 4 5 2 2 2 3 2 2" xfId="9211" xr:uid="{00000000-0005-0000-0000-0000C33A0000}"/>
    <cellStyle name="Comma 3 4 5 2 2 2 3 2 2 2" xfId="18818" xr:uid="{00000000-0005-0000-0000-0000C43A0000}"/>
    <cellStyle name="Comma 3 4 5 2 2 2 3 2 2 2 2" xfId="38032" xr:uid="{86CC1F80-F3B5-4AC9-833D-982654169F40}"/>
    <cellStyle name="Comma 3 4 5 2 2 2 3 2 2 3" xfId="28425" xr:uid="{B0E920A3-612B-4E82-A3D0-709E7039F7D3}"/>
    <cellStyle name="Comma 3 4 5 2 2 2 3 2 3" xfId="14015" xr:uid="{00000000-0005-0000-0000-0000C53A0000}"/>
    <cellStyle name="Comma 3 4 5 2 2 2 3 2 3 2" xfId="33229" xr:uid="{8ACBEF82-6195-4011-A64F-C0C6097A4ECD}"/>
    <cellStyle name="Comma 3 4 5 2 2 2 3 2 4" xfId="23622" xr:uid="{EB465778-314C-49E7-A9AD-1257E65B9825}"/>
    <cellStyle name="Comma 3 4 5 2 2 2 3 3" xfId="6810" xr:uid="{00000000-0005-0000-0000-0000C63A0000}"/>
    <cellStyle name="Comma 3 4 5 2 2 2 3 3 2" xfId="16417" xr:uid="{00000000-0005-0000-0000-0000C73A0000}"/>
    <cellStyle name="Comma 3 4 5 2 2 2 3 3 2 2" xfId="35631" xr:uid="{A0D36AE4-2964-426E-B571-F84FA74FCB2A}"/>
    <cellStyle name="Comma 3 4 5 2 2 2 3 3 3" xfId="26024" xr:uid="{DD18AC4C-7DC6-468A-8BFA-9F1423267D69}"/>
    <cellStyle name="Comma 3 4 5 2 2 2 3 4" xfId="11613" xr:uid="{00000000-0005-0000-0000-0000C83A0000}"/>
    <cellStyle name="Comma 3 4 5 2 2 2 3 4 2" xfId="30827" xr:uid="{71029C12-47BB-4B84-ADFB-F21294301A35}"/>
    <cellStyle name="Comma 3 4 5 2 2 2 3 5" xfId="21220" xr:uid="{DB178340-9BAE-4385-AB23-49F6E92524BB}"/>
    <cellStyle name="Comma 3 4 5 2 2 2 4" xfId="2808" xr:uid="{00000000-0005-0000-0000-0000C93A0000}"/>
    <cellStyle name="Comma 3 4 5 2 2 2 4 2" xfId="7611" xr:uid="{00000000-0005-0000-0000-0000CA3A0000}"/>
    <cellStyle name="Comma 3 4 5 2 2 2 4 2 2" xfId="17218" xr:uid="{00000000-0005-0000-0000-0000CB3A0000}"/>
    <cellStyle name="Comma 3 4 5 2 2 2 4 2 2 2" xfId="36432" xr:uid="{6E5D74A7-49FB-46FA-81CD-2FA92BF4DB2D}"/>
    <cellStyle name="Comma 3 4 5 2 2 2 4 2 3" xfId="26825" xr:uid="{73E57345-8E2F-4F34-B61D-E8280450C38C}"/>
    <cellStyle name="Comma 3 4 5 2 2 2 4 3" xfId="12415" xr:uid="{00000000-0005-0000-0000-0000CC3A0000}"/>
    <cellStyle name="Comma 3 4 5 2 2 2 4 3 2" xfId="31629" xr:uid="{EFB16089-8FEA-4071-AA57-C15ED38F9095}"/>
    <cellStyle name="Comma 3 4 5 2 2 2 4 4" xfId="22022" xr:uid="{F3AD5FBA-263B-4A98-B5E1-C0A7FB3DDF24}"/>
    <cellStyle name="Comma 3 4 5 2 2 2 5" xfId="5210" xr:uid="{00000000-0005-0000-0000-0000CD3A0000}"/>
    <cellStyle name="Comma 3 4 5 2 2 2 5 2" xfId="14817" xr:uid="{00000000-0005-0000-0000-0000CE3A0000}"/>
    <cellStyle name="Comma 3 4 5 2 2 2 5 2 2" xfId="34031" xr:uid="{D77E1DBB-C7F4-43E3-B49E-11F08E3FC613}"/>
    <cellStyle name="Comma 3 4 5 2 2 2 5 3" xfId="24424" xr:uid="{E37AC314-5724-421C-81FD-882B8A6EB3AD}"/>
    <cellStyle name="Comma 3 4 5 2 2 2 6" xfId="10013" xr:uid="{00000000-0005-0000-0000-0000CF3A0000}"/>
    <cellStyle name="Comma 3 4 5 2 2 2 6 2" xfId="29227" xr:uid="{58448A92-B02D-4590-B2A0-BADB60C2BD65}"/>
    <cellStyle name="Comma 3 4 5 2 2 2 7" xfId="19620" xr:uid="{E70E4F19-8FC4-4684-87F1-AFBA4FD07254}"/>
    <cellStyle name="Comma 3 4 5 2 2 3" xfId="602" xr:uid="{00000000-0005-0000-0000-0000D03A0000}"/>
    <cellStyle name="Comma 3 4 5 2 2 3 2" xfId="1403" xr:uid="{00000000-0005-0000-0000-0000D13A0000}"/>
    <cellStyle name="Comma 3 4 5 2 2 3 2 2" xfId="3808" xr:uid="{00000000-0005-0000-0000-0000D23A0000}"/>
    <cellStyle name="Comma 3 4 5 2 2 3 2 2 2" xfId="8611" xr:uid="{00000000-0005-0000-0000-0000D33A0000}"/>
    <cellStyle name="Comma 3 4 5 2 2 3 2 2 2 2" xfId="18218" xr:uid="{00000000-0005-0000-0000-0000D43A0000}"/>
    <cellStyle name="Comma 3 4 5 2 2 3 2 2 2 2 2" xfId="37432" xr:uid="{761EED98-97DE-4E21-B5E4-F16949E1F3EA}"/>
    <cellStyle name="Comma 3 4 5 2 2 3 2 2 2 3" xfId="27825" xr:uid="{D27BF865-DDF6-42B1-AF51-9C3C3351D214}"/>
    <cellStyle name="Comma 3 4 5 2 2 3 2 2 3" xfId="13415" xr:uid="{00000000-0005-0000-0000-0000D53A0000}"/>
    <cellStyle name="Comma 3 4 5 2 2 3 2 2 3 2" xfId="32629" xr:uid="{01211E4A-B5F1-4674-9BCF-2E3AF4AF21E5}"/>
    <cellStyle name="Comma 3 4 5 2 2 3 2 2 4" xfId="23022" xr:uid="{05D48894-6059-462D-9766-C48090F25855}"/>
    <cellStyle name="Comma 3 4 5 2 2 3 2 3" xfId="6210" xr:uid="{00000000-0005-0000-0000-0000D63A0000}"/>
    <cellStyle name="Comma 3 4 5 2 2 3 2 3 2" xfId="15817" xr:uid="{00000000-0005-0000-0000-0000D73A0000}"/>
    <cellStyle name="Comma 3 4 5 2 2 3 2 3 2 2" xfId="35031" xr:uid="{F0CD02DE-D0BB-4587-BC8E-F6F0EC2A9C84}"/>
    <cellStyle name="Comma 3 4 5 2 2 3 2 3 3" xfId="25424" xr:uid="{B4C9C8EE-80EA-4976-9616-11E19EEED492}"/>
    <cellStyle name="Comma 3 4 5 2 2 3 2 4" xfId="11013" xr:uid="{00000000-0005-0000-0000-0000D83A0000}"/>
    <cellStyle name="Comma 3 4 5 2 2 3 2 4 2" xfId="30227" xr:uid="{A64DF6C8-282F-4519-91B5-AB64A13B6AC0}"/>
    <cellStyle name="Comma 3 4 5 2 2 3 2 5" xfId="20620" xr:uid="{A8162F45-9E6E-4F60-A67C-3CFA6C098271}"/>
    <cellStyle name="Comma 3 4 5 2 2 3 3" xfId="2203" xr:uid="{00000000-0005-0000-0000-0000D93A0000}"/>
    <cellStyle name="Comma 3 4 5 2 2 3 3 2" xfId="4608" xr:uid="{00000000-0005-0000-0000-0000DA3A0000}"/>
    <cellStyle name="Comma 3 4 5 2 2 3 3 2 2" xfId="9411" xr:uid="{00000000-0005-0000-0000-0000DB3A0000}"/>
    <cellStyle name="Comma 3 4 5 2 2 3 3 2 2 2" xfId="19018" xr:uid="{00000000-0005-0000-0000-0000DC3A0000}"/>
    <cellStyle name="Comma 3 4 5 2 2 3 3 2 2 2 2" xfId="38232" xr:uid="{9918306A-57ED-4040-AE85-7FF204BC79D2}"/>
    <cellStyle name="Comma 3 4 5 2 2 3 3 2 2 3" xfId="28625" xr:uid="{40376270-A238-4809-8067-FC07391C8230}"/>
    <cellStyle name="Comma 3 4 5 2 2 3 3 2 3" xfId="14215" xr:uid="{00000000-0005-0000-0000-0000DD3A0000}"/>
    <cellStyle name="Comma 3 4 5 2 2 3 3 2 3 2" xfId="33429" xr:uid="{39FFD7B4-5F54-4312-BE49-09D9115791C1}"/>
    <cellStyle name="Comma 3 4 5 2 2 3 3 2 4" xfId="23822" xr:uid="{CF0A0A01-F47F-485C-8A41-4DDAC6BC600F}"/>
    <cellStyle name="Comma 3 4 5 2 2 3 3 3" xfId="7010" xr:uid="{00000000-0005-0000-0000-0000DE3A0000}"/>
    <cellStyle name="Comma 3 4 5 2 2 3 3 3 2" xfId="16617" xr:uid="{00000000-0005-0000-0000-0000DF3A0000}"/>
    <cellStyle name="Comma 3 4 5 2 2 3 3 3 2 2" xfId="35831" xr:uid="{DD9E3322-9167-4168-BFF1-6BC4DA57946C}"/>
    <cellStyle name="Comma 3 4 5 2 2 3 3 3 3" xfId="26224" xr:uid="{F212FF5A-7066-439A-B860-CCA840ABE1E8}"/>
    <cellStyle name="Comma 3 4 5 2 2 3 3 4" xfId="11813" xr:uid="{00000000-0005-0000-0000-0000E03A0000}"/>
    <cellStyle name="Comma 3 4 5 2 2 3 3 4 2" xfId="31027" xr:uid="{0ED6631B-3FD5-45C6-B9A9-519E40CF489A}"/>
    <cellStyle name="Comma 3 4 5 2 2 3 3 5" xfId="21420" xr:uid="{446D3805-8AC3-4790-979D-E3D65C0E7A14}"/>
    <cellStyle name="Comma 3 4 5 2 2 3 4" xfId="3008" xr:uid="{00000000-0005-0000-0000-0000E13A0000}"/>
    <cellStyle name="Comma 3 4 5 2 2 3 4 2" xfId="7811" xr:uid="{00000000-0005-0000-0000-0000E23A0000}"/>
    <cellStyle name="Comma 3 4 5 2 2 3 4 2 2" xfId="17418" xr:uid="{00000000-0005-0000-0000-0000E33A0000}"/>
    <cellStyle name="Comma 3 4 5 2 2 3 4 2 2 2" xfId="36632" xr:uid="{7C7273A0-C862-42D0-A8C1-5D1569A1CD7D}"/>
    <cellStyle name="Comma 3 4 5 2 2 3 4 2 3" xfId="27025" xr:uid="{A66A70BB-ACAD-4074-9B9A-D01B3B26DD39}"/>
    <cellStyle name="Comma 3 4 5 2 2 3 4 3" xfId="12615" xr:uid="{00000000-0005-0000-0000-0000E43A0000}"/>
    <cellStyle name="Comma 3 4 5 2 2 3 4 3 2" xfId="31829" xr:uid="{7142F849-B635-499C-837C-BBF50A7F3D54}"/>
    <cellStyle name="Comma 3 4 5 2 2 3 4 4" xfId="22222" xr:uid="{F47A2436-6D09-413F-8039-04976BF7E6FA}"/>
    <cellStyle name="Comma 3 4 5 2 2 3 5" xfId="5410" xr:uid="{00000000-0005-0000-0000-0000E53A0000}"/>
    <cellStyle name="Comma 3 4 5 2 2 3 5 2" xfId="15017" xr:uid="{00000000-0005-0000-0000-0000E63A0000}"/>
    <cellStyle name="Comma 3 4 5 2 2 3 5 2 2" xfId="34231" xr:uid="{0A8B733D-54BA-4AC4-8BF4-10A0E6EF482C}"/>
    <cellStyle name="Comma 3 4 5 2 2 3 5 3" xfId="24624" xr:uid="{4C513C8B-4B47-421E-8285-851E8DB108EE}"/>
    <cellStyle name="Comma 3 4 5 2 2 3 6" xfId="10213" xr:uid="{00000000-0005-0000-0000-0000E73A0000}"/>
    <cellStyle name="Comma 3 4 5 2 2 3 6 2" xfId="29427" xr:uid="{6D7B4A2C-632D-4423-8AD8-5553BCBBC5B8}"/>
    <cellStyle name="Comma 3 4 5 2 2 3 7" xfId="19820" xr:uid="{8570E527-255D-44EF-B8D6-099A68B74CB8}"/>
    <cellStyle name="Comma 3 4 5 2 2 4" xfId="802" xr:uid="{00000000-0005-0000-0000-0000E83A0000}"/>
    <cellStyle name="Comma 3 4 5 2 2 4 2" xfId="1603" xr:uid="{00000000-0005-0000-0000-0000E93A0000}"/>
    <cellStyle name="Comma 3 4 5 2 2 4 2 2" xfId="4008" xr:uid="{00000000-0005-0000-0000-0000EA3A0000}"/>
    <cellStyle name="Comma 3 4 5 2 2 4 2 2 2" xfId="8811" xr:uid="{00000000-0005-0000-0000-0000EB3A0000}"/>
    <cellStyle name="Comma 3 4 5 2 2 4 2 2 2 2" xfId="18418" xr:uid="{00000000-0005-0000-0000-0000EC3A0000}"/>
    <cellStyle name="Comma 3 4 5 2 2 4 2 2 2 2 2" xfId="37632" xr:uid="{C5BB6B32-2FFC-4C3A-B44D-C56A85813589}"/>
    <cellStyle name="Comma 3 4 5 2 2 4 2 2 2 3" xfId="28025" xr:uid="{78A1CB6E-F730-4745-BE55-E3E5C450AE27}"/>
    <cellStyle name="Comma 3 4 5 2 2 4 2 2 3" xfId="13615" xr:uid="{00000000-0005-0000-0000-0000ED3A0000}"/>
    <cellStyle name="Comma 3 4 5 2 2 4 2 2 3 2" xfId="32829" xr:uid="{B5C06020-37FB-4D29-B95A-5AE721A7E9AE}"/>
    <cellStyle name="Comma 3 4 5 2 2 4 2 2 4" xfId="23222" xr:uid="{AAA8A36D-265C-4CFA-AA91-1BD53C8B53E4}"/>
    <cellStyle name="Comma 3 4 5 2 2 4 2 3" xfId="6410" xr:uid="{00000000-0005-0000-0000-0000EE3A0000}"/>
    <cellStyle name="Comma 3 4 5 2 2 4 2 3 2" xfId="16017" xr:uid="{00000000-0005-0000-0000-0000EF3A0000}"/>
    <cellStyle name="Comma 3 4 5 2 2 4 2 3 2 2" xfId="35231" xr:uid="{C29FAA43-E47B-4358-881A-A4E6302E123B}"/>
    <cellStyle name="Comma 3 4 5 2 2 4 2 3 3" xfId="25624" xr:uid="{BE237BD4-9ABE-4CD6-A52C-1D62C6993E2D}"/>
    <cellStyle name="Comma 3 4 5 2 2 4 2 4" xfId="11213" xr:uid="{00000000-0005-0000-0000-0000F03A0000}"/>
    <cellStyle name="Comma 3 4 5 2 2 4 2 4 2" xfId="30427" xr:uid="{BA67203D-9BA8-4E84-8D3D-1B40D337BAA2}"/>
    <cellStyle name="Comma 3 4 5 2 2 4 2 5" xfId="20820" xr:uid="{F1DF3301-B6E2-4C7B-8719-32CACB9CBB97}"/>
    <cellStyle name="Comma 3 4 5 2 2 4 3" xfId="2403" xr:uid="{00000000-0005-0000-0000-0000F13A0000}"/>
    <cellStyle name="Comma 3 4 5 2 2 4 3 2" xfId="4808" xr:uid="{00000000-0005-0000-0000-0000F23A0000}"/>
    <cellStyle name="Comma 3 4 5 2 2 4 3 2 2" xfId="9611" xr:uid="{00000000-0005-0000-0000-0000F33A0000}"/>
    <cellStyle name="Comma 3 4 5 2 2 4 3 2 2 2" xfId="19218" xr:uid="{00000000-0005-0000-0000-0000F43A0000}"/>
    <cellStyle name="Comma 3 4 5 2 2 4 3 2 2 2 2" xfId="38432" xr:uid="{C68CD0F6-FF29-4239-ADDF-2B35A94C00AA}"/>
    <cellStyle name="Comma 3 4 5 2 2 4 3 2 2 3" xfId="28825" xr:uid="{C2ECD6A9-23DD-480B-A19B-464AC98511D0}"/>
    <cellStyle name="Comma 3 4 5 2 2 4 3 2 3" xfId="14415" xr:uid="{00000000-0005-0000-0000-0000F53A0000}"/>
    <cellStyle name="Comma 3 4 5 2 2 4 3 2 3 2" xfId="33629" xr:uid="{3AC59C81-746B-43B2-BA24-75CF7C2ACAF6}"/>
    <cellStyle name="Comma 3 4 5 2 2 4 3 2 4" xfId="24022" xr:uid="{3CB96B75-EBD4-46F3-B71B-ADAC40873FEF}"/>
    <cellStyle name="Comma 3 4 5 2 2 4 3 3" xfId="7210" xr:uid="{00000000-0005-0000-0000-0000F63A0000}"/>
    <cellStyle name="Comma 3 4 5 2 2 4 3 3 2" xfId="16817" xr:uid="{00000000-0005-0000-0000-0000F73A0000}"/>
    <cellStyle name="Comma 3 4 5 2 2 4 3 3 2 2" xfId="36031" xr:uid="{D76811AA-4068-45C1-9639-0ED8B4D08F20}"/>
    <cellStyle name="Comma 3 4 5 2 2 4 3 3 3" xfId="26424" xr:uid="{5D616D29-333B-429C-96D2-85EC5AD45693}"/>
    <cellStyle name="Comma 3 4 5 2 2 4 3 4" xfId="12013" xr:uid="{00000000-0005-0000-0000-0000F83A0000}"/>
    <cellStyle name="Comma 3 4 5 2 2 4 3 4 2" xfId="31227" xr:uid="{E84D5F99-A84F-4F96-B9FC-47A01E6954A2}"/>
    <cellStyle name="Comma 3 4 5 2 2 4 3 5" xfId="21620" xr:uid="{4E4C6D73-9782-441D-B746-F3172F3A95CB}"/>
    <cellStyle name="Comma 3 4 5 2 2 4 4" xfId="3208" xr:uid="{00000000-0005-0000-0000-0000F93A0000}"/>
    <cellStyle name="Comma 3 4 5 2 2 4 4 2" xfId="8011" xr:uid="{00000000-0005-0000-0000-0000FA3A0000}"/>
    <cellStyle name="Comma 3 4 5 2 2 4 4 2 2" xfId="17618" xr:uid="{00000000-0005-0000-0000-0000FB3A0000}"/>
    <cellStyle name="Comma 3 4 5 2 2 4 4 2 2 2" xfId="36832" xr:uid="{5D4AE7C1-39F2-48B2-B0E5-0FB82C802F10}"/>
    <cellStyle name="Comma 3 4 5 2 2 4 4 2 3" xfId="27225" xr:uid="{05D10CA3-7D7A-4181-BF81-74E23A5E9BFB}"/>
    <cellStyle name="Comma 3 4 5 2 2 4 4 3" xfId="12815" xr:uid="{00000000-0005-0000-0000-0000FC3A0000}"/>
    <cellStyle name="Comma 3 4 5 2 2 4 4 3 2" xfId="32029" xr:uid="{53F35D7E-58E4-4A76-950B-11290FC207E9}"/>
    <cellStyle name="Comma 3 4 5 2 2 4 4 4" xfId="22422" xr:uid="{712111F0-2875-48EC-ACF9-D220A56B4B13}"/>
    <cellStyle name="Comma 3 4 5 2 2 4 5" xfId="5610" xr:uid="{00000000-0005-0000-0000-0000FD3A0000}"/>
    <cellStyle name="Comma 3 4 5 2 2 4 5 2" xfId="15217" xr:uid="{00000000-0005-0000-0000-0000FE3A0000}"/>
    <cellStyle name="Comma 3 4 5 2 2 4 5 2 2" xfId="34431" xr:uid="{359BA0CD-AFD7-44A5-B5B0-D06CFFD2372F}"/>
    <cellStyle name="Comma 3 4 5 2 2 4 5 3" xfId="24824" xr:uid="{3ECDF2F8-29EB-4584-BC75-975ADCF0DE24}"/>
    <cellStyle name="Comma 3 4 5 2 2 4 6" xfId="10413" xr:uid="{00000000-0005-0000-0000-0000FF3A0000}"/>
    <cellStyle name="Comma 3 4 5 2 2 4 6 2" xfId="29627" xr:uid="{17E1ABB1-76AA-4F5A-AABC-032123C58410}"/>
    <cellStyle name="Comma 3 4 5 2 2 4 7" xfId="20020" xr:uid="{3E011236-245E-4551-89EC-ABA81A7C2F7A}"/>
    <cellStyle name="Comma 3 4 5 2 2 5" xfId="1003" xr:uid="{00000000-0005-0000-0000-0000003B0000}"/>
    <cellStyle name="Comma 3 4 5 2 2 5 2" xfId="3408" xr:uid="{00000000-0005-0000-0000-0000013B0000}"/>
    <cellStyle name="Comma 3 4 5 2 2 5 2 2" xfId="8211" xr:uid="{00000000-0005-0000-0000-0000023B0000}"/>
    <cellStyle name="Comma 3 4 5 2 2 5 2 2 2" xfId="17818" xr:uid="{00000000-0005-0000-0000-0000033B0000}"/>
    <cellStyle name="Comma 3 4 5 2 2 5 2 2 2 2" xfId="37032" xr:uid="{CAA67C01-E817-4E07-BC91-3B48E36E90A7}"/>
    <cellStyle name="Comma 3 4 5 2 2 5 2 2 3" xfId="27425" xr:uid="{3DBE40CB-B407-4894-9D36-6DB5695F44C4}"/>
    <cellStyle name="Comma 3 4 5 2 2 5 2 3" xfId="13015" xr:uid="{00000000-0005-0000-0000-0000043B0000}"/>
    <cellStyle name="Comma 3 4 5 2 2 5 2 3 2" xfId="32229" xr:uid="{7980EA09-168E-4FED-AC76-B20491692205}"/>
    <cellStyle name="Comma 3 4 5 2 2 5 2 4" xfId="22622" xr:uid="{D8167203-FF1D-4D58-95B3-2AD782A3DED7}"/>
    <cellStyle name="Comma 3 4 5 2 2 5 3" xfId="5810" xr:uid="{00000000-0005-0000-0000-0000053B0000}"/>
    <cellStyle name="Comma 3 4 5 2 2 5 3 2" xfId="15417" xr:uid="{00000000-0005-0000-0000-0000063B0000}"/>
    <cellStyle name="Comma 3 4 5 2 2 5 3 2 2" xfId="34631" xr:uid="{AD01C98F-14E8-4285-8A99-7E419CAF6510}"/>
    <cellStyle name="Comma 3 4 5 2 2 5 3 3" xfId="25024" xr:uid="{CCE7BFAA-3E12-4F9C-924D-E378CF76503A}"/>
    <cellStyle name="Comma 3 4 5 2 2 5 4" xfId="10613" xr:uid="{00000000-0005-0000-0000-0000073B0000}"/>
    <cellStyle name="Comma 3 4 5 2 2 5 4 2" xfId="29827" xr:uid="{3E9ABC40-BA6F-4BFF-929B-0E266A34B562}"/>
    <cellStyle name="Comma 3 4 5 2 2 5 5" xfId="20220" xr:uid="{BADF272E-A085-4076-8F99-3B32FDFED9DE}"/>
    <cellStyle name="Comma 3 4 5 2 2 6" xfId="1803" xr:uid="{00000000-0005-0000-0000-0000083B0000}"/>
    <cellStyle name="Comma 3 4 5 2 2 6 2" xfId="4208" xr:uid="{00000000-0005-0000-0000-0000093B0000}"/>
    <cellStyle name="Comma 3 4 5 2 2 6 2 2" xfId="9011" xr:uid="{00000000-0005-0000-0000-00000A3B0000}"/>
    <cellStyle name="Comma 3 4 5 2 2 6 2 2 2" xfId="18618" xr:uid="{00000000-0005-0000-0000-00000B3B0000}"/>
    <cellStyle name="Comma 3 4 5 2 2 6 2 2 2 2" xfId="37832" xr:uid="{14BADB47-558F-4142-9BEA-760D407712E3}"/>
    <cellStyle name="Comma 3 4 5 2 2 6 2 2 3" xfId="28225" xr:uid="{DD74D7EA-6B12-4CE4-B67A-8E790BAC731A}"/>
    <cellStyle name="Comma 3 4 5 2 2 6 2 3" xfId="13815" xr:uid="{00000000-0005-0000-0000-00000C3B0000}"/>
    <cellStyle name="Comma 3 4 5 2 2 6 2 3 2" xfId="33029" xr:uid="{C018F938-E300-42EE-8C97-8A6BD3B1D53C}"/>
    <cellStyle name="Comma 3 4 5 2 2 6 2 4" xfId="23422" xr:uid="{AE016198-9E5B-4FD7-ACA3-5664C3183844}"/>
    <cellStyle name="Comma 3 4 5 2 2 6 3" xfId="6610" xr:uid="{00000000-0005-0000-0000-00000D3B0000}"/>
    <cellStyle name="Comma 3 4 5 2 2 6 3 2" xfId="16217" xr:uid="{00000000-0005-0000-0000-00000E3B0000}"/>
    <cellStyle name="Comma 3 4 5 2 2 6 3 2 2" xfId="35431" xr:uid="{CC528612-47E9-47C7-9A70-DFC279922483}"/>
    <cellStyle name="Comma 3 4 5 2 2 6 3 3" xfId="25824" xr:uid="{0C87A092-12E7-43C9-A1FA-26B0049ECBD3}"/>
    <cellStyle name="Comma 3 4 5 2 2 6 4" xfId="11413" xr:uid="{00000000-0005-0000-0000-00000F3B0000}"/>
    <cellStyle name="Comma 3 4 5 2 2 6 4 2" xfId="30627" xr:uid="{BEAA9C19-5170-4164-9CF9-8CE6E329B3FA}"/>
    <cellStyle name="Comma 3 4 5 2 2 6 5" xfId="21020" xr:uid="{7E18BBB2-90DA-413B-8EE4-05FC2FA7BF4F}"/>
    <cellStyle name="Comma 3 4 5 2 2 7" xfId="2608" xr:uid="{00000000-0005-0000-0000-0000103B0000}"/>
    <cellStyle name="Comma 3 4 5 2 2 7 2" xfId="7411" xr:uid="{00000000-0005-0000-0000-0000113B0000}"/>
    <cellStyle name="Comma 3 4 5 2 2 7 2 2" xfId="17018" xr:uid="{00000000-0005-0000-0000-0000123B0000}"/>
    <cellStyle name="Comma 3 4 5 2 2 7 2 2 2" xfId="36232" xr:uid="{B333E1E4-7258-49CD-A07C-F8E87C5375B9}"/>
    <cellStyle name="Comma 3 4 5 2 2 7 2 3" xfId="26625" xr:uid="{9D205FBE-7EFA-4F82-9434-CFC80B9647DD}"/>
    <cellStyle name="Comma 3 4 5 2 2 7 3" xfId="12215" xr:uid="{00000000-0005-0000-0000-0000133B0000}"/>
    <cellStyle name="Comma 3 4 5 2 2 7 3 2" xfId="31429" xr:uid="{E960B084-C0CF-4D8C-BDD2-D6095CC083B3}"/>
    <cellStyle name="Comma 3 4 5 2 2 7 4" xfId="21822" xr:uid="{EABBC49C-BC10-441E-BAFD-54B629E8C041}"/>
    <cellStyle name="Comma 3 4 5 2 2 8" xfId="5010" xr:uid="{00000000-0005-0000-0000-0000143B0000}"/>
    <cellStyle name="Comma 3 4 5 2 2 8 2" xfId="14617" xr:uid="{00000000-0005-0000-0000-0000153B0000}"/>
    <cellStyle name="Comma 3 4 5 2 2 8 2 2" xfId="33831" xr:uid="{34EAFF5A-F5AD-42FA-A75F-068FD32D7738}"/>
    <cellStyle name="Comma 3 4 5 2 2 8 3" xfId="24224" xr:uid="{DF8846D0-2B8B-4880-A750-EC13F230E011}"/>
    <cellStyle name="Comma 3 4 5 2 2 9" xfId="9813" xr:uid="{00000000-0005-0000-0000-0000163B0000}"/>
    <cellStyle name="Comma 3 4 5 2 2 9 2" xfId="29027" xr:uid="{E4E1B2DC-699C-499E-9B54-E33BF615C1C8}"/>
    <cellStyle name="Comma 3 4 5 2 3" xfId="302" xr:uid="{00000000-0005-0000-0000-0000173B0000}"/>
    <cellStyle name="Comma 3 4 5 2 3 2" xfId="1103" xr:uid="{00000000-0005-0000-0000-0000183B0000}"/>
    <cellStyle name="Comma 3 4 5 2 3 2 2" xfId="3508" xr:uid="{00000000-0005-0000-0000-0000193B0000}"/>
    <cellStyle name="Comma 3 4 5 2 3 2 2 2" xfId="8311" xr:uid="{00000000-0005-0000-0000-00001A3B0000}"/>
    <cellStyle name="Comma 3 4 5 2 3 2 2 2 2" xfId="17918" xr:uid="{00000000-0005-0000-0000-00001B3B0000}"/>
    <cellStyle name="Comma 3 4 5 2 3 2 2 2 2 2" xfId="37132" xr:uid="{EF27B03C-9D6C-4ACC-BB11-E89B9E807DC1}"/>
    <cellStyle name="Comma 3 4 5 2 3 2 2 2 3" xfId="27525" xr:uid="{2DFEF7F9-6D13-4279-84B3-4BA41561FEC9}"/>
    <cellStyle name="Comma 3 4 5 2 3 2 2 3" xfId="13115" xr:uid="{00000000-0005-0000-0000-00001C3B0000}"/>
    <cellStyle name="Comma 3 4 5 2 3 2 2 3 2" xfId="32329" xr:uid="{99CDE300-EA2E-4968-9D0A-13893D5A6D8A}"/>
    <cellStyle name="Comma 3 4 5 2 3 2 2 4" xfId="22722" xr:uid="{05C1C537-B87A-4B1A-BA24-14B68A020B08}"/>
    <cellStyle name="Comma 3 4 5 2 3 2 3" xfId="5910" xr:uid="{00000000-0005-0000-0000-00001D3B0000}"/>
    <cellStyle name="Comma 3 4 5 2 3 2 3 2" xfId="15517" xr:uid="{00000000-0005-0000-0000-00001E3B0000}"/>
    <cellStyle name="Comma 3 4 5 2 3 2 3 2 2" xfId="34731" xr:uid="{10EFB163-80FF-4E8A-BDD0-7616744662DD}"/>
    <cellStyle name="Comma 3 4 5 2 3 2 3 3" xfId="25124" xr:uid="{F0D1E589-F56A-410C-A7E7-224E57DAA1B6}"/>
    <cellStyle name="Comma 3 4 5 2 3 2 4" xfId="10713" xr:uid="{00000000-0005-0000-0000-00001F3B0000}"/>
    <cellStyle name="Comma 3 4 5 2 3 2 4 2" xfId="29927" xr:uid="{FD8F3546-486C-41E2-B945-9195DC9A17B8}"/>
    <cellStyle name="Comma 3 4 5 2 3 2 5" xfId="20320" xr:uid="{3A3067F9-623F-42F8-A4B1-A78526DA8946}"/>
    <cellStyle name="Comma 3 4 5 2 3 3" xfId="1903" xr:uid="{00000000-0005-0000-0000-0000203B0000}"/>
    <cellStyle name="Comma 3 4 5 2 3 3 2" xfId="4308" xr:uid="{00000000-0005-0000-0000-0000213B0000}"/>
    <cellStyle name="Comma 3 4 5 2 3 3 2 2" xfId="9111" xr:uid="{00000000-0005-0000-0000-0000223B0000}"/>
    <cellStyle name="Comma 3 4 5 2 3 3 2 2 2" xfId="18718" xr:uid="{00000000-0005-0000-0000-0000233B0000}"/>
    <cellStyle name="Comma 3 4 5 2 3 3 2 2 2 2" xfId="37932" xr:uid="{507147D9-0EDB-4021-9305-C0669421D342}"/>
    <cellStyle name="Comma 3 4 5 2 3 3 2 2 3" xfId="28325" xr:uid="{67DA84E6-70FA-4213-B50B-93A9EC457604}"/>
    <cellStyle name="Comma 3 4 5 2 3 3 2 3" xfId="13915" xr:uid="{00000000-0005-0000-0000-0000243B0000}"/>
    <cellStyle name="Comma 3 4 5 2 3 3 2 3 2" xfId="33129" xr:uid="{145CD902-E14B-4C3A-9DB4-8F8B579C2D0F}"/>
    <cellStyle name="Comma 3 4 5 2 3 3 2 4" xfId="23522" xr:uid="{70A766A7-80C8-4E43-A0EF-0C348F44352F}"/>
    <cellStyle name="Comma 3 4 5 2 3 3 3" xfId="6710" xr:uid="{00000000-0005-0000-0000-0000253B0000}"/>
    <cellStyle name="Comma 3 4 5 2 3 3 3 2" xfId="16317" xr:uid="{00000000-0005-0000-0000-0000263B0000}"/>
    <cellStyle name="Comma 3 4 5 2 3 3 3 2 2" xfId="35531" xr:uid="{F8807BBE-0921-49B4-9F45-EB388DACEAA1}"/>
    <cellStyle name="Comma 3 4 5 2 3 3 3 3" xfId="25924" xr:uid="{EC08576F-FBBB-447A-982B-069213CAA3F1}"/>
    <cellStyle name="Comma 3 4 5 2 3 3 4" xfId="11513" xr:uid="{00000000-0005-0000-0000-0000273B0000}"/>
    <cellStyle name="Comma 3 4 5 2 3 3 4 2" xfId="30727" xr:uid="{9FDF4E72-B178-4926-B33D-546BBAC5B914}"/>
    <cellStyle name="Comma 3 4 5 2 3 3 5" xfId="21120" xr:uid="{C100BBD0-96EC-445A-A31B-425405E4FD66}"/>
    <cellStyle name="Comma 3 4 5 2 3 4" xfId="2708" xr:uid="{00000000-0005-0000-0000-0000283B0000}"/>
    <cellStyle name="Comma 3 4 5 2 3 4 2" xfId="7511" xr:uid="{00000000-0005-0000-0000-0000293B0000}"/>
    <cellStyle name="Comma 3 4 5 2 3 4 2 2" xfId="17118" xr:uid="{00000000-0005-0000-0000-00002A3B0000}"/>
    <cellStyle name="Comma 3 4 5 2 3 4 2 2 2" xfId="36332" xr:uid="{1100BA05-F6A5-4A40-8F18-93B2D7C21ABE}"/>
    <cellStyle name="Comma 3 4 5 2 3 4 2 3" xfId="26725" xr:uid="{24403BF7-0500-4A1B-B4E7-237EBA8A4617}"/>
    <cellStyle name="Comma 3 4 5 2 3 4 3" xfId="12315" xr:uid="{00000000-0005-0000-0000-00002B3B0000}"/>
    <cellStyle name="Comma 3 4 5 2 3 4 3 2" xfId="31529" xr:uid="{EFE3462F-9A3D-4D20-964F-67490FDDBED8}"/>
    <cellStyle name="Comma 3 4 5 2 3 4 4" xfId="21922" xr:uid="{8A8DA0C1-AE71-4360-ACAA-C8926F317C92}"/>
    <cellStyle name="Comma 3 4 5 2 3 5" xfId="5110" xr:uid="{00000000-0005-0000-0000-00002C3B0000}"/>
    <cellStyle name="Comma 3 4 5 2 3 5 2" xfId="14717" xr:uid="{00000000-0005-0000-0000-00002D3B0000}"/>
    <cellStyle name="Comma 3 4 5 2 3 5 2 2" xfId="33931" xr:uid="{47E50DB1-3A42-496C-9208-6C233E8443D4}"/>
    <cellStyle name="Comma 3 4 5 2 3 5 3" xfId="24324" xr:uid="{9763BADA-369D-4D07-A2E4-AB551D6E6B21}"/>
    <cellStyle name="Comma 3 4 5 2 3 6" xfId="9913" xr:uid="{00000000-0005-0000-0000-00002E3B0000}"/>
    <cellStyle name="Comma 3 4 5 2 3 6 2" xfId="29127" xr:uid="{AB75BF40-CCF9-45D9-AC9D-C295C1DBB0F6}"/>
    <cellStyle name="Comma 3 4 5 2 3 7" xfId="19520" xr:uid="{805166C3-AE26-4545-8E5C-B2AA68C2923D}"/>
    <cellStyle name="Comma 3 4 5 2 4" xfId="502" xr:uid="{00000000-0005-0000-0000-00002F3B0000}"/>
    <cellStyle name="Comma 3 4 5 2 4 2" xfId="1303" xr:uid="{00000000-0005-0000-0000-0000303B0000}"/>
    <cellStyle name="Comma 3 4 5 2 4 2 2" xfId="3708" xr:uid="{00000000-0005-0000-0000-0000313B0000}"/>
    <cellStyle name="Comma 3 4 5 2 4 2 2 2" xfId="8511" xr:uid="{00000000-0005-0000-0000-0000323B0000}"/>
    <cellStyle name="Comma 3 4 5 2 4 2 2 2 2" xfId="18118" xr:uid="{00000000-0005-0000-0000-0000333B0000}"/>
    <cellStyle name="Comma 3 4 5 2 4 2 2 2 2 2" xfId="37332" xr:uid="{E4426B59-A341-463E-B248-2DCD1308183D}"/>
    <cellStyle name="Comma 3 4 5 2 4 2 2 2 3" xfId="27725" xr:uid="{BCB3890C-53D9-4064-BCEF-9ABC29CD935A}"/>
    <cellStyle name="Comma 3 4 5 2 4 2 2 3" xfId="13315" xr:uid="{00000000-0005-0000-0000-0000343B0000}"/>
    <cellStyle name="Comma 3 4 5 2 4 2 2 3 2" xfId="32529" xr:uid="{0810031C-796A-44D2-9193-32992CE320BC}"/>
    <cellStyle name="Comma 3 4 5 2 4 2 2 4" xfId="22922" xr:uid="{3045DA8A-E765-4034-AFD0-9E9F230A2D6F}"/>
    <cellStyle name="Comma 3 4 5 2 4 2 3" xfId="6110" xr:uid="{00000000-0005-0000-0000-0000353B0000}"/>
    <cellStyle name="Comma 3 4 5 2 4 2 3 2" xfId="15717" xr:uid="{00000000-0005-0000-0000-0000363B0000}"/>
    <cellStyle name="Comma 3 4 5 2 4 2 3 2 2" xfId="34931" xr:uid="{65D58E34-2AB6-49C7-A958-8A4CC10BDC16}"/>
    <cellStyle name="Comma 3 4 5 2 4 2 3 3" xfId="25324" xr:uid="{E95C494B-4781-4006-ADA6-45287A9D9C65}"/>
    <cellStyle name="Comma 3 4 5 2 4 2 4" xfId="10913" xr:uid="{00000000-0005-0000-0000-0000373B0000}"/>
    <cellStyle name="Comma 3 4 5 2 4 2 4 2" xfId="30127" xr:uid="{8EE7D241-AC2E-458F-B0B3-95D8602FD84C}"/>
    <cellStyle name="Comma 3 4 5 2 4 2 5" xfId="20520" xr:uid="{35FB8E7B-E276-4A8E-9ADD-64979A1109F1}"/>
    <cellStyle name="Comma 3 4 5 2 4 3" xfId="2103" xr:uid="{00000000-0005-0000-0000-0000383B0000}"/>
    <cellStyle name="Comma 3 4 5 2 4 3 2" xfId="4508" xr:uid="{00000000-0005-0000-0000-0000393B0000}"/>
    <cellStyle name="Comma 3 4 5 2 4 3 2 2" xfId="9311" xr:uid="{00000000-0005-0000-0000-00003A3B0000}"/>
    <cellStyle name="Comma 3 4 5 2 4 3 2 2 2" xfId="18918" xr:uid="{00000000-0005-0000-0000-00003B3B0000}"/>
    <cellStyle name="Comma 3 4 5 2 4 3 2 2 2 2" xfId="38132" xr:uid="{09C21B24-2124-4E5B-A1A8-E57B11AB87DF}"/>
    <cellStyle name="Comma 3 4 5 2 4 3 2 2 3" xfId="28525" xr:uid="{01C3E802-0646-4364-B8CC-153187E54CFD}"/>
    <cellStyle name="Comma 3 4 5 2 4 3 2 3" xfId="14115" xr:uid="{00000000-0005-0000-0000-00003C3B0000}"/>
    <cellStyle name="Comma 3 4 5 2 4 3 2 3 2" xfId="33329" xr:uid="{A7350926-B80C-4AB1-BADA-3EC9024D37FE}"/>
    <cellStyle name="Comma 3 4 5 2 4 3 2 4" xfId="23722" xr:uid="{19D8B3E8-A534-4804-B9D0-7EF3AFED6257}"/>
    <cellStyle name="Comma 3 4 5 2 4 3 3" xfId="6910" xr:uid="{00000000-0005-0000-0000-00003D3B0000}"/>
    <cellStyle name="Comma 3 4 5 2 4 3 3 2" xfId="16517" xr:uid="{00000000-0005-0000-0000-00003E3B0000}"/>
    <cellStyle name="Comma 3 4 5 2 4 3 3 2 2" xfId="35731" xr:uid="{9E53F807-6817-4A36-8D09-E4F84634C2EA}"/>
    <cellStyle name="Comma 3 4 5 2 4 3 3 3" xfId="26124" xr:uid="{2EC5ACA1-7FAB-4E32-B37E-C7EBDBE8FE12}"/>
    <cellStyle name="Comma 3 4 5 2 4 3 4" xfId="11713" xr:uid="{00000000-0005-0000-0000-00003F3B0000}"/>
    <cellStyle name="Comma 3 4 5 2 4 3 4 2" xfId="30927" xr:uid="{8FB84383-C7BE-4C31-98A5-380C70CE2AC6}"/>
    <cellStyle name="Comma 3 4 5 2 4 3 5" xfId="21320" xr:uid="{DA7FAAF2-0CA1-45AE-B0BB-8DFD6DADECF9}"/>
    <cellStyle name="Comma 3 4 5 2 4 4" xfId="2908" xr:uid="{00000000-0005-0000-0000-0000403B0000}"/>
    <cellStyle name="Comma 3 4 5 2 4 4 2" xfId="7711" xr:uid="{00000000-0005-0000-0000-0000413B0000}"/>
    <cellStyle name="Comma 3 4 5 2 4 4 2 2" xfId="17318" xr:uid="{00000000-0005-0000-0000-0000423B0000}"/>
    <cellStyle name="Comma 3 4 5 2 4 4 2 2 2" xfId="36532" xr:uid="{63B717FB-98DC-4572-BECA-388CDC3AD5A5}"/>
    <cellStyle name="Comma 3 4 5 2 4 4 2 3" xfId="26925" xr:uid="{4763D47E-5856-499C-BCAE-C1F32898C687}"/>
    <cellStyle name="Comma 3 4 5 2 4 4 3" xfId="12515" xr:uid="{00000000-0005-0000-0000-0000433B0000}"/>
    <cellStyle name="Comma 3 4 5 2 4 4 3 2" xfId="31729" xr:uid="{DF63732D-9A79-426C-A7E9-3B8A5C1411B6}"/>
    <cellStyle name="Comma 3 4 5 2 4 4 4" xfId="22122" xr:uid="{24A6049F-F443-46FC-8064-734705F844A7}"/>
    <cellStyle name="Comma 3 4 5 2 4 5" xfId="5310" xr:uid="{00000000-0005-0000-0000-0000443B0000}"/>
    <cellStyle name="Comma 3 4 5 2 4 5 2" xfId="14917" xr:uid="{00000000-0005-0000-0000-0000453B0000}"/>
    <cellStyle name="Comma 3 4 5 2 4 5 2 2" xfId="34131" xr:uid="{C9777302-D8CE-489C-AE86-4F9176019B47}"/>
    <cellStyle name="Comma 3 4 5 2 4 5 3" xfId="24524" xr:uid="{4F1E8C7B-5995-48F7-A5C2-9BEC8DAAE89A}"/>
    <cellStyle name="Comma 3 4 5 2 4 6" xfId="10113" xr:uid="{00000000-0005-0000-0000-0000463B0000}"/>
    <cellStyle name="Comma 3 4 5 2 4 6 2" xfId="29327" xr:uid="{77F9E28C-E536-40B9-85D0-A13048698E22}"/>
    <cellStyle name="Comma 3 4 5 2 4 7" xfId="19720" xr:uid="{E1399100-0A4E-49B1-A1AE-C56E6AA9F8F8}"/>
    <cellStyle name="Comma 3 4 5 2 5" xfId="702" xr:uid="{00000000-0005-0000-0000-0000473B0000}"/>
    <cellStyle name="Comma 3 4 5 2 5 2" xfId="1503" xr:uid="{00000000-0005-0000-0000-0000483B0000}"/>
    <cellStyle name="Comma 3 4 5 2 5 2 2" xfId="3908" xr:uid="{00000000-0005-0000-0000-0000493B0000}"/>
    <cellStyle name="Comma 3 4 5 2 5 2 2 2" xfId="8711" xr:uid="{00000000-0005-0000-0000-00004A3B0000}"/>
    <cellStyle name="Comma 3 4 5 2 5 2 2 2 2" xfId="18318" xr:uid="{00000000-0005-0000-0000-00004B3B0000}"/>
    <cellStyle name="Comma 3 4 5 2 5 2 2 2 2 2" xfId="37532" xr:uid="{F47DA3EB-FFAE-40DF-B81C-1B89B5302D27}"/>
    <cellStyle name="Comma 3 4 5 2 5 2 2 2 3" xfId="27925" xr:uid="{A633FA00-CDDA-4037-96D3-65A55747A601}"/>
    <cellStyle name="Comma 3 4 5 2 5 2 2 3" xfId="13515" xr:uid="{00000000-0005-0000-0000-00004C3B0000}"/>
    <cellStyle name="Comma 3 4 5 2 5 2 2 3 2" xfId="32729" xr:uid="{CD26ADC5-B214-4959-8C47-C8D2D1A841F1}"/>
    <cellStyle name="Comma 3 4 5 2 5 2 2 4" xfId="23122" xr:uid="{962480F1-4A29-4EB6-BC08-45ABA92A1FA2}"/>
    <cellStyle name="Comma 3 4 5 2 5 2 3" xfId="6310" xr:uid="{00000000-0005-0000-0000-00004D3B0000}"/>
    <cellStyle name="Comma 3 4 5 2 5 2 3 2" xfId="15917" xr:uid="{00000000-0005-0000-0000-00004E3B0000}"/>
    <cellStyle name="Comma 3 4 5 2 5 2 3 2 2" xfId="35131" xr:uid="{B4957288-3CAA-4744-BA21-932E34637B42}"/>
    <cellStyle name="Comma 3 4 5 2 5 2 3 3" xfId="25524" xr:uid="{B07059C2-B8EF-43A8-A612-B6F2B30FA99B}"/>
    <cellStyle name="Comma 3 4 5 2 5 2 4" xfId="11113" xr:uid="{00000000-0005-0000-0000-00004F3B0000}"/>
    <cellStyle name="Comma 3 4 5 2 5 2 4 2" xfId="30327" xr:uid="{7EDCF5F5-C28B-469E-AD25-E7EF2AD8D871}"/>
    <cellStyle name="Comma 3 4 5 2 5 2 5" xfId="20720" xr:uid="{943BD632-D509-4F2F-BD0C-0BF54CA48992}"/>
    <cellStyle name="Comma 3 4 5 2 5 3" xfId="2303" xr:uid="{00000000-0005-0000-0000-0000503B0000}"/>
    <cellStyle name="Comma 3 4 5 2 5 3 2" xfId="4708" xr:uid="{00000000-0005-0000-0000-0000513B0000}"/>
    <cellStyle name="Comma 3 4 5 2 5 3 2 2" xfId="9511" xr:uid="{00000000-0005-0000-0000-0000523B0000}"/>
    <cellStyle name="Comma 3 4 5 2 5 3 2 2 2" xfId="19118" xr:uid="{00000000-0005-0000-0000-0000533B0000}"/>
    <cellStyle name="Comma 3 4 5 2 5 3 2 2 2 2" xfId="38332" xr:uid="{BE9AF3EF-0CF5-433A-9DA4-94C2E4BFFC3A}"/>
    <cellStyle name="Comma 3 4 5 2 5 3 2 2 3" xfId="28725" xr:uid="{BB6F6662-37A7-4FB7-9347-D69C6D1D5E47}"/>
    <cellStyle name="Comma 3 4 5 2 5 3 2 3" xfId="14315" xr:uid="{00000000-0005-0000-0000-0000543B0000}"/>
    <cellStyle name="Comma 3 4 5 2 5 3 2 3 2" xfId="33529" xr:uid="{2800EC6A-29B1-4C9C-B3DC-28104D6CAB2C}"/>
    <cellStyle name="Comma 3 4 5 2 5 3 2 4" xfId="23922" xr:uid="{6449FED4-64CB-4EDC-9A4A-1B3DD1F353A2}"/>
    <cellStyle name="Comma 3 4 5 2 5 3 3" xfId="7110" xr:uid="{00000000-0005-0000-0000-0000553B0000}"/>
    <cellStyle name="Comma 3 4 5 2 5 3 3 2" xfId="16717" xr:uid="{00000000-0005-0000-0000-0000563B0000}"/>
    <cellStyle name="Comma 3 4 5 2 5 3 3 2 2" xfId="35931" xr:uid="{256BFFCF-6108-4A6A-9835-193E9D2B6FFB}"/>
    <cellStyle name="Comma 3 4 5 2 5 3 3 3" xfId="26324" xr:uid="{30E626F9-C471-4EA8-B81D-6B758138F528}"/>
    <cellStyle name="Comma 3 4 5 2 5 3 4" xfId="11913" xr:uid="{00000000-0005-0000-0000-0000573B0000}"/>
    <cellStyle name="Comma 3 4 5 2 5 3 4 2" xfId="31127" xr:uid="{F995F390-D9EE-4FE8-9617-16094F039BDA}"/>
    <cellStyle name="Comma 3 4 5 2 5 3 5" xfId="21520" xr:uid="{88BEEC39-FC3B-4881-B3C7-5B48C27AB9E0}"/>
    <cellStyle name="Comma 3 4 5 2 5 4" xfId="3108" xr:uid="{00000000-0005-0000-0000-0000583B0000}"/>
    <cellStyle name="Comma 3 4 5 2 5 4 2" xfId="7911" xr:uid="{00000000-0005-0000-0000-0000593B0000}"/>
    <cellStyle name="Comma 3 4 5 2 5 4 2 2" xfId="17518" xr:uid="{00000000-0005-0000-0000-00005A3B0000}"/>
    <cellStyle name="Comma 3 4 5 2 5 4 2 2 2" xfId="36732" xr:uid="{E5891374-C361-4B62-985F-6B67D3E87817}"/>
    <cellStyle name="Comma 3 4 5 2 5 4 2 3" xfId="27125" xr:uid="{5B3DB0ED-BE28-4F7C-BB92-BDDDD9051246}"/>
    <cellStyle name="Comma 3 4 5 2 5 4 3" xfId="12715" xr:uid="{00000000-0005-0000-0000-00005B3B0000}"/>
    <cellStyle name="Comma 3 4 5 2 5 4 3 2" xfId="31929" xr:uid="{95EC6BCF-0951-4D09-A63D-BD7026956A83}"/>
    <cellStyle name="Comma 3 4 5 2 5 4 4" xfId="22322" xr:uid="{23FB1490-32AE-4591-96C7-4B1A5AD16E37}"/>
    <cellStyle name="Comma 3 4 5 2 5 5" xfId="5510" xr:uid="{00000000-0005-0000-0000-00005C3B0000}"/>
    <cellStyle name="Comma 3 4 5 2 5 5 2" xfId="15117" xr:uid="{00000000-0005-0000-0000-00005D3B0000}"/>
    <cellStyle name="Comma 3 4 5 2 5 5 2 2" xfId="34331" xr:uid="{F8D76B66-9DA3-463D-8362-3B9C1F37E73E}"/>
    <cellStyle name="Comma 3 4 5 2 5 5 3" xfId="24724" xr:uid="{342FDDC8-C12A-4FAB-8ABF-6E84BE46387A}"/>
    <cellStyle name="Comma 3 4 5 2 5 6" xfId="10313" xr:uid="{00000000-0005-0000-0000-00005E3B0000}"/>
    <cellStyle name="Comma 3 4 5 2 5 6 2" xfId="29527" xr:uid="{FFEE6DDF-8CF9-4FC7-A4FB-B616D7AF3E3A}"/>
    <cellStyle name="Comma 3 4 5 2 5 7" xfId="19920" xr:uid="{289655B0-AA8B-4975-A403-45FF442E6486}"/>
    <cellStyle name="Comma 3 4 5 2 6" xfId="903" xr:uid="{00000000-0005-0000-0000-00005F3B0000}"/>
    <cellStyle name="Comma 3 4 5 2 6 2" xfId="3308" xr:uid="{00000000-0005-0000-0000-0000603B0000}"/>
    <cellStyle name="Comma 3 4 5 2 6 2 2" xfId="8111" xr:uid="{00000000-0005-0000-0000-0000613B0000}"/>
    <cellStyle name="Comma 3 4 5 2 6 2 2 2" xfId="17718" xr:uid="{00000000-0005-0000-0000-0000623B0000}"/>
    <cellStyle name="Comma 3 4 5 2 6 2 2 2 2" xfId="36932" xr:uid="{E7A8AB4F-1364-4319-99EA-AB5B2047D0C9}"/>
    <cellStyle name="Comma 3 4 5 2 6 2 2 3" xfId="27325" xr:uid="{ABFC7B2F-BEBA-4EB2-BDAA-CAE31D558EBD}"/>
    <cellStyle name="Comma 3 4 5 2 6 2 3" xfId="12915" xr:uid="{00000000-0005-0000-0000-0000633B0000}"/>
    <cellStyle name="Comma 3 4 5 2 6 2 3 2" xfId="32129" xr:uid="{0D3E7BD3-7344-45BE-B404-71BD8DC44F56}"/>
    <cellStyle name="Comma 3 4 5 2 6 2 4" xfId="22522" xr:uid="{8144BDBF-155D-4B42-898C-A03A64256538}"/>
    <cellStyle name="Comma 3 4 5 2 6 3" xfId="5710" xr:uid="{00000000-0005-0000-0000-0000643B0000}"/>
    <cellStyle name="Comma 3 4 5 2 6 3 2" xfId="15317" xr:uid="{00000000-0005-0000-0000-0000653B0000}"/>
    <cellStyle name="Comma 3 4 5 2 6 3 2 2" xfId="34531" xr:uid="{2A47B988-805C-4234-AD45-4647811BBCCC}"/>
    <cellStyle name="Comma 3 4 5 2 6 3 3" xfId="24924" xr:uid="{A4FDD585-2275-4543-9CE7-64D95E3CA9BE}"/>
    <cellStyle name="Comma 3 4 5 2 6 4" xfId="10513" xr:uid="{00000000-0005-0000-0000-0000663B0000}"/>
    <cellStyle name="Comma 3 4 5 2 6 4 2" xfId="29727" xr:uid="{DA7776A0-FD30-4345-86C3-808FD3280218}"/>
    <cellStyle name="Comma 3 4 5 2 6 5" xfId="20120" xr:uid="{7BEEC184-57E8-4F6D-8E8D-93B091C36B05}"/>
    <cellStyle name="Comma 3 4 5 2 7" xfId="1703" xr:uid="{00000000-0005-0000-0000-0000673B0000}"/>
    <cellStyle name="Comma 3 4 5 2 7 2" xfId="4108" xr:uid="{00000000-0005-0000-0000-0000683B0000}"/>
    <cellStyle name="Comma 3 4 5 2 7 2 2" xfId="8911" xr:uid="{00000000-0005-0000-0000-0000693B0000}"/>
    <cellStyle name="Comma 3 4 5 2 7 2 2 2" xfId="18518" xr:uid="{00000000-0005-0000-0000-00006A3B0000}"/>
    <cellStyle name="Comma 3 4 5 2 7 2 2 2 2" xfId="37732" xr:uid="{F4A8FEDE-E031-4381-A481-17DB5E0EE102}"/>
    <cellStyle name="Comma 3 4 5 2 7 2 2 3" xfId="28125" xr:uid="{B6C9CCAE-FE8E-4496-95BB-E1E933761051}"/>
    <cellStyle name="Comma 3 4 5 2 7 2 3" xfId="13715" xr:uid="{00000000-0005-0000-0000-00006B3B0000}"/>
    <cellStyle name="Comma 3 4 5 2 7 2 3 2" xfId="32929" xr:uid="{026CCBB1-99B6-42C8-8836-6D7F3AD2364C}"/>
    <cellStyle name="Comma 3 4 5 2 7 2 4" xfId="23322" xr:uid="{1BF78597-139B-4611-9FE3-D0BE4E00AE65}"/>
    <cellStyle name="Comma 3 4 5 2 7 3" xfId="6510" xr:uid="{00000000-0005-0000-0000-00006C3B0000}"/>
    <cellStyle name="Comma 3 4 5 2 7 3 2" xfId="16117" xr:uid="{00000000-0005-0000-0000-00006D3B0000}"/>
    <cellStyle name="Comma 3 4 5 2 7 3 2 2" xfId="35331" xr:uid="{54A22449-0EBF-48F4-875C-70F1949B5005}"/>
    <cellStyle name="Comma 3 4 5 2 7 3 3" xfId="25724" xr:uid="{4295E610-DE3F-4AC7-9C3A-AC4D5353CA60}"/>
    <cellStyle name="Comma 3 4 5 2 7 4" xfId="11313" xr:uid="{00000000-0005-0000-0000-00006E3B0000}"/>
    <cellStyle name="Comma 3 4 5 2 7 4 2" xfId="30527" xr:uid="{9F4F0D57-C738-4D8B-AABC-6ECCFD5FDC91}"/>
    <cellStyle name="Comma 3 4 5 2 7 5" xfId="20920" xr:uid="{23DE6021-6FDF-47B5-B987-68ADA2E98B0A}"/>
    <cellStyle name="Comma 3 4 5 2 8" xfId="2508" xr:uid="{00000000-0005-0000-0000-00006F3B0000}"/>
    <cellStyle name="Comma 3 4 5 2 8 2" xfId="7311" xr:uid="{00000000-0005-0000-0000-0000703B0000}"/>
    <cellStyle name="Comma 3 4 5 2 8 2 2" xfId="16918" xr:uid="{00000000-0005-0000-0000-0000713B0000}"/>
    <cellStyle name="Comma 3 4 5 2 8 2 2 2" xfId="36132" xr:uid="{70057EBD-C143-4555-97F4-CAAA5F3FB1B7}"/>
    <cellStyle name="Comma 3 4 5 2 8 2 3" xfId="26525" xr:uid="{F7791D0B-6038-4551-8BDB-8E083DB653E9}"/>
    <cellStyle name="Comma 3 4 5 2 8 3" xfId="12115" xr:uid="{00000000-0005-0000-0000-0000723B0000}"/>
    <cellStyle name="Comma 3 4 5 2 8 3 2" xfId="31329" xr:uid="{17A884BB-4615-468C-8066-C3CD39CB7C13}"/>
    <cellStyle name="Comma 3 4 5 2 8 4" xfId="21722" xr:uid="{08F0531C-5BA3-4AB8-8484-F3E849C6D058}"/>
    <cellStyle name="Comma 3 4 5 2 9" xfId="4910" xr:uid="{00000000-0005-0000-0000-0000733B0000}"/>
    <cellStyle name="Comma 3 4 5 2 9 2" xfId="14517" xr:uid="{00000000-0005-0000-0000-0000743B0000}"/>
    <cellStyle name="Comma 3 4 5 2 9 2 2" xfId="33731" xr:uid="{68DE04B0-407B-4DED-A413-70CED6D427A5}"/>
    <cellStyle name="Comma 3 4 5 2 9 3" xfId="24124" xr:uid="{B2FF0C94-6E07-4B28-9EBD-D39D67F0D640}"/>
    <cellStyle name="Comma 3 4 5 3" xfId="152" xr:uid="{00000000-0005-0000-0000-0000753B0000}"/>
    <cellStyle name="Comma 3 4 5 3 10" xfId="19370" xr:uid="{EB9AA967-BEE8-4A81-B37C-E1841328E238}"/>
    <cellStyle name="Comma 3 4 5 3 2" xfId="352" xr:uid="{00000000-0005-0000-0000-0000763B0000}"/>
    <cellStyle name="Comma 3 4 5 3 2 2" xfId="1153" xr:uid="{00000000-0005-0000-0000-0000773B0000}"/>
    <cellStyle name="Comma 3 4 5 3 2 2 2" xfId="3558" xr:uid="{00000000-0005-0000-0000-0000783B0000}"/>
    <cellStyle name="Comma 3 4 5 3 2 2 2 2" xfId="8361" xr:uid="{00000000-0005-0000-0000-0000793B0000}"/>
    <cellStyle name="Comma 3 4 5 3 2 2 2 2 2" xfId="17968" xr:uid="{00000000-0005-0000-0000-00007A3B0000}"/>
    <cellStyle name="Comma 3 4 5 3 2 2 2 2 2 2" xfId="37182" xr:uid="{DC55F12A-0615-4F14-8E15-8E1A2374A829}"/>
    <cellStyle name="Comma 3 4 5 3 2 2 2 2 3" xfId="27575" xr:uid="{07839745-8F2F-441A-81E6-9DCCED361BEE}"/>
    <cellStyle name="Comma 3 4 5 3 2 2 2 3" xfId="13165" xr:uid="{00000000-0005-0000-0000-00007B3B0000}"/>
    <cellStyle name="Comma 3 4 5 3 2 2 2 3 2" xfId="32379" xr:uid="{559A43E1-B844-4791-B0C3-E1422BC3C0AF}"/>
    <cellStyle name="Comma 3 4 5 3 2 2 2 4" xfId="22772" xr:uid="{FB10E9A8-D8DF-4919-81CC-30E53D8AC0A3}"/>
    <cellStyle name="Comma 3 4 5 3 2 2 3" xfId="5960" xr:uid="{00000000-0005-0000-0000-00007C3B0000}"/>
    <cellStyle name="Comma 3 4 5 3 2 2 3 2" xfId="15567" xr:uid="{00000000-0005-0000-0000-00007D3B0000}"/>
    <cellStyle name="Comma 3 4 5 3 2 2 3 2 2" xfId="34781" xr:uid="{16999A73-73C7-417A-AF6B-0D8D76AC06E0}"/>
    <cellStyle name="Comma 3 4 5 3 2 2 3 3" xfId="25174" xr:uid="{393C6F08-8C3B-4C4D-8A52-08F06EED4DAD}"/>
    <cellStyle name="Comma 3 4 5 3 2 2 4" xfId="10763" xr:uid="{00000000-0005-0000-0000-00007E3B0000}"/>
    <cellStyle name="Comma 3 4 5 3 2 2 4 2" xfId="29977" xr:uid="{4A0E1179-E94E-4D60-85DD-EB3464D56A07}"/>
    <cellStyle name="Comma 3 4 5 3 2 2 5" xfId="20370" xr:uid="{DD0E1D60-8623-4BFD-B807-FA44C663D911}"/>
    <cellStyle name="Comma 3 4 5 3 2 3" xfId="1953" xr:uid="{00000000-0005-0000-0000-00007F3B0000}"/>
    <cellStyle name="Comma 3 4 5 3 2 3 2" xfId="4358" xr:uid="{00000000-0005-0000-0000-0000803B0000}"/>
    <cellStyle name="Comma 3 4 5 3 2 3 2 2" xfId="9161" xr:uid="{00000000-0005-0000-0000-0000813B0000}"/>
    <cellStyle name="Comma 3 4 5 3 2 3 2 2 2" xfId="18768" xr:uid="{00000000-0005-0000-0000-0000823B0000}"/>
    <cellStyle name="Comma 3 4 5 3 2 3 2 2 2 2" xfId="37982" xr:uid="{A6EAEC68-F369-4A2F-8B17-20040290D3A7}"/>
    <cellStyle name="Comma 3 4 5 3 2 3 2 2 3" xfId="28375" xr:uid="{5F9D53B7-C2C9-4CFB-844A-56FC575BF7E1}"/>
    <cellStyle name="Comma 3 4 5 3 2 3 2 3" xfId="13965" xr:uid="{00000000-0005-0000-0000-0000833B0000}"/>
    <cellStyle name="Comma 3 4 5 3 2 3 2 3 2" xfId="33179" xr:uid="{4F787B9C-9260-4745-A43B-153E3C70F58D}"/>
    <cellStyle name="Comma 3 4 5 3 2 3 2 4" xfId="23572" xr:uid="{9D9D965B-5420-4541-BA88-64EC29025DA3}"/>
    <cellStyle name="Comma 3 4 5 3 2 3 3" xfId="6760" xr:uid="{00000000-0005-0000-0000-0000843B0000}"/>
    <cellStyle name="Comma 3 4 5 3 2 3 3 2" xfId="16367" xr:uid="{00000000-0005-0000-0000-0000853B0000}"/>
    <cellStyle name="Comma 3 4 5 3 2 3 3 2 2" xfId="35581" xr:uid="{87DB8B1D-062F-452A-8F9D-18772A861593}"/>
    <cellStyle name="Comma 3 4 5 3 2 3 3 3" xfId="25974" xr:uid="{A0786FD7-50B4-4661-B76B-B44A56E637A1}"/>
    <cellStyle name="Comma 3 4 5 3 2 3 4" xfId="11563" xr:uid="{00000000-0005-0000-0000-0000863B0000}"/>
    <cellStyle name="Comma 3 4 5 3 2 3 4 2" xfId="30777" xr:uid="{689DBE49-73B0-41E3-A6A9-9E1875F8E23B}"/>
    <cellStyle name="Comma 3 4 5 3 2 3 5" xfId="21170" xr:uid="{C6151A5C-A416-4134-8B74-38D9F2BFE3BC}"/>
    <cellStyle name="Comma 3 4 5 3 2 4" xfId="2758" xr:uid="{00000000-0005-0000-0000-0000873B0000}"/>
    <cellStyle name="Comma 3 4 5 3 2 4 2" xfId="7561" xr:uid="{00000000-0005-0000-0000-0000883B0000}"/>
    <cellStyle name="Comma 3 4 5 3 2 4 2 2" xfId="17168" xr:uid="{00000000-0005-0000-0000-0000893B0000}"/>
    <cellStyle name="Comma 3 4 5 3 2 4 2 2 2" xfId="36382" xr:uid="{696ADBC3-D6AA-4D34-85EA-C4352F39B766}"/>
    <cellStyle name="Comma 3 4 5 3 2 4 2 3" xfId="26775" xr:uid="{00343BDD-014E-4E77-B806-981553F1778F}"/>
    <cellStyle name="Comma 3 4 5 3 2 4 3" xfId="12365" xr:uid="{00000000-0005-0000-0000-00008A3B0000}"/>
    <cellStyle name="Comma 3 4 5 3 2 4 3 2" xfId="31579" xr:uid="{825F80BD-FFA2-4E43-A785-AB1EE5C25390}"/>
    <cellStyle name="Comma 3 4 5 3 2 4 4" xfId="21972" xr:uid="{FD4A0ABC-902B-4FB0-8783-318C027F8D9F}"/>
    <cellStyle name="Comma 3 4 5 3 2 5" xfId="5160" xr:uid="{00000000-0005-0000-0000-00008B3B0000}"/>
    <cellStyle name="Comma 3 4 5 3 2 5 2" xfId="14767" xr:uid="{00000000-0005-0000-0000-00008C3B0000}"/>
    <cellStyle name="Comma 3 4 5 3 2 5 2 2" xfId="33981" xr:uid="{D8647CCD-6F81-4DDC-9EA5-9AC25D859EA1}"/>
    <cellStyle name="Comma 3 4 5 3 2 5 3" xfId="24374" xr:uid="{0F13A23A-CCA2-4285-AE61-2F0E8B972303}"/>
    <cellStyle name="Comma 3 4 5 3 2 6" xfId="9963" xr:uid="{00000000-0005-0000-0000-00008D3B0000}"/>
    <cellStyle name="Comma 3 4 5 3 2 6 2" xfId="29177" xr:uid="{84FD1584-1981-44F0-AB28-14989CFF63D1}"/>
    <cellStyle name="Comma 3 4 5 3 2 7" xfId="19570" xr:uid="{7AD6C332-864C-4B12-836A-6113B0550447}"/>
    <cellStyle name="Comma 3 4 5 3 3" xfId="552" xr:uid="{00000000-0005-0000-0000-00008E3B0000}"/>
    <cellStyle name="Comma 3 4 5 3 3 2" xfId="1353" xr:uid="{00000000-0005-0000-0000-00008F3B0000}"/>
    <cellStyle name="Comma 3 4 5 3 3 2 2" xfId="3758" xr:uid="{00000000-0005-0000-0000-0000903B0000}"/>
    <cellStyle name="Comma 3 4 5 3 3 2 2 2" xfId="8561" xr:uid="{00000000-0005-0000-0000-0000913B0000}"/>
    <cellStyle name="Comma 3 4 5 3 3 2 2 2 2" xfId="18168" xr:uid="{00000000-0005-0000-0000-0000923B0000}"/>
    <cellStyle name="Comma 3 4 5 3 3 2 2 2 2 2" xfId="37382" xr:uid="{31EDE704-D997-44DF-93ED-68C93AC00125}"/>
    <cellStyle name="Comma 3 4 5 3 3 2 2 2 3" xfId="27775" xr:uid="{7CBDA2BB-718B-40A2-B898-18487981493F}"/>
    <cellStyle name="Comma 3 4 5 3 3 2 2 3" xfId="13365" xr:uid="{00000000-0005-0000-0000-0000933B0000}"/>
    <cellStyle name="Comma 3 4 5 3 3 2 2 3 2" xfId="32579" xr:uid="{1B57B791-E232-4AFD-BDB8-DD08A29B1B2A}"/>
    <cellStyle name="Comma 3 4 5 3 3 2 2 4" xfId="22972" xr:uid="{533D9277-D598-4275-BBAD-B56BAC86FFBE}"/>
    <cellStyle name="Comma 3 4 5 3 3 2 3" xfId="6160" xr:uid="{00000000-0005-0000-0000-0000943B0000}"/>
    <cellStyle name="Comma 3 4 5 3 3 2 3 2" xfId="15767" xr:uid="{00000000-0005-0000-0000-0000953B0000}"/>
    <cellStyle name="Comma 3 4 5 3 3 2 3 2 2" xfId="34981" xr:uid="{5AB3E9B6-A02B-450D-8EEA-92D3CD3F30F0}"/>
    <cellStyle name="Comma 3 4 5 3 3 2 3 3" xfId="25374" xr:uid="{6744BAFD-4575-4A75-8507-62D3D310BE33}"/>
    <cellStyle name="Comma 3 4 5 3 3 2 4" xfId="10963" xr:uid="{00000000-0005-0000-0000-0000963B0000}"/>
    <cellStyle name="Comma 3 4 5 3 3 2 4 2" xfId="30177" xr:uid="{AA813949-9B2A-491B-AE93-1938CFFB1A68}"/>
    <cellStyle name="Comma 3 4 5 3 3 2 5" xfId="20570" xr:uid="{90056C3F-8505-47DF-96FA-5A066AA655C1}"/>
    <cellStyle name="Comma 3 4 5 3 3 3" xfId="2153" xr:uid="{00000000-0005-0000-0000-0000973B0000}"/>
    <cellStyle name="Comma 3 4 5 3 3 3 2" xfId="4558" xr:uid="{00000000-0005-0000-0000-0000983B0000}"/>
    <cellStyle name="Comma 3 4 5 3 3 3 2 2" xfId="9361" xr:uid="{00000000-0005-0000-0000-0000993B0000}"/>
    <cellStyle name="Comma 3 4 5 3 3 3 2 2 2" xfId="18968" xr:uid="{00000000-0005-0000-0000-00009A3B0000}"/>
    <cellStyle name="Comma 3 4 5 3 3 3 2 2 2 2" xfId="38182" xr:uid="{68BA5C2B-F1A9-4D99-98BA-11E6774E2021}"/>
    <cellStyle name="Comma 3 4 5 3 3 3 2 2 3" xfId="28575" xr:uid="{84C45E4F-926D-430B-9D2B-778FF703C500}"/>
    <cellStyle name="Comma 3 4 5 3 3 3 2 3" xfId="14165" xr:uid="{00000000-0005-0000-0000-00009B3B0000}"/>
    <cellStyle name="Comma 3 4 5 3 3 3 2 3 2" xfId="33379" xr:uid="{E68C13C7-6640-4395-AAC2-BBAA097C4D3D}"/>
    <cellStyle name="Comma 3 4 5 3 3 3 2 4" xfId="23772" xr:uid="{44B35A7F-3771-4E25-9D8B-A1EBA3EC241E}"/>
    <cellStyle name="Comma 3 4 5 3 3 3 3" xfId="6960" xr:uid="{00000000-0005-0000-0000-00009C3B0000}"/>
    <cellStyle name="Comma 3 4 5 3 3 3 3 2" xfId="16567" xr:uid="{00000000-0005-0000-0000-00009D3B0000}"/>
    <cellStyle name="Comma 3 4 5 3 3 3 3 2 2" xfId="35781" xr:uid="{BE2B55BC-5116-48A9-883A-B4EC676DA616}"/>
    <cellStyle name="Comma 3 4 5 3 3 3 3 3" xfId="26174" xr:uid="{2DC5B832-509E-4175-A7F6-83FF6430C6DC}"/>
    <cellStyle name="Comma 3 4 5 3 3 3 4" xfId="11763" xr:uid="{00000000-0005-0000-0000-00009E3B0000}"/>
    <cellStyle name="Comma 3 4 5 3 3 3 4 2" xfId="30977" xr:uid="{834EEB07-142E-47B4-9C63-B331884F85CB}"/>
    <cellStyle name="Comma 3 4 5 3 3 3 5" xfId="21370" xr:uid="{4A9AFC60-78C5-45D9-8CC1-32CD9A74A019}"/>
    <cellStyle name="Comma 3 4 5 3 3 4" xfId="2958" xr:uid="{00000000-0005-0000-0000-00009F3B0000}"/>
    <cellStyle name="Comma 3 4 5 3 3 4 2" xfId="7761" xr:uid="{00000000-0005-0000-0000-0000A03B0000}"/>
    <cellStyle name="Comma 3 4 5 3 3 4 2 2" xfId="17368" xr:uid="{00000000-0005-0000-0000-0000A13B0000}"/>
    <cellStyle name="Comma 3 4 5 3 3 4 2 2 2" xfId="36582" xr:uid="{E0B35774-A92A-4B4E-80A6-95326FF54628}"/>
    <cellStyle name="Comma 3 4 5 3 3 4 2 3" xfId="26975" xr:uid="{87D01B66-C26D-41BE-8D59-F080E7D6E9E1}"/>
    <cellStyle name="Comma 3 4 5 3 3 4 3" xfId="12565" xr:uid="{00000000-0005-0000-0000-0000A23B0000}"/>
    <cellStyle name="Comma 3 4 5 3 3 4 3 2" xfId="31779" xr:uid="{55AB8D10-93FF-4CA0-AAFF-E9BFACACD68F}"/>
    <cellStyle name="Comma 3 4 5 3 3 4 4" xfId="22172" xr:uid="{C7306EF7-7F9C-4709-8BCD-7ACBE1715965}"/>
    <cellStyle name="Comma 3 4 5 3 3 5" xfId="5360" xr:uid="{00000000-0005-0000-0000-0000A33B0000}"/>
    <cellStyle name="Comma 3 4 5 3 3 5 2" xfId="14967" xr:uid="{00000000-0005-0000-0000-0000A43B0000}"/>
    <cellStyle name="Comma 3 4 5 3 3 5 2 2" xfId="34181" xr:uid="{1F39A02A-2A0A-4FC9-AF8A-11E6683CA201}"/>
    <cellStyle name="Comma 3 4 5 3 3 5 3" xfId="24574" xr:uid="{5C813A9D-9F23-4FCF-B38D-FEAD56DAE5ED}"/>
    <cellStyle name="Comma 3 4 5 3 3 6" xfId="10163" xr:uid="{00000000-0005-0000-0000-0000A53B0000}"/>
    <cellStyle name="Comma 3 4 5 3 3 6 2" xfId="29377" xr:uid="{BCA011D8-CFCA-4449-AF0A-B8CD2912F443}"/>
    <cellStyle name="Comma 3 4 5 3 3 7" xfId="19770" xr:uid="{DBEC2081-1E52-4796-AD5A-3B19EEB6E84D}"/>
    <cellStyle name="Comma 3 4 5 3 4" xfId="752" xr:uid="{00000000-0005-0000-0000-0000A63B0000}"/>
    <cellStyle name="Comma 3 4 5 3 4 2" xfId="1553" xr:uid="{00000000-0005-0000-0000-0000A73B0000}"/>
    <cellStyle name="Comma 3 4 5 3 4 2 2" xfId="3958" xr:uid="{00000000-0005-0000-0000-0000A83B0000}"/>
    <cellStyle name="Comma 3 4 5 3 4 2 2 2" xfId="8761" xr:uid="{00000000-0005-0000-0000-0000A93B0000}"/>
    <cellStyle name="Comma 3 4 5 3 4 2 2 2 2" xfId="18368" xr:uid="{00000000-0005-0000-0000-0000AA3B0000}"/>
    <cellStyle name="Comma 3 4 5 3 4 2 2 2 2 2" xfId="37582" xr:uid="{06B49A75-E637-4A11-AD38-A17A3BF62FF3}"/>
    <cellStyle name="Comma 3 4 5 3 4 2 2 2 3" xfId="27975" xr:uid="{0053B48D-01C5-45DD-86D1-AED5548E9CCE}"/>
    <cellStyle name="Comma 3 4 5 3 4 2 2 3" xfId="13565" xr:uid="{00000000-0005-0000-0000-0000AB3B0000}"/>
    <cellStyle name="Comma 3 4 5 3 4 2 2 3 2" xfId="32779" xr:uid="{BDF57305-AB3B-4D1F-A23D-E224C40E2A20}"/>
    <cellStyle name="Comma 3 4 5 3 4 2 2 4" xfId="23172" xr:uid="{A8832D13-2C59-480F-8F14-57B96AA3F769}"/>
    <cellStyle name="Comma 3 4 5 3 4 2 3" xfId="6360" xr:uid="{00000000-0005-0000-0000-0000AC3B0000}"/>
    <cellStyle name="Comma 3 4 5 3 4 2 3 2" xfId="15967" xr:uid="{00000000-0005-0000-0000-0000AD3B0000}"/>
    <cellStyle name="Comma 3 4 5 3 4 2 3 2 2" xfId="35181" xr:uid="{EFFFB29B-6275-44EC-821B-A2C7163E6B0E}"/>
    <cellStyle name="Comma 3 4 5 3 4 2 3 3" xfId="25574" xr:uid="{25DA0F51-7705-480B-95E1-68D5551D625C}"/>
    <cellStyle name="Comma 3 4 5 3 4 2 4" xfId="11163" xr:uid="{00000000-0005-0000-0000-0000AE3B0000}"/>
    <cellStyle name="Comma 3 4 5 3 4 2 4 2" xfId="30377" xr:uid="{1768A039-D87F-4C53-B1B9-71A3B0534AB3}"/>
    <cellStyle name="Comma 3 4 5 3 4 2 5" xfId="20770" xr:uid="{2B32E9B0-AB53-44A5-A8B3-349E806619EE}"/>
    <cellStyle name="Comma 3 4 5 3 4 3" xfId="2353" xr:uid="{00000000-0005-0000-0000-0000AF3B0000}"/>
    <cellStyle name="Comma 3 4 5 3 4 3 2" xfId="4758" xr:uid="{00000000-0005-0000-0000-0000B03B0000}"/>
    <cellStyle name="Comma 3 4 5 3 4 3 2 2" xfId="9561" xr:uid="{00000000-0005-0000-0000-0000B13B0000}"/>
    <cellStyle name="Comma 3 4 5 3 4 3 2 2 2" xfId="19168" xr:uid="{00000000-0005-0000-0000-0000B23B0000}"/>
    <cellStyle name="Comma 3 4 5 3 4 3 2 2 2 2" xfId="38382" xr:uid="{834B559A-A036-4267-9362-4A5E8B2AAE37}"/>
    <cellStyle name="Comma 3 4 5 3 4 3 2 2 3" xfId="28775" xr:uid="{7202F4F0-2F49-4C8D-9CB5-F39C700E1517}"/>
    <cellStyle name="Comma 3 4 5 3 4 3 2 3" xfId="14365" xr:uid="{00000000-0005-0000-0000-0000B33B0000}"/>
    <cellStyle name="Comma 3 4 5 3 4 3 2 3 2" xfId="33579" xr:uid="{3235A12C-990B-4B70-810C-37BC275A18A9}"/>
    <cellStyle name="Comma 3 4 5 3 4 3 2 4" xfId="23972" xr:uid="{9292506B-6E9A-4340-9AE3-2EF5D4A3CBB8}"/>
    <cellStyle name="Comma 3 4 5 3 4 3 3" xfId="7160" xr:uid="{00000000-0005-0000-0000-0000B43B0000}"/>
    <cellStyle name="Comma 3 4 5 3 4 3 3 2" xfId="16767" xr:uid="{00000000-0005-0000-0000-0000B53B0000}"/>
    <cellStyle name="Comma 3 4 5 3 4 3 3 2 2" xfId="35981" xr:uid="{67F2E9F8-7A0F-4667-BF63-0924C4935F2D}"/>
    <cellStyle name="Comma 3 4 5 3 4 3 3 3" xfId="26374" xr:uid="{B226EE7A-3C73-4E2D-BC7C-3A79F753886F}"/>
    <cellStyle name="Comma 3 4 5 3 4 3 4" xfId="11963" xr:uid="{00000000-0005-0000-0000-0000B63B0000}"/>
    <cellStyle name="Comma 3 4 5 3 4 3 4 2" xfId="31177" xr:uid="{780F79AC-3338-4B0C-8EB7-4059C3FA0F6E}"/>
    <cellStyle name="Comma 3 4 5 3 4 3 5" xfId="21570" xr:uid="{7AA706D4-DA73-4416-B607-3A03D4FB00E7}"/>
    <cellStyle name="Comma 3 4 5 3 4 4" xfId="3158" xr:uid="{00000000-0005-0000-0000-0000B73B0000}"/>
    <cellStyle name="Comma 3 4 5 3 4 4 2" xfId="7961" xr:uid="{00000000-0005-0000-0000-0000B83B0000}"/>
    <cellStyle name="Comma 3 4 5 3 4 4 2 2" xfId="17568" xr:uid="{00000000-0005-0000-0000-0000B93B0000}"/>
    <cellStyle name="Comma 3 4 5 3 4 4 2 2 2" xfId="36782" xr:uid="{830ACA77-BE80-4D25-AAE3-4E6A95B55711}"/>
    <cellStyle name="Comma 3 4 5 3 4 4 2 3" xfId="27175" xr:uid="{09CBDC3C-1B91-4118-BBC4-B7169CAC0990}"/>
    <cellStyle name="Comma 3 4 5 3 4 4 3" xfId="12765" xr:uid="{00000000-0005-0000-0000-0000BA3B0000}"/>
    <cellStyle name="Comma 3 4 5 3 4 4 3 2" xfId="31979" xr:uid="{2B68849E-7CB5-4DE1-B2A5-AA027ECEE39F}"/>
    <cellStyle name="Comma 3 4 5 3 4 4 4" xfId="22372" xr:uid="{700082E1-EA43-4AB0-89A0-93172A6DE6B6}"/>
    <cellStyle name="Comma 3 4 5 3 4 5" xfId="5560" xr:uid="{00000000-0005-0000-0000-0000BB3B0000}"/>
    <cellStyle name="Comma 3 4 5 3 4 5 2" xfId="15167" xr:uid="{00000000-0005-0000-0000-0000BC3B0000}"/>
    <cellStyle name="Comma 3 4 5 3 4 5 2 2" xfId="34381" xr:uid="{843399ED-3311-4EE9-B039-445FDF4E3694}"/>
    <cellStyle name="Comma 3 4 5 3 4 5 3" xfId="24774" xr:uid="{17DDF954-A6AA-4E53-BCEF-E7993645DC4A}"/>
    <cellStyle name="Comma 3 4 5 3 4 6" xfId="10363" xr:uid="{00000000-0005-0000-0000-0000BD3B0000}"/>
    <cellStyle name="Comma 3 4 5 3 4 6 2" xfId="29577" xr:uid="{CDCAEDB2-0684-407C-94B7-ED814360AF3C}"/>
    <cellStyle name="Comma 3 4 5 3 4 7" xfId="19970" xr:uid="{4AAE5FD4-48FA-4A70-AF87-C5C065188B14}"/>
    <cellStyle name="Comma 3 4 5 3 5" xfId="953" xr:uid="{00000000-0005-0000-0000-0000BE3B0000}"/>
    <cellStyle name="Comma 3 4 5 3 5 2" xfId="3358" xr:uid="{00000000-0005-0000-0000-0000BF3B0000}"/>
    <cellStyle name="Comma 3 4 5 3 5 2 2" xfId="8161" xr:uid="{00000000-0005-0000-0000-0000C03B0000}"/>
    <cellStyle name="Comma 3 4 5 3 5 2 2 2" xfId="17768" xr:uid="{00000000-0005-0000-0000-0000C13B0000}"/>
    <cellStyle name="Comma 3 4 5 3 5 2 2 2 2" xfId="36982" xr:uid="{BE7835B4-BB48-4D21-B553-36EE3BD80DAD}"/>
    <cellStyle name="Comma 3 4 5 3 5 2 2 3" xfId="27375" xr:uid="{CE04E3EE-F15F-4C35-9BBC-709AB778BC37}"/>
    <cellStyle name="Comma 3 4 5 3 5 2 3" xfId="12965" xr:uid="{00000000-0005-0000-0000-0000C23B0000}"/>
    <cellStyle name="Comma 3 4 5 3 5 2 3 2" xfId="32179" xr:uid="{4C9DDEB2-C339-431E-A1C0-995C1AD199C4}"/>
    <cellStyle name="Comma 3 4 5 3 5 2 4" xfId="22572" xr:uid="{086AB152-F59C-4AD5-87A9-ADD3FC6B0B5D}"/>
    <cellStyle name="Comma 3 4 5 3 5 3" xfId="5760" xr:uid="{00000000-0005-0000-0000-0000C33B0000}"/>
    <cellStyle name="Comma 3 4 5 3 5 3 2" xfId="15367" xr:uid="{00000000-0005-0000-0000-0000C43B0000}"/>
    <cellStyle name="Comma 3 4 5 3 5 3 2 2" xfId="34581" xr:uid="{67534BE3-9A28-451E-AADC-D2552EB99B7A}"/>
    <cellStyle name="Comma 3 4 5 3 5 3 3" xfId="24974" xr:uid="{B0859BB7-0802-4205-AA30-B06D9F2ED770}"/>
    <cellStyle name="Comma 3 4 5 3 5 4" xfId="10563" xr:uid="{00000000-0005-0000-0000-0000C53B0000}"/>
    <cellStyle name="Comma 3 4 5 3 5 4 2" xfId="29777" xr:uid="{4337A2A1-B058-48D6-8F25-F20EEEFBA256}"/>
    <cellStyle name="Comma 3 4 5 3 5 5" xfId="20170" xr:uid="{0C4100E7-1026-447D-A127-A336BC623709}"/>
    <cellStyle name="Comma 3 4 5 3 6" xfId="1753" xr:uid="{00000000-0005-0000-0000-0000C63B0000}"/>
    <cellStyle name="Comma 3 4 5 3 6 2" xfId="4158" xr:uid="{00000000-0005-0000-0000-0000C73B0000}"/>
    <cellStyle name="Comma 3 4 5 3 6 2 2" xfId="8961" xr:uid="{00000000-0005-0000-0000-0000C83B0000}"/>
    <cellStyle name="Comma 3 4 5 3 6 2 2 2" xfId="18568" xr:uid="{00000000-0005-0000-0000-0000C93B0000}"/>
    <cellStyle name="Comma 3 4 5 3 6 2 2 2 2" xfId="37782" xr:uid="{A2CE861A-8C1D-43AC-9B9D-BB25420D982D}"/>
    <cellStyle name="Comma 3 4 5 3 6 2 2 3" xfId="28175" xr:uid="{1B2ABB43-8887-481B-8AB6-4B224484C944}"/>
    <cellStyle name="Comma 3 4 5 3 6 2 3" xfId="13765" xr:uid="{00000000-0005-0000-0000-0000CA3B0000}"/>
    <cellStyle name="Comma 3 4 5 3 6 2 3 2" xfId="32979" xr:uid="{8AE99AF7-F4BD-43F0-A081-AF2E709AC49F}"/>
    <cellStyle name="Comma 3 4 5 3 6 2 4" xfId="23372" xr:uid="{4C8879D0-ABBF-4942-B48C-9626C439CC53}"/>
    <cellStyle name="Comma 3 4 5 3 6 3" xfId="6560" xr:uid="{00000000-0005-0000-0000-0000CB3B0000}"/>
    <cellStyle name="Comma 3 4 5 3 6 3 2" xfId="16167" xr:uid="{00000000-0005-0000-0000-0000CC3B0000}"/>
    <cellStyle name="Comma 3 4 5 3 6 3 2 2" xfId="35381" xr:uid="{81BC4BBF-10A3-4806-BF51-A75C8E8598E9}"/>
    <cellStyle name="Comma 3 4 5 3 6 3 3" xfId="25774" xr:uid="{A57F3123-3FA7-4A33-B8A1-FF4516A2AF4D}"/>
    <cellStyle name="Comma 3 4 5 3 6 4" xfId="11363" xr:uid="{00000000-0005-0000-0000-0000CD3B0000}"/>
    <cellStyle name="Comma 3 4 5 3 6 4 2" xfId="30577" xr:uid="{C2195B5E-1442-4F98-A3C8-A2F1C7A41EE9}"/>
    <cellStyle name="Comma 3 4 5 3 6 5" xfId="20970" xr:uid="{CF0633AE-0E0F-42B7-9093-9B674421CA39}"/>
    <cellStyle name="Comma 3 4 5 3 7" xfId="2558" xr:uid="{00000000-0005-0000-0000-0000CE3B0000}"/>
    <cellStyle name="Comma 3 4 5 3 7 2" xfId="7361" xr:uid="{00000000-0005-0000-0000-0000CF3B0000}"/>
    <cellStyle name="Comma 3 4 5 3 7 2 2" xfId="16968" xr:uid="{00000000-0005-0000-0000-0000D03B0000}"/>
    <cellStyle name="Comma 3 4 5 3 7 2 2 2" xfId="36182" xr:uid="{25BF0825-26E8-49E5-945E-4A6754C7017D}"/>
    <cellStyle name="Comma 3 4 5 3 7 2 3" xfId="26575" xr:uid="{951C766C-0458-44DF-9D81-1DF0DF2AEB01}"/>
    <cellStyle name="Comma 3 4 5 3 7 3" xfId="12165" xr:uid="{00000000-0005-0000-0000-0000D13B0000}"/>
    <cellStyle name="Comma 3 4 5 3 7 3 2" xfId="31379" xr:uid="{518F1949-A84A-4105-BBBC-8CDD56021EF9}"/>
    <cellStyle name="Comma 3 4 5 3 7 4" xfId="21772" xr:uid="{900EAD76-CFE5-40B1-A731-97988CE16533}"/>
    <cellStyle name="Comma 3 4 5 3 8" xfId="4960" xr:uid="{00000000-0005-0000-0000-0000D23B0000}"/>
    <cellStyle name="Comma 3 4 5 3 8 2" xfId="14567" xr:uid="{00000000-0005-0000-0000-0000D33B0000}"/>
    <cellStyle name="Comma 3 4 5 3 8 2 2" xfId="33781" xr:uid="{5501C9B6-B730-40A6-875D-0EF451454500}"/>
    <cellStyle name="Comma 3 4 5 3 8 3" xfId="24174" xr:uid="{EED49828-B4FF-4E59-AFD8-9585A5A750FC}"/>
    <cellStyle name="Comma 3 4 5 3 9" xfId="9763" xr:uid="{00000000-0005-0000-0000-0000D43B0000}"/>
    <cellStyle name="Comma 3 4 5 3 9 2" xfId="28977" xr:uid="{516E67EC-70D3-41A0-8E5A-641519DC3A7E}"/>
    <cellStyle name="Comma 3 4 5 4" xfId="252" xr:uid="{00000000-0005-0000-0000-0000D53B0000}"/>
    <cellStyle name="Comma 3 4 5 4 2" xfId="1053" xr:uid="{00000000-0005-0000-0000-0000D63B0000}"/>
    <cellStyle name="Comma 3 4 5 4 2 2" xfId="3458" xr:uid="{00000000-0005-0000-0000-0000D73B0000}"/>
    <cellStyle name="Comma 3 4 5 4 2 2 2" xfId="8261" xr:uid="{00000000-0005-0000-0000-0000D83B0000}"/>
    <cellStyle name="Comma 3 4 5 4 2 2 2 2" xfId="17868" xr:uid="{00000000-0005-0000-0000-0000D93B0000}"/>
    <cellStyle name="Comma 3 4 5 4 2 2 2 2 2" xfId="37082" xr:uid="{B9BDE34E-29B4-43F7-9518-69B98934ABDC}"/>
    <cellStyle name="Comma 3 4 5 4 2 2 2 3" xfId="27475" xr:uid="{FF3C4AA3-7C28-4079-9E12-3F5EBF0E03AD}"/>
    <cellStyle name="Comma 3 4 5 4 2 2 3" xfId="13065" xr:uid="{00000000-0005-0000-0000-0000DA3B0000}"/>
    <cellStyle name="Comma 3 4 5 4 2 2 3 2" xfId="32279" xr:uid="{D1C7E897-8178-42C7-A678-263934ECBBAC}"/>
    <cellStyle name="Comma 3 4 5 4 2 2 4" xfId="22672" xr:uid="{30BC7910-FDB6-4EB3-899A-B9A8EC46B73C}"/>
    <cellStyle name="Comma 3 4 5 4 2 3" xfId="5860" xr:uid="{00000000-0005-0000-0000-0000DB3B0000}"/>
    <cellStyle name="Comma 3 4 5 4 2 3 2" xfId="15467" xr:uid="{00000000-0005-0000-0000-0000DC3B0000}"/>
    <cellStyle name="Comma 3 4 5 4 2 3 2 2" xfId="34681" xr:uid="{6105BBEF-83DC-4713-B909-8196F600B37C}"/>
    <cellStyle name="Comma 3 4 5 4 2 3 3" xfId="25074" xr:uid="{CF00317A-1B9E-4C74-B03C-078F8CB06EBF}"/>
    <cellStyle name="Comma 3 4 5 4 2 4" xfId="10663" xr:uid="{00000000-0005-0000-0000-0000DD3B0000}"/>
    <cellStyle name="Comma 3 4 5 4 2 4 2" xfId="29877" xr:uid="{C12192A2-74C6-4337-88DC-A7B94DDA2210}"/>
    <cellStyle name="Comma 3 4 5 4 2 5" xfId="20270" xr:uid="{C39EFC0C-098B-4F4F-B0AE-2A9F379DDFF8}"/>
    <cellStyle name="Comma 3 4 5 4 3" xfId="1853" xr:uid="{00000000-0005-0000-0000-0000DE3B0000}"/>
    <cellStyle name="Comma 3 4 5 4 3 2" xfId="4258" xr:uid="{00000000-0005-0000-0000-0000DF3B0000}"/>
    <cellStyle name="Comma 3 4 5 4 3 2 2" xfId="9061" xr:uid="{00000000-0005-0000-0000-0000E03B0000}"/>
    <cellStyle name="Comma 3 4 5 4 3 2 2 2" xfId="18668" xr:uid="{00000000-0005-0000-0000-0000E13B0000}"/>
    <cellStyle name="Comma 3 4 5 4 3 2 2 2 2" xfId="37882" xr:uid="{108B53BF-DC46-4B35-BAED-A10E645653BD}"/>
    <cellStyle name="Comma 3 4 5 4 3 2 2 3" xfId="28275" xr:uid="{AED15655-C544-4883-9B06-736C00E74A16}"/>
    <cellStyle name="Comma 3 4 5 4 3 2 3" xfId="13865" xr:uid="{00000000-0005-0000-0000-0000E23B0000}"/>
    <cellStyle name="Comma 3 4 5 4 3 2 3 2" xfId="33079" xr:uid="{66794310-BD67-488B-AD68-EBCCA9836EA1}"/>
    <cellStyle name="Comma 3 4 5 4 3 2 4" xfId="23472" xr:uid="{657F08E7-21FA-4A2F-8204-C294CFA05DF8}"/>
    <cellStyle name="Comma 3 4 5 4 3 3" xfId="6660" xr:uid="{00000000-0005-0000-0000-0000E33B0000}"/>
    <cellStyle name="Comma 3 4 5 4 3 3 2" xfId="16267" xr:uid="{00000000-0005-0000-0000-0000E43B0000}"/>
    <cellStyle name="Comma 3 4 5 4 3 3 2 2" xfId="35481" xr:uid="{36C39ECC-BDFA-480D-AF6B-770D28434E67}"/>
    <cellStyle name="Comma 3 4 5 4 3 3 3" xfId="25874" xr:uid="{71B56C7A-5F7C-464E-9623-1A9F091623B5}"/>
    <cellStyle name="Comma 3 4 5 4 3 4" xfId="11463" xr:uid="{00000000-0005-0000-0000-0000E53B0000}"/>
    <cellStyle name="Comma 3 4 5 4 3 4 2" xfId="30677" xr:uid="{FD5431DF-BAA9-49D6-A0E2-57E57626CA2E}"/>
    <cellStyle name="Comma 3 4 5 4 3 5" xfId="21070" xr:uid="{AF8B9F87-39EB-4FD1-8349-049277FA84D1}"/>
    <cellStyle name="Comma 3 4 5 4 4" xfId="2658" xr:uid="{00000000-0005-0000-0000-0000E63B0000}"/>
    <cellStyle name="Comma 3 4 5 4 4 2" xfId="7461" xr:uid="{00000000-0005-0000-0000-0000E73B0000}"/>
    <cellStyle name="Comma 3 4 5 4 4 2 2" xfId="17068" xr:uid="{00000000-0005-0000-0000-0000E83B0000}"/>
    <cellStyle name="Comma 3 4 5 4 4 2 2 2" xfId="36282" xr:uid="{3A102EB3-A835-41D9-8430-0512A811474E}"/>
    <cellStyle name="Comma 3 4 5 4 4 2 3" xfId="26675" xr:uid="{B43985EA-E337-4F5C-A307-C27D80D4BDFC}"/>
    <cellStyle name="Comma 3 4 5 4 4 3" xfId="12265" xr:uid="{00000000-0005-0000-0000-0000E93B0000}"/>
    <cellStyle name="Comma 3 4 5 4 4 3 2" xfId="31479" xr:uid="{A5EF4A78-6FB2-4A5C-A027-AAA6B9757DA7}"/>
    <cellStyle name="Comma 3 4 5 4 4 4" xfId="21872" xr:uid="{D3186B98-D8C8-4F68-AC6B-FBD8E81FFD5B}"/>
    <cellStyle name="Comma 3 4 5 4 5" xfId="5060" xr:uid="{00000000-0005-0000-0000-0000EA3B0000}"/>
    <cellStyle name="Comma 3 4 5 4 5 2" xfId="14667" xr:uid="{00000000-0005-0000-0000-0000EB3B0000}"/>
    <cellStyle name="Comma 3 4 5 4 5 2 2" xfId="33881" xr:uid="{27E41BC1-D495-40E4-8C1A-AFC8AAA8BFDF}"/>
    <cellStyle name="Comma 3 4 5 4 5 3" xfId="24274" xr:uid="{5C992DA4-56F6-46DF-8ADE-2E1062E10749}"/>
    <cellStyle name="Comma 3 4 5 4 6" xfId="9863" xr:uid="{00000000-0005-0000-0000-0000EC3B0000}"/>
    <cellStyle name="Comma 3 4 5 4 6 2" xfId="29077" xr:uid="{B47F7C6A-7B31-471C-8D83-9046633AE36C}"/>
    <cellStyle name="Comma 3 4 5 4 7" xfId="19470" xr:uid="{71D27A3D-8F79-454E-8A92-B7F1C243088B}"/>
    <cellStyle name="Comma 3 4 5 5" xfId="452" xr:uid="{00000000-0005-0000-0000-0000ED3B0000}"/>
    <cellStyle name="Comma 3 4 5 5 2" xfId="1253" xr:uid="{00000000-0005-0000-0000-0000EE3B0000}"/>
    <cellStyle name="Comma 3 4 5 5 2 2" xfId="3658" xr:uid="{00000000-0005-0000-0000-0000EF3B0000}"/>
    <cellStyle name="Comma 3 4 5 5 2 2 2" xfId="8461" xr:uid="{00000000-0005-0000-0000-0000F03B0000}"/>
    <cellStyle name="Comma 3 4 5 5 2 2 2 2" xfId="18068" xr:uid="{00000000-0005-0000-0000-0000F13B0000}"/>
    <cellStyle name="Comma 3 4 5 5 2 2 2 2 2" xfId="37282" xr:uid="{62FFE6E7-1A9C-4A2B-9888-06AA715845D2}"/>
    <cellStyle name="Comma 3 4 5 5 2 2 2 3" xfId="27675" xr:uid="{864F8A33-3E5C-472B-96BC-D086BFAD056A}"/>
    <cellStyle name="Comma 3 4 5 5 2 2 3" xfId="13265" xr:uid="{00000000-0005-0000-0000-0000F23B0000}"/>
    <cellStyle name="Comma 3 4 5 5 2 2 3 2" xfId="32479" xr:uid="{FD65A247-1034-4133-A1B5-5CE499082414}"/>
    <cellStyle name="Comma 3 4 5 5 2 2 4" xfId="22872" xr:uid="{6C79EF22-8930-4562-8AE0-38543C0D9C89}"/>
    <cellStyle name="Comma 3 4 5 5 2 3" xfId="6060" xr:uid="{00000000-0005-0000-0000-0000F33B0000}"/>
    <cellStyle name="Comma 3 4 5 5 2 3 2" xfId="15667" xr:uid="{00000000-0005-0000-0000-0000F43B0000}"/>
    <cellStyle name="Comma 3 4 5 5 2 3 2 2" xfId="34881" xr:uid="{BA638837-D064-4D4D-8D14-DF03832FC52D}"/>
    <cellStyle name="Comma 3 4 5 5 2 3 3" xfId="25274" xr:uid="{BA303D62-AFE9-46F8-9822-335F07C53FB0}"/>
    <cellStyle name="Comma 3 4 5 5 2 4" xfId="10863" xr:uid="{00000000-0005-0000-0000-0000F53B0000}"/>
    <cellStyle name="Comma 3 4 5 5 2 4 2" xfId="30077" xr:uid="{B696B5DB-5FF6-47FA-B440-D1EB83B0342F}"/>
    <cellStyle name="Comma 3 4 5 5 2 5" xfId="20470" xr:uid="{9F9DE0B3-7F1A-4E4B-A625-3C74C4AF7CD0}"/>
    <cellStyle name="Comma 3 4 5 5 3" xfId="2053" xr:uid="{00000000-0005-0000-0000-0000F63B0000}"/>
    <cellStyle name="Comma 3 4 5 5 3 2" xfId="4458" xr:uid="{00000000-0005-0000-0000-0000F73B0000}"/>
    <cellStyle name="Comma 3 4 5 5 3 2 2" xfId="9261" xr:uid="{00000000-0005-0000-0000-0000F83B0000}"/>
    <cellStyle name="Comma 3 4 5 5 3 2 2 2" xfId="18868" xr:uid="{00000000-0005-0000-0000-0000F93B0000}"/>
    <cellStyle name="Comma 3 4 5 5 3 2 2 2 2" xfId="38082" xr:uid="{ECFA3522-FE6C-43F2-8407-B3EA6B2A22A6}"/>
    <cellStyle name="Comma 3 4 5 5 3 2 2 3" xfId="28475" xr:uid="{D8C0F6BD-017B-4493-9EBF-6762B8573C6B}"/>
    <cellStyle name="Comma 3 4 5 5 3 2 3" xfId="14065" xr:uid="{00000000-0005-0000-0000-0000FA3B0000}"/>
    <cellStyle name="Comma 3 4 5 5 3 2 3 2" xfId="33279" xr:uid="{DCAD1DC8-AAE1-48D5-97BC-C4B255435015}"/>
    <cellStyle name="Comma 3 4 5 5 3 2 4" xfId="23672" xr:uid="{5BA4166A-72DA-4590-B42B-0D002E6F0950}"/>
    <cellStyle name="Comma 3 4 5 5 3 3" xfId="6860" xr:uid="{00000000-0005-0000-0000-0000FB3B0000}"/>
    <cellStyle name="Comma 3 4 5 5 3 3 2" xfId="16467" xr:uid="{00000000-0005-0000-0000-0000FC3B0000}"/>
    <cellStyle name="Comma 3 4 5 5 3 3 2 2" xfId="35681" xr:uid="{08D50E71-07D6-43CC-8591-0599992F61B3}"/>
    <cellStyle name="Comma 3 4 5 5 3 3 3" xfId="26074" xr:uid="{3A18F7B3-B407-4615-B8B0-B9701DEC37EC}"/>
    <cellStyle name="Comma 3 4 5 5 3 4" xfId="11663" xr:uid="{00000000-0005-0000-0000-0000FD3B0000}"/>
    <cellStyle name="Comma 3 4 5 5 3 4 2" xfId="30877" xr:uid="{7A90874D-31C3-45E9-B1C8-E73D4478EF43}"/>
    <cellStyle name="Comma 3 4 5 5 3 5" xfId="21270" xr:uid="{4273A88D-2A82-4CE8-8BEA-053105502BEF}"/>
    <cellStyle name="Comma 3 4 5 5 4" xfId="2858" xr:uid="{00000000-0005-0000-0000-0000FE3B0000}"/>
    <cellStyle name="Comma 3 4 5 5 4 2" xfId="7661" xr:uid="{00000000-0005-0000-0000-0000FF3B0000}"/>
    <cellStyle name="Comma 3 4 5 5 4 2 2" xfId="17268" xr:uid="{00000000-0005-0000-0000-0000003C0000}"/>
    <cellStyle name="Comma 3 4 5 5 4 2 2 2" xfId="36482" xr:uid="{7442FEA1-EFA4-4A1B-A44D-2AF4A032A19B}"/>
    <cellStyle name="Comma 3 4 5 5 4 2 3" xfId="26875" xr:uid="{8F241100-967F-4E23-8120-78D1B7FF67DF}"/>
    <cellStyle name="Comma 3 4 5 5 4 3" xfId="12465" xr:uid="{00000000-0005-0000-0000-0000013C0000}"/>
    <cellStyle name="Comma 3 4 5 5 4 3 2" xfId="31679" xr:uid="{A4FBDEF9-5CB3-4078-A01F-DB7DFB32CB56}"/>
    <cellStyle name="Comma 3 4 5 5 4 4" xfId="22072" xr:uid="{E741F56E-C17E-40F7-BE82-F435A1D42701}"/>
    <cellStyle name="Comma 3 4 5 5 5" xfId="5260" xr:uid="{00000000-0005-0000-0000-0000023C0000}"/>
    <cellStyle name="Comma 3 4 5 5 5 2" xfId="14867" xr:uid="{00000000-0005-0000-0000-0000033C0000}"/>
    <cellStyle name="Comma 3 4 5 5 5 2 2" xfId="34081" xr:uid="{36985565-68EC-4513-B8B3-0235E2360124}"/>
    <cellStyle name="Comma 3 4 5 5 5 3" xfId="24474" xr:uid="{FB7BD5BD-FCC4-4D07-BC0C-2BD34424138A}"/>
    <cellStyle name="Comma 3 4 5 5 6" xfId="10063" xr:uid="{00000000-0005-0000-0000-0000043C0000}"/>
    <cellStyle name="Comma 3 4 5 5 6 2" xfId="29277" xr:uid="{DE1DC3AA-301E-4683-88E6-FA8A1E7CBB0F}"/>
    <cellStyle name="Comma 3 4 5 5 7" xfId="19670" xr:uid="{6B70E6DF-A6F2-4EB9-B3B5-6DF5463472A7}"/>
    <cellStyle name="Comma 3 4 5 6" xfId="652" xr:uid="{00000000-0005-0000-0000-0000053C0000}"/>
    <cellStyle name="Comma 3 4 5 6 2" xfId="1453" xr:uid="{00000000-0005-0000-0000-0000063C0000}"/>
    <cellStyle name="Comma 3 4 5 6 2 2" xfId="3858" xr:uid="{00000000-0005-0000-0000-0000073C0000}"/>
    <cellStyle name="Comma 3 4 5 6 2 2 2" xfId="8661" xr:uid="{00000000-0005-0000-0000-0000083C0000}"/>
    <cellStyle name="Comma 3 4 5 6 2 2 2 2" xfId="18268" xr:uid="{00000000-0005-0000-0000-0000093C0000}"/>
    <cellStyle name="Comma 3 4 5 6 2 2 2 2 2" xfId="37482" xr:uid="{771C3EA2-E7C6-45B2-AC4D-7F986E6FA2D5}"/>
    <cellStyle name="Comma 3 4 5 6 2 2 2 3" xfId="27875" xr:uid="{2DEC00B4-1479-4A52-9AC4-58DB79AA7FF0}"/>
    <cellStyle name="Comma 3 4 5 6 2 2 3" xfId="13465" xr:uid="{00000000-0005-0000-0000-00000A3C0000}"/>
    <cellStyle name="Comma 3 4 5 6 2 2 3 2" xfId="32679" xr:uid="{923A4EB8-1830-4403-9441-5757DEEC1644}"/>
    <cellStyle name="Comma 3 4 5 6 2 2 4" xfId="23072" xr:uid="{1DFC8E52-5A01-43BE-A830-ADA7B08086EA}"/>
    <cellStyle name="Comma 3 4 5 6 2 3" xfId="6260" xr:uid="{00000000-0005-0000-0000-00000B3C0000}"/>
    <cellStyle name="Comma 3 4 5 6 2 3 2" xfId="15867" xr:uid="{00000000-0005-0000-0000-00000C3C0000}"/>
    <cellStyle name="Comma 3 4 5 6 2 3 2 2" xfId="35081" xr:uid="{5C6AC0F0-2235-4D12-888B-619FC3970226}"/>
    <cellStyle name="Comma 3 4 5 6 2 3 3" xfId="25474" xr:uid="{5AABA0DB-3978-4401-8F16-C2A75470A537}"/>
    <cellStyle name="Comma 3 4 5 6 2 4" xfId="11063" xr:uid="{00000000-0005-0000-0000-00000D3C0000}"/>
    <cellStyle name="Comma 3 4 5 6 2 4 2" xfId="30277" xr:uid="{FBBA2747-BE32-402E-8F8C-FA3AB56CC027}"/>
    <cellStyle name="Comma 3 4 5 6 2 5" xfId="20670" xr:uid="{EA4345BA-32CF-4B03-8CE8-C84FDC21E57D}"/>
    <cellStyle name="Comma 3 4 5 6 3" xfId="2253" xr:uid="{00000000-0005-0000-0000-00000E3C0000}"/>
    <cellStyle name="Comma 3 4 5 6 3 2" xfId="4658" xr:uid="{00000000-0005-0000-0000-00000F3C0000}"/>
    <cellStyle name="Comma 3 4 5 6 3 2 2" xfId="9461" xr:uid="{00000000-0005-0000-0000-0000103C0000}"/>
    <cellStyle name="Comma 3 4 5 6 3 2 2 2" xfId="19068" xr:uid="{00000000-0005-0000-0000-0000113C0000}"/>
    <cellStyle name="Comma 3 4 5 6 3 2 2 2 2" xfId="38282" xr:uid="{7194FA29-1416-4E6E-936E-DBDFD6953D1D}"/>
    <cellStyle name="Comma 3 4 5 6 3 2 2 3" xfId="28675" xr:uid="{F9CF8169-390F-4D6C-9C0F-0EC3A428DB13}"/>
    <cellStyle name="Comma 3 4 5 6 3 2 3" xfId="14265" xr:uid="{00000000-0005-0000-0000-0000123C0000}"/>
    <cellStyle name="Comma 3 4 5 6 3 2 3 2" xfId="33479" xr:uid="{19824F19-69D1-4637-B8A7-B55E6FB1C5E2}"/>
    <cellStyle name="Comma 3 4 5 6 3 2 4" xfId="23872" xr:uid="{F151B8FE-B2F7-4D95-9CCB-19ADE8C8D17D}"/>
    <cellStyle name="Comma 3 4 5 6 3 3" xfId="7060" xr:uid="{00000000-0005-0000-0000-0000133C0000}"/>
    <cellStyle name="Comma 3 4 5 6 3 3 2" xfId="16667" xr:uid="{00000000-0005-0000-0000-0000143C0000}"/>
    <cellStyle name="Comma 3 4 5 6 3 3 2 2" xfId="35881" xr:uid="{D5ED5E12-BB0E-4664-9D0A-7D49EAF7F005}"/>
    <cellStyle name="Comma 3 4 5 6 3 3 3" xfId="26274" xr:uid="{2AC55CC8-BAF7-4D22-849F-B1E5622EB1A7}"/>
    <cellStyle name="Comma 3 4 5 6 3 4" xfId="11863" xr:uid="{00000000-0005-0000-0000-0000153C0000}"/>
    <cellStyle name="Comma 3 4 5 6 3 4 2" xfId="31077" xr:uid="{D783A46A-F19F-425A-A8CC-48BEF33E2508}"/>
    <cellStyle name="Comma 3 4 5 6 3 5" xfId="21470" xr:uid="{91126342-D9DC-4287-8BFD-B12217AF5046}"/>
    <cellStyle name="Comma 3 4 5 6 4" xfId="3058" xr:uid="{00000000-0005-0000-0000-0000163C0000}"/>
    <cellStyle name="Comma 3 4 5 6 4 2" xfId="7861" xr:uid="{00000000-0005-0000-0000-0000173C0000}"/>
    <cellStyle name="Comma 3 4 5 6 4 2 2" xfId="17468" xr:uid="{00000000-0005-0000-0000-0000183C0000}"/>
    <cellStyle name="Comma 3 4 5 6 4 2 2 2" xfId="36682" xr:uid="{7408F9B2-DFC5-4DCA-8D02-516EF835A3A4}"/>
    <cellStyle name="Comma 3 4 5 6 4 2 3" xfId="27075" xr:uid="{6617CE48-4857-4025-8FF3-8CCBD9E3285E}"/>
    <cellStyle name="Comma 3 4 5 6 4 3" xfId="12665" xr:uid="{00000000-0005-0000-0000-0000193C0000}"/>
    <cellStyle name="Comma 3 4 5 6 4 3 2" xfId="31879" xr:uid="{5E321CD5-8FBA-4094-B350-0ED25251C4C4}"/>
    <cellStyle name="Comma 3 4 5 6 4 4" xfId="22272" xr:uid="{DEA92CC7-0F08-4419-84F6-442DBDB6B785}"/>
    <cellStyle name="Comma 3 4 5 6 5" xfId="5460" xr:uid="{00000000-0005-0000-0000-00001A3C0000}"/>
    <cellStyle name="Comma 3 4 5 6 5 2" xfId="15067" xr:uid="{00000000-0005-0000-0000-00001B3C0000}"/>
    <cellStyle name="Comma 3 4 5 6 5 2 2" xfId="34281" xr:uid="{4AB66466-84AE-46D3-AA84-D543D4E7DC06}"/>
    <cellStyle name="Comma 3 4 5 6 5 3" xfId="24674" xr:uid="{B5689AD5-934B-4C95-AF79-0EA446C0BB0C}"/>
    <cellStyle name="Comma 3 4 5 6 6" xfId="10263" xr:uid="{00000000-0005-0000-0000-00001C3C0000}"/>
    <cellStyle name="Comma 3 4 5 6 6 2" xfId="29477" xr:uid="{0CC9531C-D4EC-4050-93CD-992C1D52988B}"/>
    <cellStyle name="Comma 3 4 5 6 7" xfId="19870" xr:uid="{62689C32-5954-4AE8-8FBE-7228AC571BC6}"/>
    <cellStyle name="Comma 3 4 5 7" xfId="853" xr:uid="{00000000-0005-0000-0000-00001D3C0000}"/>
    <cellStyle name="Comma 3 4 5 7 2" xfId="3258" xr:uid="{00000000-0005-0000-0000-00001E3C0000}"/>
    <cellStyle name="Comma 3 4 5 7 2 2" xfId="8061" xr:uid="{00000000-0005-0000-0000-00001F3C0000}"/>
    <cellStyle name="Comma 3 4 5 7 2 2 2" xfId="17668" xr:uid="{00000000-0005-0000-0000-0000203C0000}"/>
    <cellStyle name="Comma 3 4 5 7 2 2 2 2" xfId="36882" xr:uid="{D36A09C5-DBD2-46D4-AB2E-9E99792C4135}"/>
    <cellStyle name="Comma 3 4 5 7 2 2 3" xfId="27275" xr:uid="{4047A5F5-6E62-44C1-8871-9B11EC6AB77D}"/>
    <cellStyle name="Comma 3 4 5 7 2 3" xfId="12865" xr:uid="{00000000-0005-0000-0000-0000213C0000}"/>
    <cellStyle name="Comma 3 4 5 7 2 3 2" xfId="32079" xr:uid="{F1CCFC08-AE19-4D76-8374-FE851918F3E7}"/>
    <cellStyle name="Comma 3 4 5 7 2 4" xfId="22472" xr:uid="{99E718A2-A653-48F0-9803-1EA3F4120B1C}"/>
    <cellStyle name="Comma 3 4 5 7 3" xfId="5660" xr:uid="{00000000-0005-0000-0000-0000223C0000}"/>
    <cellStyle name="Comma 3 4 5 7 3 2" xfId="15267" xr:uid="{00000000-0005-0000-0000-0000233C0000}"/>
    <cellStyle name="Comma 3 4 5 7 3 2 2" xfId="34481" xr:uid="{B36D280D-9B93-489F-9CB5-49B854CAAE7B}"/>
    <cellStyle name="Comma 3 4 5 7 3 3" xfId="24874" xr:uid="{B7CCBFD9-F284-492E-BD58-CD0F1C0A67D0}"/>
    <cellStyle name="Comma 3 4 5 7 4" xfId="10463" xr:uid="{00000000-0005-0000-0000-0000243C0000}"/>
    <cellStyle name="Comma 3 4 5 7 4 2" xfId="29677" xr:uid="{D6DFF1E0-CB0B-41B1-84E9-3B5F67402955}"/>
    <cellStyle name="Comma 3 4 5 7 5" xfId="20070" xr:uid="{AD491A69-A2DF-4412-BACD-349DC10E7A7F}"/>
    <cellStyle name="Comma 3 4 5 8" xfId="1653" xr:uid="{00000000-0005-0000-0000-0000253C0000}"/>
    <cellStyle name="Comma 3 4 5 8 2" xfId="4058" xr:uid="{00000000-0005-0000-0000-0000263C0000}"/>
    <cellStyle name="Comma 3 4 5 8 2 2" xfId="8861" xr:uid="{00000000-0005-0000-0000-0000273C0000}"/>
    <cellStyle name="Comma 3 4 5 8 2 2 2" xfId="18468" xr:uid="{00000000-0005-0000-0000-0000283C0000}"/>
    <cellStyle name="Comma 3 4 5 8 2 2 2 2" xfId="37682" xr:uid="{71FF9942-356C-472A-A296-0EAAD0B834CE}"/>
    <cellStyle name="Comma 3 4 5 8 2 2 3" xfId="28075" xr:uid="{06459D66-15D2-49E0-B71E-366719AA9CFA}"/>
    <cellStyle name="Comma 3 4 5 8 2 3" xfId="13665" xr:uid="{00000000-0005-0000-0000-0000293C0000}"/>
    <cellStyle name="Comma 3 4 5 8 2 3 2" xfId="32879" xr:uid="{270A514D-CD69-4CA4-962B-77263CD130FF}"/>
    <cellStyle name="Comma 3 4 5 8 2 4" xfId="23272" xr:uid="{2EDEBB7F-0145-4B3A-AC1F-0AE00010E386}"/>
    <cellStyle name="Comma 3 4 5 8 3" xfId="6460" xr:uid="{00000000-0005-0000-0000-00002A3C0000}"/>
    <cellStyle name="Comma 3 4 5 8 3 2" xfId="16067" xr:uid="{00000000-0005-0000-0000-00002B3C0000}"/>
    <cellStyle name="Comma 3 4 5 8 3 2 2" xfId="35281" xr:uid="{26675E5F-65D5-4DDE-8343-209D56ACEA60}"/>
    <cellStyle name="Comma 3 4 5 8 3 3" xfId="25674" xr:uid="{DCD4D602-523E-4B15-B524-8ECAEC94263C}"/>
    <cellStyle name="Comma 3 4 5 8 4" xfId="11263" xr:uid="{00000000-0005-0000-0000-00002C3C0000}"/>
    <cellStyle name="Comma 3 4 5 8 4 2" xfId="30477" xr:uid="{6E7B73AE-3D6E-46B6-A0EC-5306C3A14BFF}"/>
    <cellStyle name="Comma 3 4 5 8 5" xfId="20870" xr:uid="{3A62FF77-752E-4697-A871-C957C5699F52}"/>
    <cellStyle name="Comma 3 4 5 9" xfId="2458" xr:uid="{00000000-0005-0000-0000-00002D3C0000}"/>
    <cellStyle name="Comma 3 4 5 9 2" xfId="7261" xr:uid="{00000000-0005-0000-0000-00002E3C0000}"/>
    <cellStyle name="Comma 3 4 5 9 2 2" xfId="16868" xr:uid="{00000000-0005-0000-0000-00002F3C0000}"/>
    <cellStyle name="Comma 3 4 5 9 2 2 2" xfId="36082" xr:uid="{2311FCAC-C9EC-4013-918E-A63119C7D195}"/>
    <cellStyle name="Comma 3 4 5 9 2 3" xfId="26475" xr:uid="{09624D60-2772-4B2D-9860-1459DA7FA6AA}"/>
    <cellStyle name="Comma 3 4 5 9 3" xfId="12065" xr:uid="{00000000-0005-0000-0000-0000303C0000}"/>
    <cellStyle name="Comma 3 4 5 9 3 2" xfId="31279" xr:uid="{C5BCE2BD-0E22-47E7-950C-310F0433A4F7}"/>
    <cellStyle name="Comma 3 4 5 9 4" xfId="21672" xr:uid="{F2E714C2-C658-4247-A44B-B2C52ADC5BF4}"/>
    <cellStyle name="Comma 3 4 6" xfId="62" xr:uid="{00000000-0005-0000-0000-0000313C0000}"/>
    <cellStyle name="Comma 3 4 6 10" xfId="9673" xr:uid="{00000000-0005-0000-0000-0000323C0000}"/>
    <cellStyle name="Comma 3 4 6 10 2" xfId="28887" xr:uid="{E2F7A652-EB37-4635-A18F-9761E1C13A7D}"/>
    <cellStyle name="Comma 3 4 6 11" xfId="19280" xr:uid="{3CFBD00A-C856-46A0-B1DB-28A0393F3036}"/>
    <cellStyle name="Comma 3 4 6 2" xfId="162" xr:uid="{00000000-0005-0000-0000-0000333C0000}"/>
    <cellStyle name="Comma 3 4 6 2 10" xfId="19380" xr:uid="{EE291DD9-3373-495A-8D8E-30DB11307652}"/>
    <cellStyle name="Comma 3 4 6 2 2" xfId="362" xr:uid="{00000000-0005-0000-0000-0000343C0000}"/>
    <cellStyle name="Comma 3 4 6 2 2 2" xfId="1163" xr:uid="{00000000-0005-0000-0000-0000353C0000}"/>
    <cellStyle name="Comma 3 4 6 2 2 2 2" xfId="3568" xr:uid="{00000000-0005-0000-0000-0000363C0000}"/>
    <cellStyle name="Comma 3 4 6 2 2 2 2 2" xfId="8371" xr:uid="{00000000-0005-0000-0000-0000373C0000}"/>
    <cellStyle name="Comma 3 4 6 2 2 2 2 2 2" xfId="17978" xr:uid="{00000000-0005-0000-0000-0000383C0000}"/>
    <cellStyle name="Comma 3 4 6 2 2 2 2 2 2 2" xfId="37192" xr:uid="{5AFCA00E-B030-4977-A4F7-29E596450617}"/>
    <cellStyle name="Comma 3 4 6 2 2 2 2 2 3" xfId="27585" xr:uid="{41A4D26A-A135-4352-98EE-6098F99BCE30}"/>
    <cellStyle name="Comma 3 4 6 2 2 2 2 3" xfId="13175" xr:uid="{00000000-0005-0000-0000-0000393C0000}"/>
    <cellStyle name="Comma 3 4 6 2 2 2 2 3 2" xfId="32389" xr:uid="{D8FA8AA1-E1CB-42B9-9FD0-DE851E719FD7}"/>
    <cellStyle name="Comma 3 4 6 2 2 2 2 4" xfId="22782" xr:uid="{DF820082-8910-4AA5-8FF2-4D7BEAEFD441}"/>
    <cellStyle name="Comma 3 4 6 2 2 2 3" xfId="5970" xr:uid="{00000000-0005-0000-0000-00003A3C0000}"/>
    <cellStyle name="Comma 3 4 6 2 2 2 3 2" xfId="15577" xr:uid="{00000000-0005-0000-0000-00003B3C0000}"/>
    <cellStyle name="Comma 3 4 6 2 2 2 3 2 2" xfId="34791" xr:uid="{3DBC9523-EAAF-4A5E-B2ED-A5FEA58D905D}"/>
    <cellStyle name="Comma 3 4 6 2 2 2 3 3" xfId="25184" xr:uid="{B2F11095-5554-4332-84E7-91D073940528}"/>
    <cellStyle name="Comma 3 4 6 2 2 2 4" xfId="10773" xr:uid="{00000000-0005-0000-0000-00003C3C0000}"/>
    <cellStyle name="Comma 3 4 6 2 2 2 4 2" xfId="29987" xr:uid="{843E016F-21F7-4B78-819D-A6D29E24F1A6}"/>
    <cellStyle name="Comma 3 4 6 2 2 2 5" xfId="20380" xr:uid="{823A30C6-E1CC-40F6-BF61-9B194ECB7242}"/>
    <cellStyle name="Comma 3 4 6 2 2 3" xfId="1963" xr:uid="{00000000-0005-0000-0000-00003D3C0000}"/>
    <cellStyle name="Comma 3 4 6 2 2 3 2" xfId="4368" xr:uid="{00000000-0005-0000-0000-00003E3C0000}"/>
    <cellStyle name="Comma 3 4 6 2 2 3 2 2" xfId="9171" xr:uid="{00000000-0005-0000-0000-00003F3C0000}"/>
    <cellStyle name="Comma 3 4 6 2 2 3 2 2 2" xfId="18778" xr:uid="{00000000-0005-0000-0000-0000403C0000}"/>
    <cellStyle name="Comma 3 4 6 2 2 3 2 2 2 2" xfId="37992" xr:uid="{79ADA0F1-436E-4E3A-8D9C-8BDD3F64EC50}"/>
    <cellStyle name="Comma 3 4 6 2 2 3 2 2 3" xfId="28385" xr:uid="{4E960667-2B79-417E-B825-A8E656253BBB}"/>
    <cellStyle name="Comma 3 4 6 2 2 3 2 3" xfId="13975" xr:uid="{00000000-0005-0000-0000-0000413C0000}"/>
    <cellStyle name="Comma 3 4 6 2 2 3 2 3 2" xfId="33189" xr:uid="{8285A752-40E8-4847-A2D5-874E2C1E8EFE}"/>
    <cellStyle name="Comma 3 4 6 2 2 3 2 4" xfId="23582" xr:uid="{B18CE411-172A-4ABE-A3B0-D522038F0356}"/>
    <cellStyle name="Comma 3 4 6 2 2 3 3" xfId="6770" xr:uid="{00000000-0005-0000-0000-0000423C0000}"/>
    <cellStyle name="Comma 3 4 6 2 2 3 3 2" xfId="16377" xr:uid="{00000000-0005-0000-0000-0000433C0000}"/>
    <cellStyle name="Comma 3 4 6 2 2 3 3 2 2" xfId="35591" xr:uid="{540C19AC-B0BE-4AAE-A667-74AC2F6A6D33}"/>
    <cellStyle name="Comma 3 4 6 2 2 3 3 3" xfId="25984" xr:uid="{456BB2E4-8B77-41CB-A5EB-67C8FD33CE99}"/>
    <cellStyle name="Comma 3 4 6 2 2 3 4" xfId="11573" xr:uid="{00000000-0005-0000-0000-0000443C0000}"/>
    <cellStyle name="Comma 3 4 6 2 2 3 4 2" xfId="30787" xr:uid="{68945EB6-2913-4A77-9DA8-BAC1DDA56744}"/>
    <cellStyle name="Comma 3 4 6 2 2 3 5" xfId="21180" xr:uid="{5BDD0780-521B-4738-A379-0FDE693B7297}"/>
    <cellStyle name="Comma 3 4 6 2 2 4" xfId="2768" xr:uid="{00000000-0005-0000-0000-0000453C0000}"/>
    <cellStyle name="Comma 3 4 6 2 2 4 2" xfId="7571" xr:uid="{00000000-0005-0000-0000-0000463C0000}"/>
    <cellStyle name="Comma 3 4 6 2 2 4 2 2" xfId="17178" xr:uid="{00000000-0005-0000-0000-0000473C0000}"/>
    <cellStyle name="Comma 3 4 6 2 2 4 2 2 2" xfId="36392" xr:uid="{54E9D16D-EDCE-44D4-BE80-4C8AE61FF8EF}"/>
    <cellStyle name="Comma 3 4 6 2 2 4 2 3" xfId="26785" xr:uid="{0E5FFDE7-3E48-4C5A-82F0-EBF798FCB4DC}"/>
    <cellStyle name="Comma 3 4 6 2 2 4 3" xfId="12375" xr:uid="{00000000-0005-0000-0000-0000483C0000}"/>
    <cellStyle name="Comma 3 4 6 2 2 4 3 2" xfId="31589" xr:uid="{16F83192-2054-483A-8BE0-0DD6D5409391}"/>
    <cellStyle name="Comma 3 4 6 2 2 4 4" xfId="21982" xr:uid="{70D8C066-0C01-4014-845B-D67280F157DC}"/>
    <cellStyle name="Comma 3 4 6 2 2 5" xfId="5170" xr:uid="{00000000-0005-0000-0000-0000493C0000}"/>
    <cellStyle name="Comma 3 4 6 2 2 5 2" xfId="14777" xr:uid="{00000000-0005-0000-0000-00004A3C0000}"/>
    <cellStyle name="Comma 3 4 6 2 2 5 2 2" xfId="33991" xr:uid="{F6F4FFD5-9270-45D0-8E89-D9425A84D17D}"/>
    <cellStyle name="Comma 3 4 6 2 2 5 3" xfId="24384" xr:uid="{E65376ED-A548-4A5B-867F-1EE03FB0C57B}"/>
    <cellStyle name="Comma 3 4 6 2 2 6" xfId="9973" xr:uid="{00000000-0005-0000-0000-00004B3C0000}"/>
    <cellStyle name="Comma 3 4 6 2 2 6 2" xfId="29187" xr:uid="{3163E5CE-116D-4832-B342-1ADB3D0541C1}"/>
    <cellStyle name="Comma 3 4 6 2 2 7" xfId="19580" xr:uid="{9CECDBD8-4652-4F2F-BEF9-A9F926C31177}"/>
    <cellStyle name="Comma 3 4 6 2 3" xfId="562" xr:uid="{00000000-0005-0000-0000-00004C3C0000}"/>
    <cellStyle name="Comma 3 4 6 2 3 2" xfId="1363" xr:uid="{00000000-0005-0000-0000-00004D3C0000}"/>
    <cellStyle name="Comma 3 4 6 2 3 2 2" xfId="3768" xr:uid="{00000000-0005-0000-0000-00004E3C0000}"/>
    <cellStyle name="Comma 3 4 6 2 3 2 2 2" xfId="8571" xr:uid="{00000000-0005-0000-0000-00004F3C0000}"/>
    <cellStyle name="Comma 3 4 6 2 3 2 2 2 2" xfId="18178" xr:uid="{00000000-0005-0000-0000-0000503C0000}"/>
    <cellStyle name="Comma 3 4 6 2 3 2 2 2 2 2" xfId="37392" xr:uid="{A3D4DF69-81CC-4207-8A44-1E16D19D9043}"/>
    <cellStyle name="Comma 3 4 6 2 3 2 2 2 3" xfId="27785" xr:uid="{19032570-1DAF-4374-97D5-928833A77CD5}"/>
    <cellStyle name="Comma 3 4 6 2 3 2 2 3" xfId="13375" xr:uid="{00000000-0005-0000-0000-0000513C0000}"/>
    <cellStyle name="Comma 3 4 6 2 3 2 2 3 2" xfId="32589" xr:uid="{C1506514-5BDD-450F-966B-23623661C22B}"/>
    <cellStyle name="Comma 3 4 6 2 3 2 2 4" xfId="22982" xr:uid="{26D99B67-1DFF-4C1C-86A4-DC7F9B033026}"/>
    <cellStyle name="Comma 3 4 6 2 3 2 3" xfId="6170" xr:uid="{00000000-0005-0000-0000-0000523C0000}"/>
    <cellStyle name="Comma 3 4 6 2 3 2 3 2" xfId="15777" xr:uid="{00000000-0005-0000-0000-0000533C0000}"/>
    <cellStyle name="Comma 3 4 6 2 3 2 3 2 2" xfId="34991" xr:uid="{9840FD16-4BC8-402F-9D94-20D23ED8C162}"/>
    <cellStyle name="Comma 3 4 6 2 3 2 3 3" xfId="25384" xr:uid="{4EE30464-E5AE-4276-932E-FDF0C003200C}"/>
    <cellStyle name="Comma 3 4 6 2 3 2 4" xfId="10973" xr:uid="{00000000-0005-0000-0000-0000543C0000}"/>
    <cellStyle name="Comma 3 4 6 2 3 2 4 2" xfId="30187" xr:uid="{A5064C7E-77BA-4D6B-AF69-3DFE31FA2A99}"/>
    <cellStyle name="Comma 3 4 6 2 3 2 5" xfId="20580" xr:uid="{477C458F-3C2A-46B2-9F44-65672D151A53}"/>
    <cellStyle name="Comma 3 4 6 2 3 3" xfId="2163" xr:uid="{00000000-0005-0000-0000-0000553C0000}"/>
    <cellStyle name="Comma 3 4 6 2 3 3 2" xfId="4568" xr:uid="{00000000-0005-0000-0000-0000563C0000}"/>
    <cellStyle name="Comma 3 4 6 2 3 3 2 2" xfId="9371" xr:uid="{00000000-0005-0000-0000-0000573C0000}"/>
    <cellStyle name="Comma 3 4 6 2 3 3 2 2 2" xfId="18978" xr:uid="{00000000-0005-0000-0000-0000583C0000}"/>
    <cellStyle name="Comma 3 4 6 2 3 3 2 2 2 2" xfId="38192" xr:uid="{E3415033-74FD-4121-9905-7C25EC36AEDC}"/>
    <cellStyle name="Comma 3 4 6 2 3 3 2 2 3" xfId="28585" xr:uid="{02101B49-3EEE-4512-91F0-139A622F0850}"/>
    <cellStyle name="Comma 3 4 6 2 3 3 2 3" xfId="14175" xr:uid="{00000000-0005-0000-0000-0000593C0000}"/>
    <cellStyle name="Comma 3 4 6 2 3 3 2 3 2" xfId="33389" xr:uid="{C556859F-1E35-4EAA-9505-FD68B998A624}"/>
    <cellStyle name="Comma 3 4 6 2 3 3 2 4" xfId="23782" xr:uid="{DE92A4C3-6D5A-4BAE-A683-E6BB38F8DBED}"/>
    <cellStyle name="Comma 3 4 6 2 3 3 3" xfId="6970" xr:uid="{00000000-0005-0000-0000-00005A3C0000}"/>
    <cellStyle name="Comma 3 4 6 2 3 3 3 2" xfId="16577" xr:uid="{00000000-0005-0000-0000-00005B3C0000}"/>
    <cellStyle name="Comma 3 4 6 2 3 3 3 2 2" xfId="35791" xr:uid="{C2F7B40C-7623-4594-A4CF-F02D8D3F626A}"/>
    <cellStyle name="Comma 3 4 6 2 3 3 3 3" xfId="26184" xr:uid="{57608CBE-2F0E-4B02-8D32-1C1D0D4A8EC5}"/>
    <cellStyle name="Comma 3 4 6 2 3 3 4" xfId="11773" xr:uid="{00000000-0005-0000-0000-00005C3C0000}"/>
    <cellStyle name="Comma 3 4 6 2 3 3 4 2" xfId="30987" xr:uid="{47D166AD-B464-49A5-BC2B-C6D661A0DE2F}"/>
    <cellStyle name="Comma 3 4 6 2 3 3 5" xfId="21380" xr:uid="{063DEF72-38D1-47E3-B1D1-0B23371ABFA5}"/>
    <cellStyle name="Comma 3 4 6 2 3 4" xfId="2968" xr:uid="{00000000-0005-0000-0000-00005D3C0000}"/>
    <cellStyle name="Comma 3 4 6 2 3 4 2" xfId="7771" xr:uid="{00000000-0005-0000-0000-00005E3C0000}"/>
    <cellStyle name="Comma 3 4 6 2 3 4 2 2" xfId="17378" xr:uid="{00000000-0005-0000-0000-00005F3C0000}"/>
    <cellStyle name="Comma 3 4 6 2 3 4 2 2 2" xfId="36592" xr:uid="{EB45CA82-03A5-40DA-A553-7C3242983954}"/>
    <cellStyle name="Comma 3 4 6 2 3 4 2 3" xfId="26985" xr:uid="{73C8D9E2-93A0-441B-A161-63311C8BF938}"/>
    <cellStyle name="Comma 3 4 6 2 3 4 3" xfId="12575" xr:uid="{00000000-0005-0000-0000-0000603C0000}"/>
    <cellStyle name="Comma 3 4 6 2 3 4 3 2" xfId="31789" xr:uid="{4253B506-5275-4F18-8974-A46C235AB213}"/>
    <cellStyle name="Comma 3 4 6 2 3 4 4" xfId="22182" xr:uid="{27D677F0-2609-4DF9-8855-3BD57A819D76}"/>
    <cellStyle name="Comma 3 4 6 2 3 5" xfId="5370" xr:uid="{00000000-0005-0000-0000-0000613C0000}"/>
    <cellStyle name="Comma 3 4 6 2 3 5 2" xfId="14977" xr:uid="{00000000-0005-0000-0000-0000623C0000}"/>
    <cellStyle name="Comma 3 4 6 2 3 5 2 2" xfId="34191" xr:uid="{EF7076C7-7750-4127-BF50-6A3DF343890C}"/>
    <cellStyle name="Comma 3 4 6 2 3 5 3" xfId="24584" xr:uid="{AF277D94-59B2-403B-9521-A2BE90070BEC}"/>
    <cellStyle name="Comma 3 4 6 2 3 6" xfId="10173" xr:uid="{00000000-0005-0000-0000-0000633C0000}"/>
    <cellStyle name="Comma 3 4 6 2 3 6 2" xfId="29387" xr:uid="{C7CDD871-6781-41C0-8ADF-E0F4637CF874}"/>
    <cellStyle name="Comma 3 4 6 2 3 7" xfId="19780" xr:uid="{2817F3C6-5F01-4427-9E0B-F43269C85BD9}"/>
    <cellStyle name="Comma 3 4 6 2 4" xfId="762" xr:uid="{00000000-0005-0000-0000-0000643C0000}"/>
    <cellStyle name="Comma 3 4 6 2 4 2" xfId="1563" xr:uid="{00000000-0005-0000-0000-0000653C0000}"/>
    <cellStyle name="Comma 3 4 6 2 4 2 2" xfId="3968" xr:uid="{00000000-0005-0000-0000-0000663C0000}"/>
    <cellStyle name="Comma 3 4 6 2 4 2 2 2" xfId="8771" xr:uid="{00000000-0005-0000-0000-0000673C0000}"/>
    <cellStyle name="Comma 3 4 6 2 4 2 2 2 2" xfId="18378" xr:uid="{00000000-0005-0000-0000-0000683C0000}"/>
    <cellStyle name="Comma 3 4 6 2 4 2 2 2 2 2" xfId="37592" xr:uid="{807143B2-F81E-4437-8BD7-E14E44F72EB7}"/>
    <cellStyle name="Comma 3 4 6 2 4 2 2 2 3" xfId="27985" xr:uid="{C6127B5A-3E4D-4C17-9055-E332D0FA0768}"/>
    <cellStyle name="Comma 3 4 6 2 4 2 2 3" xfId="13575" xr:uid="{00000000-0005-0000-0000-0000693C0000}"/>
    <cellStyle name="Comma 3 4 6 2 4 2 2 3 2" xfId="32789" xr:uid="{93B4A394-A5B4-466A-B7FC-235D5D9E6710}"/>
    <cellStyle name="Comma 3 4 6 2 4 2 2 4" xfId="23182" xr:uid="{38D1EA45-23B8-49E3-AF2B-93983FDDA00D}"/>
    <cellStyle name="Comma 3 4 6 2 4 2 3" xfId="6370" xr:uid="{00000000-0005-0000-0000-00006A3C0000}"/>
    <cellStyle name="Comma 3 4 6 2 4 2 3 2" xfId="15977" xr:uid="{00000000-0005-0000-0000-00006B3C0000}"/>
    <cellStyle name="Comma 3 4 6 2 4 2 3 2 2" xfId="35191" xr:uid="{A5D07F6A-9073-4D4C-951E-40596A7A92FF}"/>
    <cellStyle name="Comma 3 4 6 2 4 2 3 3" xfId="25584" xr:uid="{8733E702-587B-44B3-B485-0BD643A95A78}"/>
    <cellStyle name="Comma 3 4 6 2 4 2 4" xfId="11173" xr:uid="{00000000-0005-0000-0000-00006C3C0000}"/>
    <cellStyle name="Comma 3 4 6 2 4 2 4 2" xfId="30387" xr:uid="{31AA9187-7C5D-4A7A-B5FA-11D9E827ADE0}"/>
    <cellStyle name="Comma 3 4 6 2 4 2 5" xfId="20780" xr:uid="{5C964451-9788-4BDF-99C5-D04010070180}"/>
    <cellStyle name="Comma 3 4 6 2 4 3" xfId="2363" xr:uid="{00000000-0005-0000-0000-00006D3C0000}"/>
    <cellStyle name="Comma 3 4 6 2 4 3 2" xfId="4768" xr:uid="{00000000-0005-0000-0000-00006E3C0000}"/>
    <cellStyle name="Comma 3 4 6 2 4 3 2 2" xfId="9571" xr:uid="{00000000-0005-0000-0000-00006F3C0000}"/>
    <cellStyle name="Comma 3 4 6 2 4 3 2 2 2" xfId="19178" xr:uid="{00000000-0005-0000-0000-0000703C0000}"/>
    <cellStyle name="Comma 3 4 6 2 4 3 2 2 2 2" xfId="38392" xr:uid="{9E5BA19E-08AB-4A56-BFFB-9995A5ADE3F9}"/>
    <cellStyle name="Comma 3 4 6 2 4 3 2 2 3" xfId="28785" xr:uid="{7EBAAF26-F349-49EE-AFAF-8006387FA1D9}"/>
    <cellStyle name="Comma 3 4 6 2 4 3 2 3" xfId="14375" xr:uid="{00000000-0005-0000-0000-0000713C0000}"/>
    <cellStyle name="Comma 3 4 6 2 4 3 2 3 2" xfId="33589" xr:uid="{A5BFD10B-B118-4A10-9020-894F475E3B45}"/>
    <cellStyle name="Comma 3 4 6 2 4 3 2 4" xfId="23982" xr:uid="{572E5E92-DEFA-4CC9-ABBA-DDE2ED4E9182}"/>
    <cellStyle name="Comma 3 4 6 2 4 3 3" xfId="7170" xr:uid="{00000000-0005-0000-0000-0000723C0000}"/>
    <cellStyle name="Comma 3 4 6 2 4 3 3 2" xfId="16777" xr:uid="{00000000-0005-0000-0000-0000733C0000}"/>
    <cellStyle name="Comma 3 4 6 2 4 3 3 2 2" xfId="35991" xr:uid="{2E143D9D-62CE-4CF9-B339-8B715FD1DF77}"/>
    <cellStyle name="Comma 3 4 6 2 4 3 3 3" xfId="26384" xr:uid="{BB02B1B5-4704-43CD-9907-7E1C521DA759}"/>
    <cellStyle name="Comma 3 4 6 2 4 3 4" xfId="11973" xr:uid="{00000000-0005-0000-0000-0000743C0000}"/>
    <cellStyle name="Comma 3 4 6 2 4 3 4 2" xfId="31187" xr:uid="{3A383849-7B96-4D74-B11D-D0F38F57A98C}"/>
    <cellStyle name="Comma 3 4 6 2 4 3 5" xfId="21580" xr:uid="{A49DBAF9-7DD1-4C2A-ADF3-385046E62658}"/>
    <cellStyle name="Comma 3 4 6 2 4 4" xfId="3168" xr:uid="{00000000-0005-0000-0000-0000753C0000}"/>
    <cellStyle name="Comma 3 4 6 2 4 4 2" xfId="7971" xr:uid="{00000000-0005-0000-0000-0000763C0000}"/>
    <cellStyle name="Comma 3 4 6 2 4 4 2 2" xfId="17578" xr:uid="{00000000-0005-0000-0000-0000773C0000}"/>
    <cellStyle name="Comma 3 4 6 2 4 4 2 2 2" xfId="36792" xr:uid="{E2E862D3-6574-4B70-84AA-03549A596B07}"/>
    <cellStyle name="Comma 3 4 6 2 4 4 2 3" xfId="27185" xr:uid="{E6C10640-50D6-4DE3-9DE4-133F721ADF2F}"/>
    <cellStyle name="Comma 3 4 6 2 4 4 3" xfId="12775" xr:uid="{00000000-0005-0000-0000-0000783C0000}"/>
    <cellStyle name="Comma 3 4 6 2 4 4 3 2" xfId="31989" xr:uid="{1B0702EA-95EA-44B7-92B0-26FF21C77DED}"/>
    <cellStyle name="Comma 3 4 6 2 4 4 4" xfId="22382" xr:uid="{AC386A56-31FA-47D3-9832-2CF37FCDCE2A}"/>
    <cellStyle name="Comma 3 4 6 2 4 5" xfId="5570" xr:uid="{00000000-0005-0000-0000-0000793C0000}"/>
    <cellStyle name="Comma 3 4 6 2 4 5 2" xfId="15177" xr:uid="{00000000-0005-0000-0000-00007A3C0000}"/>
    <cellStyle name="Comma 3 4 6 2 4 5 2 2" xfId="34391" xr:uid="{73EB32D6-73B4-46FA-8D67-B2FF2F74ABBE}"/>
    <cellStyle name="Comma 3 4 6 2 4 5 3" xfId="24784" xr:uid="{608FECC0-BC2A-4B12-B7CC-50159CC697E2}"/>
    <cellStyle name="Comma 3 4 6 2 4 6" xfId="10373" xr:uid="{00000000-0005-0000-0000-00007B3C0000}"/>
    <cellStyle name="Comma 3 4 6 2 4 6 2" xfId="29587" xr:uid="{DFC6251C-18DF-4BB0-90E5-1CE820C9FD54}"/>
    <cellStyle name="Comma 3 4 6 2 4 7" xfId="19980" xr:uid="{F0CB2CA0-FE93-4001-BF8C-BBEF4C5B7CBF}"/>
    <cellStyle name="Comma 3 4 6 2 5" xfId="963" xr:uid="{00000000-0005-0000-0000-00007C3C0000}"/>
    <cellStyle name="Comma 3 4 6 2 5 2" xfId="3368" xr:uid="{00000000-0005-0000-0000-00007D3C0000}"/>
    <cellStyle name="Comma 3 4 6 2 5 2 2" xfId="8171" xr:uid="{00000000-0005-0000-0000-00007E3C0000}"/>
    <cellStyle name="Comma 3 4 6 2 5 2 2 2" xfId="17778" xr:uid="{00000000-0005-0000-0000-00007F3C0000}"/>
    <cellStyle name="Comma 3 4 6 2 5 2 2 2 2" xfId="36992" xr:uid="{8A42BFBA-A092-4BB4-A39A-1153E4004A27}"/>
    <cellStyle name="Comma 3 4 6 2 5 2 2 3" xfId="27385" xr:uid="{7F6E1A7A-9A8A-4C40-81F9-1E3B4BACBF29}"/>
    <cellStyle name="Comma 3 4 6 2 5 2 3" xfId="12975" xr:uid="{00000000-0005-0000-0000-0000803C0000}"/>
    <cellStyle name="Comma 3 4 6 2 5 2 3 2" xfId="32189" xr:uid="{D2E0C189-5230-4568-9884-A1D211C79CA6}"/>
    <cellStyle name="Comma 3 4 6 2 5 2 4" xfId="22582" xr:uid="{CF31EF23-5102-4FA3-BF7D-3556A1473B3B}"/>
    <cellStyle name="Comma 3 4 6 2 5 3" xfId="5770" xr:uid="{00000000-0005-0000-0000-0000813C0000}"/>
    <cellStyle name="Comma 3 4 6 2 5 3 2" xfId="15377" xr:uid="{00000000-0005-0000-0000-0000823C0000}"/>
    <cellStyle name="Comma 3 4 6 2 5 3 2 2" xfId="34591" xr:uid="{3DE3A0A4-8509-4D9E-AA07-E7444EA6111F}"/>
    <cellStyle name="Comma 3 4 6 2 5 3 3" xfId="24984" xr:uid="{3FE627CD-62D5-4E2F-B16D-52AE421F2FA2}"/>
    <cellStyle name="Comma 3 4 6 2 5 4" xfId="10573" xr:uid="{00000000-0005-0000-0000-0000833C0000}"/>
    <cellStyle name="Comma 3 4 6 2 5 4 2" xfId="29787" xr:uid="{20032A14-E0B9-461A-92CA-F0966AF77BC1}"/>
    <cellStyle name="Comma 3 4 6 2 5 5" xfId="20180" xr:uid="{D655DB68-6276-4D5B-A63E-501156D08767}"/>
    <cellStyle name="Comma 3 4 6 2 6" xfId="1763" xr:uid="{00000000-0005-0000-0000-0000843C0000}"/>
    <cellStyle name="Comma 3 4 6 2 6 2" xfId="4168" xr:uid="{00000000-0005-0000-0000-0000853C0000}"/>
    <cellStyle name="Comma 3 4 6 2 6 2 2" xfId="8971" xr:uid="{00000000-0005-0000-0000-0000863C0000}"/>
    <cellStyle name="Comma 3 4 6 2 6 2 2 2" xfId="18578" xr:uid="{00000000-0005-0000-0000-0000873C0000}"/>
    <cellStyle name="Comma 3 4 6 2 6 2 2 2 2" xfId="37792" xr:uid="{8BD6C5D6-AE46-4A04-A53D-4130DF3173E9}"/>
    <cellStyle name="Comma 3 4 6 2 6 2 2 3" xfId="28185" xr:uid="{BBFA4C52-AF8A-492C-A208-F1D84CC91558}"/>
    <cellStyle name="Comma 3 4 6 2 6 2 3" xfId="13775" xr:uid="{00000000-0005-0000-0000-0000883C0000}"/>
    <cellStyle name="Comma 3 4 6 2 6 2 3 2" xfId="32989" xr:uid="{86A8D724-C4D5-4246-9249-229E12FEBF30}"/>
    <cellStyle name="Comma 3 4 6 2 6 2 4" xfId="23382" xr:uid="{FEDD2E8C-3122-484F-850C-A76961ADF797}"/>
    <cellStyle name="Comma 3 4 6 2 6 3" xfId="6570" xr:uid="{00000000-0005-0000-0000-0000893C0000}"/>
    <cellStyle name="Comma 3 4 6 2 6 3 2" xfId="16177" xr:uid="{00000000-0005-0000-0000-00008A3C0000}"/>
    <cellStyle name="Comma 3 4 6 2 6 3 2 2" xfId="35391" xr:uid="{63B4C764-84CE-4DF6-8E12-129B865C0E13}"/>
    <cellStyle name="Comma 3 4 6 2 6 3 3" xfId="25784" xr:uid="{C526E9CA-CF24-4AB0-8F75-9EBE022164A1}"/>
    <cellStyle name="Comma 3 4 6 2 6 4" xfId="11373" xr:uid="{00000000-0005-0000-0000-00008B3C0000}"/>
    <cellStyle name="Comma 3 4 6 2 6 4 2" xfId="30587" xr:uid="{EB2E07AF-68C7-4018-87F6-0D90809F22BC}"/>
    <cellStyle name="Comma 3 4 6 2 6 5" xfId="20980" xr:uid="{1A565F8E-95D6-4BE0-9018-531D18F2AD32}"/>
    <cellStyle name="Comma 3 4 6 2 7" xfId="2568" xr:uid="{00000000-0005-0000-0000-00008C3C0000}"/>
    <cellStyle name="Comma 3 4 6 2 7 2" xfId="7371" xr:uid="{00000000-0005-0000-0000-00008D3C0000}"/>
    <cellStyle name="Comma 3 4 6 2 7 2 2" xfId="16978" xr:uid="{00000000-0005-0000-0000-00008E3C0000}"/>
    <cellStyle name="Comma 3 4 6 2 7 2 2 2" xfId="36192" xr:uid="{FCFEB54F-6824-4ED6-8C3F-1011444BDE90}"/>
    <cellStyle name="Comma 3 4 6 2 7 2 3" xfId="26585" xr:uid="{94FFB11F-7740-46DF-BA3C-F38FCCE0EA5E}"/>
    <cellStyle name="Comma 3 4 6 2 7 3" xfId="12175" xr:uid="{00000000-0005-0000-0000-00008F3C0000}"/>
    <cellStyle name="Comma 3 4 6 2 7 3 2" xfId="31389" xr:uid="{49C6EE17-D5E1-4368-B571-435FF0C15791}"/>
    <cellStyle name="Comma 3 4 6 2 7 4" xfId="21782" xr:uid="{EE44057D-21CA-424D-A1F7-3B49245432B5}"/>
    <cellStyle name="Comma 3 4 6 2 8" xfId="4970" xr:uid="{00000000-0005-0000-0000-0000903C0000}"/>
    <cellStyle name="Comma 3 4 6 2 8 2" xfId="14577" xr:uid="{00000000-0005-0000-0000-0000913C0000}"/>
    <cellStyle name="Comma 3 4 6 2 8 2 2" xfId="33791" xr:uid="{E8E5E436-B874-4CE6-A572-ABEAF5BD64F2}"/>
    <cellStyle name="Comma 3 4 6 2 8 3" xfId="24184" xr:uid="{60263505-CF57-45B9-93BC-09146C1EDD74}"/>
    <cellStyle name="Comma 3 4 6 2 9" xfId="9773" xr:uid="{00000000-0005-0000-0000-0000923C0000}"/>
    <cellStyle name="Comma 3 4 6 2 9 2" xfId="28987" xr:uid="{57257E71-7BB4-4C39-B8EB-E6BA121A2413}"/>
    <cellStyle name="Comma 3 4 6 3" xfId="262" xr:uid="{00000000-0005-0000-0000-0000933C0000}"/>
    <cellStyle name="Comma 3 4 6 3 2" xfId="1063" xr:uid="{00000000-0005-0000-0000-0000943C0000}"/>
    <cellStyle name="Comma 3 4 6 3 2 2" xfId="3468" xr:uid="{00000000-0005-0000-0000-0000953C0000}"/>
    <cellStyle name="Comma 3 4 6 3 2 2 2" xfId="8271" xr:uid="{00000000-0005-0000-0000-0000963C0000}"/>
    <cellStyle name="Comma 3 4 6 3 2 2 2 2" xfId="17878" xr:uid="{00000000-0005-0000-0000-0000973C0000}"/>
    <cellStyle name="Comma 3 4 6 3 2 2 2 2 2" xfId="37092" xr:uid="{D77A5CB6-8DB0-43E2-BCA4-27A3309DBA52}"/>
    <cellStyle name="Comma 3 4 6 3 2 2 2 3" xfId="27485" xr:uid="{6AD482E0-C39D-42AC-9D10-73889E7602A3}"/>
    <cellStyle name="Comma 3 4 6 3 2 2 3" xfId="13075" xr:uid="{00000000-0005-0000-0000-0000983C0000}"/>
    <cellStyle name="Comma 3 4 6 3 2 2 3 2" xfId="32289" xr:uid="{29DD4DCA-3A4E-4CDD-ADE3-94B80C1990E8}"/>
    <cellStyle name="Comma 3 4 6 3 2 2 4" xfId="22682" xr:uid="{47017336-B34C-4B26-9CF9-D2B60618E3B7}"/>
    <cellStyle name="Comma 3 4 6 3 2 3" xfId="5870" xr:uid="{00000000-0005-0000-0000-0000993C0000}"/>
    <cellStyle name="Comma 3 4 6 3 2 3 2" xfId="15477" xr:uid="{00000000-0005-0000-0000-00009A3C0000}"/>
    <cellStyle name="Comma 3 4 6 3 2 3 2 2" xfId="34691" xr:uid="{0A9BBC10-F96C-4ED5-AE94-9FD45CFCBD9C}"/>
    <cellStyle name="Comma 3 4 6 3 2 3 3" xfId="25084" xr:uid="{B6D629A9-2F17-4692-87D1-C20E74624B00}"/>
    <cellStyle name="Comma 3 4 6 3 2 4" xfId="10673" xr:uid="{00000000-0005-0000-0000-00009B3C0000}"/>
    <cellStyle name="Comma 3 4 6 3 2 4 2" xfId="29887" xr:uid="{6A2AB689-8DCF-4C8B-9D29-30C068E1BCA7}"/>
    <cellStyle name="Comma 3 4 6 3 2 5" xfId="20280" xr:uid="{B5E60DDA-D534-4A2E-AD01-373BC9D03170}"/>
    <cellStyle name="Comma 3 4 6 3 3" xfId="1863" xr:uid="{00000000-0005-0000-0000-00009C3C0000}"/>
    <cellStyle name="Comma 3 4 6 3 3 2" xfId="4268" xr:uid="{00000000-0005-0000-0000-00009D3C0000}"/>
    <cellStyle name="Comma 3 4 6 3 3 2 2" xfId="9071" xr:uid="{00000000-0005-0000-0000-00009E3C0000}"/>
    <cellStyle name="Comma 3 4 6 3 3 2 2 2" xfId="18678" xr:uid="{00000000-0005-0000-0000-00009F3C0000}"/>
    <cellStyle name="Comma 3 4 6 3 3 2 2 2 2" xfId="37892" xr:uid="{3B168B27-9BDA-4CB5-9188-3A1AA88A1DC3}"/>
    <cellStyle name="Comma 3 4 6 3 3 2 2 3" xfId="28285" xr:uid="{798C07E0-CA2D-40C3-9588-66F3CEB67765}"/>
    <cellStyle name="Comma 3 4 6 3 3 2 3" xfId="13875" xr:uid="{00000000-0005-0000-0000-0000A03C0000}"/>
    <cellStyle name="Comma 3 4 6 3 3 2 3 2" xfId="33089" xr:uid="{55B187F4-5BE8-4AD8-AD54-399358DF272D}"/>
    <cellStyle name="Comma 3 4 6 3 3 2 4" xfId="23482" xr:uid="{67C357EE-6213-4B2D-93A3-92B17284EA88}"/>
    <cellStyle name="Comma 3 4 6 3 3 3" xfId="6670" xr:uid="{00000000-0005-0000-0000-0000A13C0000}"/>
    <cellStyle name="Comma 3 4 6 3 3 3 2" xfId="16277" xr:uid="{00000000-0005-0000-0000-0000A23C0000}"/>
    <cellStyle name="Comma 3 4 6 3 3 3 2 2" xfId="35491" xr:uid="{3F772511-361B-40BA-B36F-93B62F04C8D9}"/>
    <cellStyle name="Comma 3 4 6 3 3 3 3" xfId="25884" xr:uid="{0AEEC5F4-A205-4E4F-815D-85D818BC65AC}"/>
    <cellStyle name="Comma 3 4 6 3 3 4" xfId="11473" xr:uid="{00000000-0005-0000-0000-0000A33C0000}"/>
    <cellStyle name="Comma 3 4 6 3 3 4 2" xfId="30687" xr:uid="{B7A7C2DE-9E6B-43D1-BEA2-171D9087C3DA}"/>
    <cellStyle name="Comma 3 4 6 3 3 5" xfId="21080" xr:uid="{6F912FD2-6121-4052-9940-18CD3D54D9D5}"/>
    <cellStyle name="Comma 3 4 6 3 4" xfId="2668" xr:uid="{00000000-0005-0000-0000-0000A43C0000}"/>
    <cellStyle name="Comma 3 4 6 3 4 2" xfId="7471" xr:uid="{00000000-0005-0000-0000-0000A53C0000}"/>
    <cellStyle name="Comma 3 4 6 3 4 2 2" xfId="17078" xr:uid="{00000000-0005-0000-0000-0000A63C0000}"/>
    <cellStyle name="Comma 3 4 6 3 4 2 2 2" xfId="36292" xr:uid="{531C7CB5-264E-49E9-AC24-EEA97D039D39}"/>
    <cellStyle name="Comma 3 4 6 3 4 2 3" xfId="26685" xr:uid="{5DD53840-F9B3-4A9A-94B4-BC171EDD6AEC}"/>
    <cellStyle name="Comma 3 4 6 3 4 3" xfId="12275" xr:uid="{00000000-0005-0000-0000-0000A73C0000}"/>
    <cellStyle name="Comma 3 4 6 3 4 3 2" xfId="31489" xr:uid="{216078E9-730C-45DD-AEBB-73C5342F3D07}"/>
    <cellStyle name="Comma 3 4 6 3 4 4" xfId="21882" xr:uid="{611831E5-6B60-4225-B5B1-4A497E88BE6D}"/>
    <cellStyle name="Comma 3 4 6 3 5" xfId="5070" xr:uid="{00000000-0005-0000-0000-0000A83C0000}"/>
    <cellStyle name="Comma 3 4 6 3 5 2" xfId="14677" xr:uid="{00000000-0005-0000-0000-0000A93C0000}"/>
    <cellStyle name="Comma 3 4 6 3 5 2 2" xfId="33891" xr:uid="{3E835DDF-4A16-4D92-8BDB-0069BF2D3689}"/>
    <cellStyle name="Comma 3 4 6 3 5 3" xfId="24284" xr:uid="{C895D9CA-EB33-474B-BD3D-2020C052AC1A}"/>
    <cellStyle name="Comma 3 4 6 3 6" xfId="9873" xr:uid="{00000000-0005-0000-0000-0000AA3C0000}"/>
    <cellStyle name="Comma 3 4 6 3 6 2" xfId="29087" xr:uid="{EB0ED1E9-7092-4BF9-9C15-87A173AF08C2}"/>
    <cellStyle name="Comma 3 4 6 3 7" xfId="19480" xr:uid="{EE22B279-07DD-4996-B629-BAA3555A932F}"/>
    <cellStyle name="Comma 3 4 6 4" xfId="462" xr:uid="{00000000-0005-0000-0000-0000AB3C0000}"/>
    <cellStyle name="Comma 3 4 6 4 2" xfId="1263" xr:uid="{00000000-0005-0000-0000-0000AC3C0000}"/>
    <cellStyle name="Comma 3 4 6 4 2 2" xfId="3668" xr:uid="{00000000-0005-0000-0000-0000AD3C0000}"/>
    <cellStyle name="Comma 3 4 6 4 2 2 2" xfId="8471" xr:uid="{00000000-0005-0000-0000-0000AE3C0000}"/>
    <cellStyle name="Comma 3 4 6 4 2 2 2 2" xfId="18078" xr:uid="{00000000-0005-0000-0000-0000AF3C0000}"/>
    <cellStyle name="Comma 3 4 6 4 2 2 2 2 2" xfId="37292" xr:uid="{C859CDB2-2A42-48BD-ABF1-397461B04CA6}"/>
    <cellStyle name="Comma 3 4 6 4 2 2 2 3" xfId="27685" xr:uid="{B45D5FC9-1FC1-4EC3-B02E-15F93011B4C3}"/>
    <cellStyle name="Comma 3 4 6 4 2 2 3" xfId="13275" xr:uid="{00000000-0005-0000-0000-0000B03C0000}"/>
    <cellStyle name="Comma 3 4 6 4 2 2 3 2" xfId="32489" xr:uid="{BFC68AC8-1AEB-43CA-8367-A686B7B26CAF}"/>
    <cellStyle name="Comma 3 4 6 4 2 2 4" xfId="22882" xr:uid="{E98C62B3-9CE7-4DFF-AD88-2A0073368F8D}"/>
    <cellStyle name="Comma 3 4 6 4 2 3" xfId="6070" xr:uid="{00000000-0005-0000-0000-0000B13C0000}"/>
    <cellStyle name="Comma 3 4 6 4 2 3 2" xfId="15677" xr:uid="{00000000-0005-0000-0000-0000B23C0000}"/>
    <cellStyle name="Comma 3 4 6 4 2 3 2 2" xfId="34891" xr:uid="{40473C56-0526-4E8A-90FD-4DCEF4BA7947}"/>
    <cellStyle name="Comma 3 4 6 4 2 3 3" xfId="25284" xr:uid="{9CB00323-6EC8-459D-B8FA-ADD9A834C371}"/>
    <cellStyle name="Comma 3 4 6 4 2 4" xfId="10873" xr:uid="{00000000-0005-0000-0000-0000B33C0000}"/>
    <cellStyle name="Comma 3 4 6 4 2 4 2" xfId="30087" xr:uid="{88BCAF7F-76CB-43C7-A0CD-852EEA72C578}"/>
    <cellStyle name="Comma 3 4 6 4 2 5" xfId="20480" xr:uid="{4FD358B0-58CE-4FC2-A9A8-5C1B78E8F51A}"/>
    <cellStyle name="Comma 3 4 6 4 3" xfId="2063" xr:uid="{00000000-0005-0000-0000-0000B43C0000}"/>
    <cellStyle name="Comma 3 4 6 4 3 2" xfId="4468" xr:uid="{00000000-0005-0000-0000-0000B53C0000}"/>
    <cellStyle name="Comma 3 4 6 4 3 2 2" xfId="9271" xr:uid="{00000000-0005-0000-0000-0000B63C0000}"/>
    <cellStyle name="Comma 3 4 6 4 3 2 2 2" xfId="18878" xr:uid="{00000000-0005-0000-0000-0000B73C0000}"/>
    <cellStyle name="Comma 3 4 6 4 3 2 2 2 2" xfId="38092" xr:uid="{4E13ED57-972C-47BC-B18A-C46410729560}"/>
    <cellStyle name="Comma 3 4 6 4 3 2 2 3" xfId="28485" xr:uid="{4E3D2D7B-BC47-4953-B757-C4B075C88FA5}"/>
    <cellStyle name="Comma 3 4 6 4 3 2 3" xfId="14075" xr:uid="{00000000-0005-0000-0000-0000B83C0000}"/>
    <cellStyle name="Comma 3 4 6 4 3 2 3 2" xfId="33289" xr:uid="{612F0855-D471-42F3-9618-6D2917DBF776}"/>
    <cellStyle name="Comma 3 4 6 4 3 2 4" xfId="23682" xr:uid="{6BDF6049-37B4-4607-B9BF-676D4B354BEE}"/>
    <cellStyle name="Comma 3 4 6 4 3 3" xfId="6870" xr:uid="{00000000-0005-0000-0000-0000B93C0000}"/>
    <cellStyle name="Comma 3 4 6 4 3 3 2" xfId="16477" xr:uid="{00000000-0005-0000-0000-0000BA3C0000}"/>
    <cellStyle name="Comma 3 4 6 4 3 3 2 2" xfId="35691" xr:uid="{0089B51A-201B-402C-A02D-25FA3B76D321}"/>
    <cellStyle name="Comma 3 4 6 4 3 3 3" xfId="26084" xr:uid="{82DC6CBE-652F-4C72-B7A1-49C998E31B8E}"/>
    <cellStyle name="Comma 3 4 6 4 3 4" xfId="11673" xr:uid="{00000000-0005-0000-0000-0000BB3C0000}"/>
    <cellStyle name="Comma 3 4 6 4 3 4 2" xfId="30887" xr:uid="{57AC592A-DDEE-4913-B9ED-04EA9852E5EC}"/>
    <cellStyle name="Comma 3 4 6 4 3 5" xfId="21280" xr:uid="{B4F36F6A-9FF3-4126-BBB9-59D217033656}"/>
    <cellStyle name="Comma 3 4 6 4 4" xfId="2868" xr:uid="{00000000-0005-0000-0000-0000BC3C0000}"/>
    <cellStyle name="Comma 3 4 6 4 4 2" xfId="7671" xr:uid="{00000000-0005-0000-0000-0000BD3C0000}"/>
    <cellStyle name="Comma 3 4 6 4 4 2 2" xfId="17278" xr:uid="{00000000-0005-0000-0000-0000BE3C0000}"/>
    <cellStyle name="Comma 3 4 6 4 4 2 2 2" xfId="36492" xr:uid="{1B5BA1DE-61A0-4F81-B755-3891B1B90854}"/>
    <cellStyle name="Comma 3 4 6 4 4 2 3" xfId="26885" xr:uid="{7F9F9738-17E7-4E0C-8C26-766CC6CBDDBC}"/>
    <cellStyle name="Comma 3 4 6 4 4 3" xfId="12475" xr:uid="{00000000-0005-0000-0000-0000BF3C0000}"/>
    <cellStyle name="Comma 3 4 6 4 4 3 2" xfId="31689" xr:uid="{EB9D9362-DEBF-4468-ABFB-A3CE3E4215CB}"/>
    <cellStyle name="Comma 3 4 6 4 4 4" xfId="22082" xr:uid="{E5DFC2AD-FC91-4D96-90ED-6223D50FC0EA}"/>
    <cellStyle name="Comma 3 4 6 4 5" xfId="5270" xr:uid="{00000000-0005-0000-0000-0000C03C0000}"/>
    <cellStyle name="Comma 3 4 6 4 5 2" xfId="14877" xr:uid="{00000000-0005-0000-0000-0000C13C0000}"/>
    <cellStyle name="Comma 3 4 6 4 5 2 2" xfId="34091" xr:uid="{0ABA98B6-B813-4FF8-B29F-879EA7BD67A1}"/>
    <cellStyle name="Comma 3 4 6 4 5 3" xfId="24484" xr:uid="{78A2A39A-7988-42F0-B9FD-907FBDA4C851}"/>
    <cellStyle name="Comma 3 4 6 4 6" xfId="10073" xr:uid="{00000000-0005-0000-0000-0000C23C0000}"/>
    <cellStyle name="Comma 3 4 6 4 6 2" xfId="29287" xr:uid="{48873765-EC12-4A8D-B00B-DE608E7022FD}"/>
    <cellStyle name="Comma 3 4 6 4 7" xfId="19680" xr:uid="{88DE84B0-DFE0-446F-8C57-2E3E2C74DA1A}"/>
    <cellStyle name="Comma 3 4 6 5" xfId="662" xr:uid="{00000000-0005-0000-0000-0000C33C0000}"/>
    <cellStyle name="Comma 3 4 6 5 2" xfId="1463" xr:uid="{00000000-0005-0000-0000-0000C43C0000}"/>
    <cellStyle name="Comma 3 4 6 5 2 2" xfId="3868" xr:uid="{00000000-0005-0000-0000-0000C53C0000}"/>
    <cellStyle name="Comma 3 4 6 5 2 2 2" xfId="8671" xr:uid="{00000000-0005-0000-0000-0000C63C0000}"/>
    <cellStyle name="Comma 3 4 6 5 2 2 2 2" xfId="18278" xr:uid="{00000000-0005-0000-0000-0000C73C0000}"/>
    <cellStyle name="Comma 3 4 6 5 2 2 2 2 2" xfId="37492" xr:uid="{06DA89F6-F6D0-4551-A3A7-8C87F0314A08}"/>
    <cellStyle name="Comma 3 4 6 5 2 2 2 3" xfId="27885" xr:uid="{8BE83F88-30FA-4BE6-8AB2-5FAD74DB4710}"/>
    <cellStyle name="Comma 3 4 6 5 2 2 3" xfId="13475" xr:uid="{00000000-0005-0000-0000-0000C83C0000}"/>
    <cellStyle name="Comma 3 4 6 5 2 2 3 2" xfId="32689" xr:uid="{39FF3225-4F17-458B-8B34-842F9CA7FD98}"/>
    <cellStyle name="Comma 3 4 6 5 2 2 4" xfId="23082" xr:uid="{143A2D61-36A0-4A9C-BD66-1B6B88429628}"/>
    <cellStyle name="Comma 3 4 6 5 2 3" xfId="6270" xr:uid="{00000000-0005-0000-0000-0000C93C0000}"/>
    <cellStyle name="Comma 3 4 6 5 2 3 2" xfId="15877" xr:uid="{00000000-0005-0000-0000-0000CA3C0000}"/>
    <cellStyle name="Comma 3 4 6 5 2 3 2 2" xfId="35091" xr:uid="{A6C63A79-188F-4574-967B-DB05D121900C}"/>
    <cellStyle name="Comma 3 4 6 5 2 3 3" xfId="25484" xr:uid="{013F602A-FE9A-4A32-8FCC-7B03648CBE34}"/>
    <cellStyle name="Comma 3 4 6 5 2 4" xfId="11073" xr:uid="{00000000-0005-0000-0000-0000CB3C0000}"/>
    <cellStyle name="Comma 3 4 6 5 2 4 2" xfId="30287" xr:uid="{A4FD1211-A5B2-4676-B7B9-4B5CA4C5ED8A}"/>
    <cellStyle name="Comma 3 4 6 5 2 5" xfId="20680" xr:uid="{32B3FBE8-E649-418D-991C-842D7536DDC8}"/>
    <cellStyle name="Comma 3 4 6 5 3" xfId="2263" xr:uid="{00000000-0005-0000-0000-0000CC3C0000}"/>
    <cellStyle name="Comma 3 4 6 5 3 2" xfId="4668" xr:uid="{00000000-0005-0000-0000-0000CD3C0000}"/>
    <cellStyle name="Comma 3 4 6 5 3 2 2" xfId="9471" xr:uid="{00000000-0005-0000-0000-0000CE3C0000}"/>
    <cellStyle name="Comma 3 4 6 5 3 2 2 2" xfId="19078" xr:uid="{00000000-0005-0000-0000-0000CF3C0000}"/>
    <cellStyle name="Comma 3 4 6 5 3 2 2 2 2" xfId="38292" xr:uid="{3A4C2FFE-691C-417D-B9A3-7090DE41BA0A}"/>
    <cellStyle name="Comma 3 4 6 5 3 2 2 3" xfId="28685" xr:uid="{3EF2E88C-AD46-4D74-A087-0BC0B7ADD7D4}"/>
    <cellStyle name="Comma 3 4 6 5 3 2 3" xfId="14275" xr:uid="{00000000-0005-0000-0000-0000D03C0000}"/>
    <cellStyle name="Comma 3 4 6 5 3 2 3 2" xfId="33489" xr:uid="{1079C94F-675B-4A93-97D2-260EEFA5D4B0}"/>
    <cellStyle name="Comma 3 4 6 5 3 2 4" xfId="23882" xr:uid="{F0B7EE85-80C7-40CD-9A92-C46618A5192A}"/>
    <cellStyle name="Comma 3 4 6 5 3 3" xfId="7070" xr:uid="{00000000-0005-0000-0000-0000D13C0000}"/>
    <cellStyle name="Comma 3 4 6 5 3 3 2" xfId="16677" xr:uid="{00000000-0005-0000-0000-0000D23C0000}"/>
    <cellStyle name="Comma 3 4 6 5 3 3 2 2" xfId="35891" xr:uid="{2597F1EC-A9DC-477F-A6E4-B2F924B0EE93}"/>
    <cellStyle name="Comma 3 4 6 5 3 3 3" xfId="26284" xr:uid="{24BD4243-48E7-4A13-A289-E5F0D910067F}"/>
    <cellStyle name="Comma 3 4 6 5 3 4" xfId="11873" xr:uid="{00000000-0005-0000-0000-0000D33C0000}"/>
    <cellStyle name="Comma 3 4 6 5 3 4 2" xfId="31087" xr:uid="{7294D2C3-E438-4BB0-97B3-5D8C268DCE6A}"/>
    <cellStyle name="Comma 3 4 6 5 3 5" xfId="21480" xr:uid="{9E7A770F-CAA2-4E87-B7E9-8C66B7D94A6D}"/>
    <cellStyle name="Comma 3 4 6 5 4" xfId="3068" xr:uid="{00000000-0005-0000-0000-0000D43C0000}"/>
    <cellStyle name="Comma 3 4 6 5 4 2" xfId="7871" xr:uid="{00000000-0005-0000-0000-0000D53C0000}"/>
    <cellStyle name="Comma 3 4 6 5 4 2 2" xfId="17478" xr:uid="{00000000-0005-0000-0000-0000D63C0000}"/>
    <cellStyle name="Comma 3 4 6 5 4 2 2 2" xfId="36692" xr:uid="{79E3EBD3-4118-43AF-91B3-FC6B650F3B18}"/>
    <cellStyle name="Comma 3 4 6 5 4 2 3" xfId="27085" xr:uid="{929EA525-DFF4-4B0A-AE45-49E55CA7D045}"/>
    <cellStyle name="Comma 3 4 6 5 4 3" xfId="12675" xr:uid="{00000000-0005-0000-0000-0000D73C0000}"/>
    <cellStyle name="Comma 3 4 6 5 4 3 2" xfId="31889" xr:uid="{5665F6B1-7C45-471B-939A-DA331283B0FF}"/>
    <cellStyle name="Comma 3 4 6 5 4 4" xfId="22282" xr:uid="{1376B142-59E5-4DFB-901F-C6342CDD4140}"/>
    <cellStyle name="Comma 3 4 6 5 5" xfId="5470" xr:uid="{00000000-0005-0000-0000-0000D83C0000}"/>
    <cellStyle name="Comma 3 4 6 5 5 2" xfId="15077" xr:uid="{00000000-0005-0000-0000-0000D93C0000}"/>
    <cellStyle name="Comma 3 4 6 5 5 2 2" xfId="34291" xr:uid="{A8AE7738-8EDC-443B-85B8-DFE60BDF203F}"/>
    <cellStyle name="Comma 3 4 6 5 5 3" xfId="24684" xr:uid="{E1C1CA81-3E1B-4610-A2F4-4606A7ED2394}"/>
    <cellStyle name="Comma 3 4 6 5 6" xfId="10273" xr:uid="{00000000-0005-0000-0000-0000DA3C0000}"/>
    <cellStyle name="Comma 3 4 6 5 6 2" xfId="29487" xr:uid="{62D283B1-B086-40E5-8BC2-A962D26BC0B2}"/>
    <cellStyle name="Comma 3 4 6 5 7" xfId="19880" xr:uid="{E8625DDC-D773-4D8B-BAAE-E500D6F5D8F5}"/>
    <cellStyle name="Comma 3 4 6 6" xfId="863" xr:uid="{00000000-0005-0000-0000-0000DB3C0000}"/>
    <cellStyle name="Comma 3 4 6 6 2" xfId="3268" xr:uid="{00000000-0005-0000-0000-0000DC3C0000}"/>
    <cellStyle name="Comma 3 4 6 6 2 2" xfId="8071" xr:uid="{00000000-0005-0000-0000-0000DD3C0000}"/>
    <cellStyle name="Comma 3 4 6 6 2 2 2" xfId="17678" xr:uid="{00000000-0005-0000-0000-0000DE3C0000}"/>
    <cellStyle name="Comma 3 4 6 6 2 2 2 2" xfId="36892" xr:uid="{D9171586-A03A-4252-943C-66DE7B46FFBB}"/>
    <cellStyle name="Comma 3 4 6 6 2 2 3" xfId="27285" xr:uid="{EDF98F78-F54E-4CD4-B644-82E39A933F3C}"/>
    <cellStyle name="Comma 3 4 6 6 2 3" xfId="12875" xr:uid="{00000000-0005-0000-0000-0000DF3C0000}"/>
    <cellStyle name="Comma 3 4 6 6 2 3 2" xfId="32089" xr:uid="{9B71AEEE-D449-4442-B3A1-F5669BD4FD9D}"/>
    <cellStyle name="Comma 3 4 6 6 2 4" xfId="22482" xr:uid="{B6C66D69-3734-4344-AE64-F10A22069919}"/>
    <cellStyle name="Comma 3 4 6 6 3" xfId="5670" xr:uid="{00000000-0005-0000-0000-0000E03C0000}"/>
    <cellStyle name="Comma 3 4 6 6 3 2" xfId="15277" xr:uid="{00000000-0005-0000-0000-0000E13C0000}"/>
    <cellStyle name="Comma 3 4 6 6 3 2 2" xfId="34491" xr:uid="{B44BB9D6-F513-4916-AF3D-BD9DA8A68F2C}"/>
    <cellStyle name="Comma 3 4 6 6 3 3" xfId="24884" xr:uid="{8197B11D-FF58-4116-8664-E2A0362464E7}"/>
    <cellStyle name="Comma 3 4 6 6 4" xfId="10473" xr:uid="{00000000-0005-0000-0000-0000E23C0000}"/>
    <cellStyle name="Comma 3 4 6 6 4 2" xfId="29687" xr:uid="{5807FE91-0232-4001-8C18-08280FA117E3}"/>
    <cellStyle name="Comma 3 4 6 6 5" xfId="20080" xr:uid="{8EF09FB2-4A72-430C-B52D-FB7C5AFA6AFD}"/>
    <cellStyle name="Comma 3 4 6 7" xfId="1663" xr:uid="{00000000-0005-0000-0000-0000E33C0000}"/>
    <cellStyle name="Comma 3 4 6 7 2" xfId="4068" xr:uid="{00000000-0005-0000-0000-0000E43C0000}"/>
    <cellStyle name="Comma 3 4 6 7 2 2" xfId="8871" xr:uid="{00000000-0005-0000-0000-0000E53C0000}"/>
    <cellStyle name="Comma 3 4 6 7 2 2 2" xfId="18478" xr:uid="{00000000-0005-0000-0000-0000E63C0000}"/>
    <cellStyle name="Comma 3 4 6 7 2 2 2 2" xfId="37692" xr:uid="{685CD43D-2EF1-4FFF-BC2A-E723D4A32A00}"/>
    <cellStyle name="Comma 3 4 6 7 2 2 3" xfId="28085" xr:uid="{D2950016-DA24-46E4-851C-34B18B38B498}"/>
    <cellStyle name="Comma 3 4 6 7 2 3" xfId="13675" xr:uid="{00000000-0005-0000-0000-0000E73C0000}"/>
    <cellStyle name="Comma 3 4 6 7 2 3 2" xfId="32889" xr:uid="{B8D8351E-9577-4CB1-8C78-F289DF4CC916}"/>
    <cellStyle name="Comma 3 4 6 7 2 4" xfId="23282" xr:uid="{84A3C0D7-5AEF-43D1-BCB0-E067031A9FCE}"/>
    <cellStyle name="Comma 3 4 6 7 3" xfId="6470" xr:uid="{00000000-0005-0000-0000-0000E83C0000}"/>
    <cellStyle name="Comma 3 4 6 7 3 2" xfId="16077" xr:uid="{00000000-0005-0000-0000-0000E93C0000}"/>
    <cellStyle name="Comma 3 4 6 7 3 2 2" xfId="35291" xr:uid="{7644AE56-35A1-4228-9765-485E0CDD7ED8}"/>
    <cellStyle name="Comma 3 4 6 7 3 3" xfId="25684" xr:uid="{18E330AA-3BA2-4696-81AD-EEE3530A4515}"/>
    <cellStyle name="Comma 3 4 6 7 4" xfId="11273" xr:uid="{00000000-0005-0000-0000-0000EA3C0000}"/>
    <cellStyle name="Comma 3 4 6 7 4 2" xfId="30487" xr:uid="{FF6348C0-AE11-4DB7-8D56-B94AC5C5DB55}"/>
    <cellStyle name="Comma 3 4 6 7 5" xfId="20880" xr:uid="{871533AB-C967-41BF-B27C-DC53A0DF7FF3}"/>
    <cellStyle name="Comma 3 4 6 8" xfId="2468" xr:uid="{00000000-0005-0000-0000-0000EB3C0000}"/>
    <cellStyle name="Comma 3 4 6 8 2" xfId="7271" xr:uid="{00000000-0005-0000-0000-0000EC3C0000}"/>
    <cellStyle name="Comma 3 4 6 8 2 2" xfId="16878" xr:uid="{00000000-0005-0000-0000-0000ED3C0000}"/>
    <cellStyle name="Comma 3 4 6 8 2 2 2" xfId="36092" xr:uid="{6D5234D1-411B-4168-97E4-F24C597899D2}"/>
    <cellStyle name="Comma 3 4 6 8 2 3" xfId="26485" xr:uid="{D9E33273-ACB7-4100-8307-40A1C3CA4022}"/>
    <cellStyle name="Comma 3 4 6 8 3" xfId="12075" xr:uid="{00000000-0005-0000-0000-0000EE3C0000}"/>
    <cellStyle name="Comma 3 4 6 8 3 2" xfId="31289" xr:uid="{762782AE-6982-4AAC-80EE-0049EAB64CD2}"/>
    <cellStyle name="Comma 3 4 6 8 4" xfId="21682" xr:uid="{91F2882A-5B55-49BF-BE35-4B8AE00AC762}"/>
    <cellStyle name="Comma 3 4 6 9" xfId="4870" xr:uid="{00000000-0005-0000-0000-0000EF3C0000}"/>
    <cellStyle name="Comma 3 4 6 9 2" xfId="14477" xr:uid="{00000000-0005-0000-0000-0000F03C0000}"/>
    <cellStyle name="Comma 3 4 6 9 2 2" xfId="33691" xr:uid="{836D32DD-F5AF-40D7-BDD3-E9A05778BC88}"/>
    <cellStyle name="Comma 3 4 6 9 3" xfId="24084" xr:uid="{16DC8F07-985C-4468-B517-1C2EE5E3CC62}"/>
    <cellStyle name="Comma 3 4 7" xfId="112" xr:uid="{00000000-0005-0000-0000-0000F13C0000}"/>
    <cellStyle name="Comma 3 4 7 10" xfId="19330" xr:uid="{C37F2A5C-E3D0-4B09-8BD2-74307701EE33}"/>
    <cellStyle name="Comma 3 4 7 2" xfId="312" xr:uid="{00000000-0005-0000-0000-0000F23C0000}"/>
    <cellStyle name="Comma 3 4 7 2 2" xfId="1113" xr:uid="{00000000-0005-0000-0000-0000F33C0000}"/>
    <cellStyle name="Comma 3 4 7 2 2 2" xfId="3518" xr:uid="{00000000-0005-0000-0000-0000F43C0000}"/>
    <cellStyle name="Comma 3 4 7 2 2 2 2" xfId="8321" xr:uid="{00000000-0005-0000-0000-0000F53C0000}"/>
    <cellStyle name="Comma 3 4 7 2 2 2 2 2" xfId="17928" xr:uid="{00000000-0005-0000-0000-0000F63C0000}"/>
    <cellStyle name="Comma 3 4 7 2 2 2 2 2 2" xfId="37142" xr:uid="{98F2EA01-C7E2-40DE-A12D-65D3D2369F62}"/>
    <cellStyle name="Comma 3 4 7 2 2 2 2 3" xfId="27535" xr:uid="{220D3060-574E-4754-959D-7AB7CBAD6CA9}"/>
    <cellStyle name="Comma 3 4 7 2 2 2 3" xfId="13125" xr:uid="{00000000-0005-0000-0000-0000F73C0000}"/>
    <cellStyle name="Comma 3 4 7 2 2 2 3 2" xfId="32339" xr:uid="{EF944419-D851-474E-A9F8-47F90C20962E}"/>
    <cellStyle name="Comma 3 4 7 2 2 2 4" xfId="22732" xr:uid="{17ED2CDE-6721-4BD2-82FB-AD040013A080}"/>
    <cellStyle name="Comma 3 4 7 2 2 3" xfId="5920" xr:uid="{00000000-0005-0000-0000-0000F83C0000}"/>
    <cellStyle name="Comma 3 4 7 2 2 3 2" xfId="15527" xr:uid="{00000000-0005-0000-0000-0000F93C0000}"/>
    <cellStyle name="Comma 3 4 7 2 2 3 2 2" xfId="34741" xr:uid="{89C4860C-15F0-4EA4-925B-8DE1F4CAD66B}"/>
    <cellStyle name="Comma 3 4 7 2 2 3 3" xfId="25134" xr:uid="{EA77DA35-F85A-4DB3-8F4B-7CFCCBDCACAA}"/>
    <cellStyle name="Comma 3 4 7 2 2 4" xfId="10723" xr:uid="{00000000-0005-0000-0000-0000FA3C0000}"/>
    <cellStyle name="Comma 3 4 7 2 2 4 2" xfId="29937" xr:uid="{EB230A91-CD90-4754-8284-6D7955B81CDF}"/>
    <cellStyle name="Comma 3 4 7 2 2 5" xfId="20330" xr:uid="{F3AE5747-67AC-47C7-94DE-EA1E63E68CFA}"/>
    <cellStyle name="Comma 3 4 7 2 3" xfId="1913" xr:uid="{00000000-0005-0000-0000-0000FB3C0000}"/>
    <cellStyle name="Comma 3 4 7 2 3 2" xfId="4318" xr:uid="{00000000-0005-0000-0000-0000FC3C0000}"/>
    <cellStyle name="Comma 3 4 7 2 3 2 2" xfId="9121" xr:uid="{00000000-0005-0000-0000-0000FD3C0000}"/>
    <cellStyle name="Comma 3 4 7 2 3 2 2 2" xfId="18728" xr:uid="{00000000-0005-0000-0000-0000FE3C0000}"/>
    <cellStyle name="Comma 3 4 7 2 3 2 2 2 2" xfId="37942" xr:uid="{C67A5BB8-4E3F-438F-AC09-5433FC770064}"/>
    <cellStyle name="Comma 3 4 7 2 3 2 2 3" xfId="28335" xr:uid="{F150ACDE-FFEA-43FB-915B-42050D4429AA}"/>
    <cellStyle name="Comma 3 4 7 2 3 2 3" xfId="13925" xr:uid="{00000000-0005-0000-0000-0000FF3C0000}"/>
    <cellStyle name="Comma 3 4 7 2 3 2 3 2" xfId="33139" xr:uid="{3F094B79-EAE3-49E3-BFE2-AD2848845F2A}"/>
    <cellStyle name="Comma 3 4 7 2 3 2 4" xfId="23532" xr:uid="{805BD4B5-77DC-4EF4-8717-7F8A57EA20A5}"/>
    <cellStyle name="Comma 3 4 7 2 3 3" xfId="6720" xr:uid="{00000000-0005-0000-0000-0000003D0000}"/>
    <cellStyle name="Comma 3 4 7 2 3 3 2" xfId="16327" xr:uid="{00000000-0005-0000-0000-0000013D0000}"/>
    <cellStyle name="Comma 3 4 7 2 3 3 2 2" xfId="35541" xr:uid="{F312F42D-40FA-434C-A845-8E069B1604B0}"/>
    <cellStyle name="Comma 3 4 7 2 3 3 3" xfId="25934" xr:uid="{BF5BB10C-069D-4D6B-8540-FF67983A5820}"/>
    <cellStyle name="Comma 3 4 7 2 3 4" xfId="11523" xr:uid="{00000000-0005-0000-0000-0000023D0000}"/>
    <cellStyle name="Comma 3 4 7 2 3 4 2" xfId="30737" xr:uid="{98A7865F-0477-4FB5-9502-D4FC56FE9FFE}"/>
    <cellStyle name="Comma 3 4 7 2 3 5" xfId="21130" xr:uid="{AF2DC745-3799-4B2D-8CEF-5F0F747B3619}"/>
    <cellStyle name="Comma 3 4 7 2 4" xfId="2718" xr:uid="{00000000-0005-0000-0000-0000033D0000}"/>
    <cellStyle name="Comma 3 4 7 2 4 2" xfId="7521" xr:uid="{00000000-0005-0000-0000-0000043D0000}"/>
    <cellStyle name="Comma 3 4 7 2 4 2 2" xfId="17128" xr:uid="{00000000-0005-0000-0000-0000053D0000}"/>
    <cellStyle name="Comma 3 4 7 2 4 2 2 2" xfId="36342" xr:uid="{F58D1014-E89B-4D6A-ABD0-04A33A23959E}"/>
    <cellStyle name="Comma 3 4 7 2 4 2 3" xfId="26735" xr:uid="{247DF383-81E7-471A-94B0-25749AB6EA0E}"/>
    <cellStyle name="Comma 3 4 7 2 4 3" xfId="12325" xr:uid="{00000000-0005-0000-0000-0000063D0000}"/>
    <cellStyle name="Comma 3 4 7 2 4 3 2" xfId="31539" xr:uid="{1B749B7F-9D38-4384-AD2A-8EC3A555B895}"/>
    <cellStyle name="Comma 3 4 7 2 4 4" xfId="21932" xr:uid="{B778723F-98A8-4655-880D-FB1971F0BB9C}"/>
    <cellStyle name="Comma 3 4 7 2 5" xfId="5120" xr:uid="{00000000-0005-0000-0000-0000073D0000}"/>
    <cellStyle name="Comma 3 4 7 2 5 2" xfId="14727" xr:uid="{00000000-0005-0000-0000-0000083D0000}"/>
    <cellStyle name="Comma 3 4 7 2 5 2 2" xfId="33941" xr:uid="{4081EA32-1D84-46F1-8CAA-CCE4DDC69996}"/>
    <cellStyle name="Comma 3 4 7 2 5 3" xfId="24334" xr:uid="{3C2A2428-1E04-4830-B514-9B054F93009B}"/>
    <cellStyle name="Comma 3 4 7 2 6" xfId="9923" xr:uid="{00000000-0005-0000-0000-0000093D0000}"/>
    <cellStyle name="Comma 3 4 7 2 6 2" xfId="29137" xr:uid="{E0FC5141-4BB7-4662-A3A9-9CC36C589646}"/>
    <cellStyle name="Comma 3 4 7 2 7" xfId="19530" xr:uid="{E1D01DD9-EB6C-4B17-BD51-68D80108E6B8}"/>
    <cellStyle name="Comma 3 4 7 3" xfId="512" xr:uid="{00000000-0005-0000-0000-00000A3D0000}"/>
    <cellStyle name="Comma 3 4 7 3 2" xfId="1313" xr:uid="{00000000-0005-0000-0000-00000B3D0000}"/>
    <cellStyle name="Comma 3 4 7 3 2 2" xfId="3718" xr:uid="{00000000-0005-0000-0000-00000C3D0000}"/>
    <cellStyle name="Comma 3 4 7 3 2 2 2" xfId="8521" xr:uid="{00000000-0005-0000-0000-00000D3D0000}"/>
    <cellStyle name="Comma 3 4 7 3 2 2 2 2" xfId="18128" xr:uid="{00000000-0005-0000-0000-00000E3D0000}"/>
    <cellStyle name="Comma 3 4 7 3 2 2 2 2 2" xfId="37342" xr:uid="{EFA5C5D1-8E87-4EFA-9E42-ADF4F3327ECA}"/>
    <cellStyle name="Comma 3 4 7 3 2 2 2 3" xfId="27735" xr:uid="{85040295-98A4-4A39-8510-464C141704F3}"/>
    <cellStyle name="Comma 3 4 7 3 2 2 3" xfId="13325" xr:uid="{00000000-0005-0000-0000-00000F3D0000}"/>
    <cellStyle name="Comma 3 4 7 3 2 2 3 2" xfId="32539" xr:uid="{616953FA-3B4D-4451-B2DE-B914B6838242}"/>
    <cellStyle name="Comma 3 4 7 3 2 2 4" xfId="22932" xr:uid="{DABB8C40-409C-419D-B96A-BD731A06EA41}"/>
    <cellStyle name="Comma 3 4 7 3 2 3" xfId="6120" xr:uid="{00000000-0005-0000-0000-0000103D0000}"/>
    <cellStyle name="Comma 3 4 7 3 2 3 2" xfId="15727" xr:uid="{00000000-0005-0000-0000-0000113D0000}"/>
    <cellStyle name="Comma 3 4 7 3 2 3 2 2" xfId="34941" xr:uid="{12C413C0-610B-4A5E-BD08-BFBB3C5AF3D3}"/>
    <cellStyle name="Comma 3 4 7 3 2 3 3" xfId="25334" xr:uid="{55D7F7C2-6F7D-489B-BF9C-BF7A608CEF9F}"/>
    <cellStyle name="Comma 3 4 7 3 2 4" xfId="10923" xr:uid="{00000000-0005-0000-0000-0000123D0000}"/>
    <cellStyle name="Comma 3 4 7 3 2 4 2" xfId="30137" xr:uid="{4220EE00-5287-4646-808B-90F2C194977F}"/>
    <cellStyle name="Comma 3 4 7 3 2 5" xfId="20530" xr:uid="{2BC208D7-BF7A-4DAF-B59D-38DC5F857F45}"/>
    <cellStyle name="Comma 3 4 7 3 3" xfId="2113" xr:uid="{00000000-0005-0000-0000-0000133D0000}"/>
    <cellStyle name="Comma 3 4 7 3 3 2" xfId="4518" xr:uid="{00000000-0005-0000-0000-0000143D0000}"/>
    <cellStyle name="Comma 3 4 7 3 3 2 2" xfId="9321" xr:uid="{00000000-0005-0000-0000-0000153D0000}"/>
    <cellStyle name="Comma 3 4 7 3 3 2 2 2" xfId="18928" xr:uid="{00000000-0005-0000-0000-0000163D0000}"/>
    <cellStyle name="Comma 3 4 7 3 3 2 2 2 2" xfId="38142" xr:uid="{94713987-2F31-4C34-A9D6-8BEE3136F682}"/>
    <cellStyle name="Comma 3 4 7 3 3 2 2 3" xfId="28535" xr:uid="{D3C7F430-656D-473C-8A9D-5437673FF5F1}"/>
    <cellStyle name="Comma 3 4 7 3 3 2 3" xfId="14125" xr:uid="{00000000-0005-0000-0000-0000173D0000}"/>
    <cellStyle name="Comma 3 4 7 3 3 2 3 2" xfId="33339" xr:uid="{561634A9-0631-4623-AEF8-D7B32BFA4AD7}"/>
    <cellStyle name="Comma 3 4 7 3 3 2 4" xfId="23732" xr:uid="{0B98DD0A-C47D-4463-BC05-9D94B074B063}"/>
    <cellStyle name="Comma 3 4 7 3 3 3" xfId="6920" xr:uid="{00000000-0005-0000-0000-0000183D0000}"/>
    <cellStyle name="Comma 3 4 7 3 3 3 2" xfId="16527" xr:uid="{00000000-0005-0000-0000-0000193D0000}"/>
    <cellStyle name="Comma 3 4 7 3 3 3 2 2" xfId="35741" xr:uid="{4695C0AE-AFAD-4051-9AF1-87D83EA37315}"/>
    <cellStyle name="Comma 3 4 7 3 3 3 3" xfId="26134" xr:uid="{404B74A5-2484-44C0-8D86-0F1CFD5611D3}"/>
    <cellStyle name="Comma 3 4 7 3 3 4" xfId="11723" xr:uid="{00000000-0005-0000-0000-00001A3D0000}"/>
    <cellStyle name="Comma 3 4 7 3 3 4 2" xfId="30937" xr:uid="{B64C0BFD-C544-415F-A71A-7B8539F0D2E9}"/>
    <cellStyle name="Comma 3 4 7 3 3 5" xfId="21330" xr:uid="{BEB75CD0-8FAB-4E02-8941-86BFB063CDAC}"/>
    <cellStyle name="Comma 3 4 7 3 4" xfId="2918" xr:uid="{00000000-0005-0000-0000-00001B3D0000}"/>
    <cellStyle name="Comma 3 4 7 3 4 2" xfId="7721" xr:uid="{00000000-0005-0000-0000-00001C3D0000}"/>
    <cellStyle name="Comma 3 4 7 3 4 2 2" xfId="17328" xr:uid="{00000000-0005-0000-0000-00001D3D0000}"/>
    <cellStyle name="Comma 3 4 7 3 4 2 2 2" xfId="36542" xr:uid="{576BC082-6D79-45C0-8408-C63D43DDE315}"/>
    <cellStyle name="Comma 3 4 7 3 4 2 3" xfId="26935" xr:uid="{91C28698-515A-47C0-9F6D-46E35B18068A}"/>
    <cellStyle name="Comma 3 4 7 3 4 3" xfId="12525" xr:uid="{00000000-0005-0000-0000-00001E3D0000}"/>
    <cellStyle name="Comma 3 4 7 3 4 3 2" xfId="31739" xr:uid="{7B492A9B-1E05-4807-B1EA-B3A6C0660D5A}"/>
    <cellStyle name="Comma 3 4 7 3 4 4" xfId="22132" xr:uid="{8BC4AD83-0FDD-4182-957F-A6DC959C2802}"/>
    <cellStyle name="Comma 3 4 7 3 5" xfId="5320" xr:uid="{00000000-0005-0000-0000-00001F3D0000}"/>
    <cellStyle name="Comma 3 4 7 3 5 2" xfId="14927" xr:uid="{00000000-0005-0000-0000-0000203D0000}"/>
    <cellStyle name="Comma 3 4 7 3 5 2 2" xfId="34141" xr:uid="{1CB6974A-3A85-447F-8805-C739BFFCD50A}"/>
    <cellStyle name="Comma 3 4 7 3 5 3" xfId="24534" xr:uid="{09F15390-B9F0-47C7-96FD-1022455F0940}"/>
    <cellStyle name="Comma 3 4 7 3 6" xfId="10123" xr:uid="{00000000-0005-0000-0000-0000213D0000}"/>
    <cellStyle name="Comma 3 4 7 3 6 2" xfId="29337" xr:uid="{1538CA2B-1C27-45EB-A0E9-1D68A7029EE2}"/>
    <cellStyle name="Comma 3 4 7 3 7" xfId="19730" xr:uid="{D652DEC4-9D6A-40DC-83E6-18F8EE744822}"/>
    <cellStyle name="Comma 3 4 7 4" xfId="712" xr:uid="{00000000-0005-0000-0000-0000223D0000}"/>
    <cellStyle name="Comma 3 4 7 4 2" xfId="1513" xr:uid="{00000000-0005-0000-0000-0000233D0000}"/>
    <cellStyle name="Comma 3 4 7 4 2 2" xfId="3918" xr:uid="{00000000-0005-0000-0000-0000243D0000}"/>
    <cellStyle name="Comma 3 4 7 4 2 2 2" xfId="8721" xr:uid="{00000000-0005-0000-0000-0000253D0000}"/>
    <cellStyle name="Comma 3 4 7 4 2 2 2 2" xfId="18328" xr:uid="{00000000-0005-0000-0000-0000263D0000}"/>
    <cellStyle name="Comma 3 4 7 4 2 2 2 2 2" xfId="37542" xr:uid="{1638A060-2514-4507-B847-C526136C60D7}"/>
    <cellStyle name="Comma 3 4 7 4 2 2 2 3" xfId="27935" xr:uid="{9AC8CE3A-715C-4593-B7E0-D42F7FC973D6}"/>
    <cellStyle name="Comma 3 4 7 4 2 2 3" xfId="13525" xr:uid="{00000000-0005-0000-0000-0000273D0000}"/>
    <cellStyle name="Comma 3 4 7 4 2 2 3 2" xfId="32739" xr:uid="{66339E39-1B75-4D6E-8393-A6FA7981B3F7}"/>
    <cellStyle name="Comma 3 4 7 4 2 2 4" xfId="23132" xr:uid="{990EC116-B078-4E19-A95B-9A8C288A573A}"/>
    <cellStyle name="Comma 3 4 7 4 2 3" xfId="6320" xr:uid="{00000000-0005-0000-0000-0000283D0000}"/>
    <cellStyle name="Comma 3 4 7 4 2 3 2" xfId="15927" xr:uid="{00000000-0005-0000-0000-0000293D0000}"/>
    <cellStyle name="Comma 3 4 7 4 2 3 2 2" xfId="35141" xr:uid="{C2248722-52B3-470E-B796-28CAABDEFDD4}"/>
    <cellStyle name="Comma 3 4 7 4 2 3 3" xfId="25534" xr:uid="{68D36D3B-2FAA-46FB-A040-BD87F5989474}"/>
    <cellStyle name="Comma 3 4 7 4 2 4" xfId="11123" xr:uid="{00000000-0005-0000-0000-00002A3D0000}"/>
    <cellStyle name="Comma 3 4 7 4 2 4 2" xfId="30337" xr:uid="{2721B3EB-295F-41C6-A42A-E789376DC92B}"/>
    <cellStyle name="Comma 3 4 7 4 2 5" xfId="20730" xr:uid="{72CD5DFC-6B61-4C2A-9BB0-E45EC5986EB3}"/>
    <cellStyle name="Comma 3 4 7 4 3" xfId="2313" xr:uid="{00000000-0005-0000-0000-00002B3D0000}"/>
    <cellStyle name="Comma 3 4 7 4 3 2" xfId="4718" xr:uid="{00000000-0005-0000-0000-00002C3D0000}"/>
    <cellStyle name="Comma 3 4 7 4 3 2 2" xfId="9521" xr:uid="{00000000-0005-0000-0000-00002D3D0000}"/>
    <cellStyle name="Comma 3 4 7 4 3 2 2 2" xfId="19128" xr:uid="{00000000-0005-0000-0000-00002E3D0000}"/>
    <cellStyle name="Comma 3 4 7 4 3 2 2 2 2" xfId="38342" xr:uid="{B209B39C-0967-48E5-888B-D80D3788AD8E}"/>
    <cellStyle name="Comma 3 4 7 4 3 2 2 3" xfId="28735" xr:uid="{E14F875C-EB1D-4590-A09A-D967CFB1F1FA}"/>
    <cellStyle name="Comma 3 4 7 4 3 2 3" xfId="14325" xr:uid="{00000000-0005-0000-0000-00002F3D0000}"/>
    <cellStyle name="Comma 3 4 7 4 3 2 3 2" xfId="33539" xr:uid="{D51C094F-FB97-4D0F-B9DC-BEFD186D312F}"/>
    <cellStyle name="Comma 3 4 7 4 3 2 4" xfId="23932" xr:uid="{96A12E4F-6225-4464-923A-288DA584AA98}"/>
    <cellStyle name="Comma 3 4 7 4 3 3" xfId="7120" xr:uid="{00000000-0005-0000-0000-0000303D0000}"/>
    <cellStyle name="Comma 3 4 7 4 3 3 2" xfId="16727" xr:uid="{00000000-0005-0000-0000-0000313D0000}"/>
    <cellStyle name="Comma 3 4 7 4 3 3 2 2" xfId="35941" xr:uid="{F6FB00E8-A947-4806-AB45-4375A78368BB}"/>
    <cellStyle name="Comma 3 4 7 4 3 3 3" xfId="26334" xr:uid="{923057B5-706F-4BF6-A6E5-405299B94E35}"/>
    <cellStyle name="Comma 3 4 7 4 3 4" xfId="11923" xr:uid="{00000000-0005-0000-0000-0000323D0000}"/>
    <cellStyle name="Comma 3 4 7 4 3 4 2" xfId="31137" xr:uid="{7BA9B48F-E216-48B9-9243-6363DE75E3E9}"/>
    <cellStyle name="Comma 3 4 7 4 3 5" xfId="21530" xr:uid="{46C5630C-2D3D-4AE7-9D85-A6C6179805FC}"/>
    <cellStyle name="Comma 3 4 7 4 4" xfId="3118" xr:uid="{00000000-0005-0000-0000-0000333D0000}"/>
    <cellStyle name="Comma 3 4 7 4 4 2" xfId="7921" xr:uid="{00000000-0005-0000-0000-0000343D0000}"/>
    <cellStyle name="Comma 3 4 7 4 4 2 2" xfId="17528" xr:uid="{00000000-0005-0000-0000-0000353D0000}"/>
    <cellStyle name="Comma 3 4 7 4 4 2 2 2" xfId="36742" xr:uid="{0312AE87-994F-4E7E-8573-FD010EE19BEF}"/>
    <cellStyle name="Comma 3 4 7 4 4 2 3" xfId="27135" xr:uid="{5A9B4698-15D1-4C86-BDF1-F1FE064BB488}"/>
    <cellStyle name="Comma 3 4 7 4 4 3" xfId="12725" xr:uid="{00000000-0005-0000-0000-0000363D0000}"/>
    <cellStyle name="Comma 3 4 7 4 4 3 2" xfId="31939" xr:uid="{65275EF9-1E11-4EA8-8611-C012F912E665}"/>
    <cellStyle name="Comma 3 4 7 4 4 4" xfId="22332" xr:uid="{5FBE5CF0-BF41-4833-8784-F007D348B5ED}"/>
    <cellStyle name="Comma 3 4 7 4 5" xfId="5520" xr:uid="{00000000-0005-0000-0000-0000373D0000}"/>
    <cellStyle name="Comma 3 4 7 4 5 2" xfId="15127" xr:uid="{00000000-0005-0000-0000-0000383D0000}"/>
    <cellStyle name="Comma 3 4 7 4 5 2 2" xfId="34341" xr:uid="{5DAC6FA0-F30C-4156-9B03-82F01EFFAD8A}"/>
    <cellStyle name="Comma 3 4 7 4 5 3" xfId="24734" xr:uid="{371F15AB-8390-48B2-9592-4222E37F13F1}"/>
    <cellStyle name="Comma 3 4 7 4 6" xfId="10323" xr:uid="{00000000-0005-0000-0000-0000393D0000}"/>
    <cellStyle name="Comma 3 4 7 4 6 2" xfId="29537" xr:uid="{E645FDA4-C486-415F-9727-0DBBB3A71551}"/>
    <cellStyle name="Comma 3 4 7 4 7" xfId="19930" xr:uid="{C47802EE-EDC9-409C-A7C4-E994D2821566}"/>
    <cellStyle name="Comma 3 4 7 5" xfId="913" xr:uid="{00000000-0005-0000-0000-00003A3D0000}"/>
    <cellStyle name="Comma 3 4 7 5 2" xfId="3318" xr:uid="{00000000-0005-0000-0000-00003B3D0000}"/>
    <cellStyle name="Comma 3 4 7 5 2 2" xfId="8121" xr:uid="{00000000-0005-0000-0000-00003C3D0000}"/>
    <cellStyle name="Comma 3 4 7 5 2 2 2" xfId="17728" xr:uid="{00000000-0005-0000-0000-00003D3D0000}"/>
    <cellStyle name="Comma 3 4 7 5 2 2 2 2" xfId="36942" xr:uid="{84F2C3D6-F7A9-4A3C-9522-97842F5FC71B}"/>
    <cellStyle name="Comma 3 4 7 5 2 2 3" xfId="27335" xr:uid="{9DC2DF95-841B-4690-86ED-622C6D2AC7A9}"/>
    <cellStyle name="Comma 3 4 7 5 2 3" xfId="12925" xr:uid="{00000000-0005-0000-0000-00003E3D0000}"/>
    <cellStyle name="Comma 3 4 7 5 2 3 2" xfId="32139" xr:uid="{B8557042-C512-452E-B079-E16A0B49A78E}"/>
    <cellStyle name="Comma 3 4 7 5 2 4" xfId="22532" xr:uid="{FD1E47F7-A9F9-4E9D-A799-1411E3DB700A}"/>
    <cellStyle name="Comma 3 4 7 5 3" xfId="5720" xr:uid="{00000000-0005-0000-0000-00003F3D0000}"/>
    <cellStyle name="Comma 3 4 7 5 3 2" xfId="15327" xr:uid="{00000000-0005-0000-0000-0000403D0000}"/>
    <cellStyle name="Comma 3 4 7 5 3 2 2" xfId="34541" xr:uid="{CBA055E5-4EF6-4151-AC9E-5FFCD8CAA50C}"/>
    <cellStyle name="Comma 3 4 7 5 3 3" xfId="24934" xr:uid="{2AB92C62-0017-4D34-8B36-49E8C4626C91}"/>
    <cellStyle name="Comma 3 4 7 5 4" xfId="10523" xr:uid="{00000000-0005-0000-0000-0000413D0000}"/>
    <cellStyle name="Comma 3 4 7 5 4 2" xfId="29737" xr:uid="{A6A3DF3F-67CB-439B-B57F-E532AD314711}"/>
    <cellStyle name="Comma 3 4 7 5 5" xfId="20130" xr:uid="{95446582-B7FA-41C3-9881-2F7B6EEAEEDA}"/>
    <cellStyle name="Comma 3 4 7 6" xfId="1713" xr:uid="{00000000-0005-0000-0000-0000423D0000}"/>
    <cellStyle name="Comma 3 4 7 6 2" xfId="4118" xr:uid="{00000000-0005-0000-0000-0000433D0000}"/>
    <cellStyle name="Comma 3 4 7 6 2 2" xfId="8921" xr:uid="{00000000-0005-0000-0000-0000443D0000}"/>
    <cellStyle name="Comma 3 4 7 6 2 2 2" xfId="18528" xr:uid="{00000000-0005-0000-0000-0000453D0000}"/>
    <cellStyle name="Comma 3 4 7 6 2 2 2 2" xfId="37742" xr:uid="{2FB407A5-2FFE-40E4-8136-5971530D5501}"/>
    <cellStyle name="Comma 3 4 7 6 2 2 3" xfId="28135" xr:uid="{1F15AD50-47E0-4435-B56D-754D0D1278CD}"/>
    <cellStyle name="Comma 3 4 7 6 2 3" xfId="13725" xr:uid="{00000000-0005-0000-0000-0000463D0000}"/>
    <cellStyle name="Comma 3 4 7 6 2 3 2" xfId="32939" xr:uid="{8342D2D3-39A1-4A1A-AD57-475D6046A413}"/>
    <cellStyle name="Comma 3 4 7 6 2 4" xfId="23332" xr:uid="{6414CD8B-EB99-48D7-AE08-B0E7BDDDE3D4}"/>
    <cellStyle name="Comma 3 4 7 6 3" xfId="6520" xr:uid="{00000000-0005-0000-0000-0000473D0000}"/>
    <cellStyle name="Comma 3 4 7 6 3 2" xfId="16127" xr:uid="{00000000-0005-0000-0000-0000483D0000}"/>
    <cellStyle name="Comma 3 4 7 6 3 2 2" xfId="35341" xr:uid="{2F2DB9F3-13B0-488C-B287-17C870036D86}"/>
    <cellStyle name="Comma 3 4 7 6 3 3" xfId="25734" xr:uid="{8E57746A-0D44-4D37-8E08-C7FD9330EEB5}"/>
    <cellStyle name="Comma 3 4 7 6 4" xfId="11323" xr:uid="{00000000-0005-0000-0000-0000493D0000}"/>
    <cellStyle name="Comma 3 4 7 6 4 2" xfId="30537" xr:uid="{18CF2A1E-F328-4609-BDB7-E88DC85F4934}"/>
    <cellStyle name="Comma 3 4 7 6 5" xfId="20930" xr:uid="{FE61E774-1EF1-4E54-A837-ECE333783F11}"/>
    <cellStyle name="Comma 3 4 7 7" xfId="2518" xr:uid="{00000000-0005-0000-0000-00004A3D0000}"/>
    <cellStyle name="Comma 3 4 7 7 2" xfId="7321" xr:uid="{00000000-0005-0000-0000-00004B3D0000}"/>
    <cellStyle name="Comma 3 4 7 7 2 2" xfId="16928" xr:uid="{00000000-0005-0000-0000-00004C3D0000}"/>
    <cellStyle name="Comma 3 4 7 7 2 2 2" xfId="36142" xr:uid="{09776913-E423-49A1-888A-FA07BF70163C}"/>
    <cellStyle name="Comma 3 4 7 7 2 3" xfId="26535" xr:uid="{CF94CD59-9B5B-4B7E-A1A4-EF3B470EBB88}"/>
    <cellStyle name="Comma 3 4 7 7 3" xfId="12125" xr:uid="{00000000-0005-0000-0000-00004D3D0000}"/>
    <cellStyle name="Comma 3 4 7 7 3 2" xfId="31339" xr:uid="{5F3398CD-1F04-4A43-828E-93390217D7FE}"/>
    <cellStyle name="Comma 3 4 7 7 4" xfId="21732" xr:uid="{CCD3ED24-D63A-4FD2-BDF0-78D79AAF355D}"/>
    <cellStyle name="Comma 3 4 7 8" xfId="4920" xr:uid="{00000000-0005-0000-0000-00004E3D0000}"/>
    <cellStyle name="Comma 3 4 7 8 2" xfId="14527" xr:uid="{00000000-0005-0000-0000-00004F3D0000}"/>
    <cellStyle name="Comma 3 4 7 8 2 2" xfId="33741" xr:uid="{45ADA2FA-1097-40C6-A9FA-7C284252C4E4}"/>
    <cellStyle name="Comma 3 4 7 8 3" xfId="24134" xr:uid="{CF233F2B-73C3-4E9C-8DBE-8035D5C541FE}"/>
    <cellStyle name="Comma 3 4 7 9" xfId="9723" xr:uid="{00000000-0005-0000-0000-0000503D0000}"/>
    <cellStyle name="Comma 3 4 7 9 2" xfId="28937" xr:uid="{8B946473-C81E-414C-B802-507A9B55A091}"/>
    <cellStyle name="Comma 3 4 8" xfId="212" xr:uid="{00000000-0005-0000-0000-0000513D0000}"/>
    <cellStyle name="Comma 3 4 8 2" xfId="1013" xr:uid="{00000000-0005-0000-0000-0000523D0000}"/>
    <cellStyle name="Comma 3 4 8 2 2" xfId="3418" xr:uid="{00000000-0005-0000-0000-0000533D0000}"/>
    <cellStyle name="Comma 3 4 8 2 2 2" xfId="8221" xr:uid="{00000000-0005-0000-0000-0000543D0000}"/>
    <cellStyle name="Comma 3 4 8 2 2 2 2" xfId="17828" xr:uid="{00000000-0005-0000-0000-0000553D0000}"/>
    <cellStyle name="Comma 3 4 8 2 2 2 2 2" xfId="37042" xr:uid="{E51B7279-8C69-45D9-9866-543815C5D0EA}"/>
    <cellStyle name="Comma 3 4 8 2 2 2 3" xfId="27435" xr:uid="{2916184C-351C-466E-94E9-1046760739B7}"/>
    <cellStyle name="Comma 3 4 8 2 2 3" xfId="13025" xr:uid="{00000000-0005-0000-0000-0000563D0000}"/>
    <cellStyle name="Comma 3 4 8 2 2 3 2" xfId="32239" xr:uid="{FB8E810B-52DA-4DE7-9725-745C044CE45A}"/>
    <cellStyle name="Comma 3 4 8 2 2 4" xfId="22632" xr:uid="{7A2EC556-A2ED-4E4F-A6FA-116B3BF2AD42}"/>
    <cellStyle name="Comma 3 4 8 2 3" xfId="5820" xr:uid="{00000000-0005-0000-0000-0000573D0000}"/>
    <cellStyle name="Comma 3 4 8 2 3 2" xfId="15427" xr:uid="{00000000-0005-0000-0000-0000583D0000}"/>
    <cellStyle name="Comma 3 4 8 2 3 2 2" xfId="34641" xr:uid="{C184D557-2726-4176-B2CB-09BD59B2658D}"/>
    <cellStyle name="Comma 3 4 8 2 3 3" xfId="25034" xr:uid="{EF52FB2A-28C4-4929-92BE-B4240A01FAF1}"/>
    <cellStyle name="Comma 3 4 8 2 4" xfId="10623" xr:uid="{00000000-0005-0000-0000-0000593D0000}"/>
    <cellStyle name="Comma 3 4 8 2 4 2" xfId="29837" xr:uid="{6F031BB0-9271-4B86-8FEF-83C51363D14C}"/>
    <cellStyle name="Comma 3 4 8 2 5" xfId="20230" xr:uid="{201EC34E-004E-4BFC-B7F6-82865D71C37D}"/>
    <cellStyle name="Comma 3 4 8 3" xfId="1813" xr:uid="{00000000-0005-0000-0000-00005A3D0000}"/>
    <cellStyle name="Comma 3 4 8 3 2" xfId="4218" xr:uid="{00000000-0005-0000-0000-00005B3D0000}"/>
    <cellStyle name="Comma 3 4 8 3 2 2" xfId="9021" xr:uid="{00000000-0005-0000-0000-00005C3D0000}"/>
    <cellStyle name="Comma 3 4 8 3 2 2 2" xfId="18628" xr:uid="{00000000-0005-0000-0000-00005D3D0000}"/>
    <cellStyle name="Comma 3 4 8 3 2 2 2 2" xfId="37842" xr:uid="{11931031-109D-4745-A65F-30BE5FB32C85}"/>
    <cellStyle name="Comma 3 4 8 3 2 2 3" xfId="28235" xr:uid="{588D12A2-DA99-4E5B-B93F-2CB1901FD1CB}"/>
    <cellStyle name="Comma 3 4 8 3 2 3" xfId="13825" xr:uid="{00000000-0005-0000-0000-00005E3D0000}"/>
    <cellStyle name="Comma 3 4 8 3 2 3 2" xfId="33039" xr:uid="{0B405450-9A67-4FF8-99AA-DDFA0A2E5DE2}"/>
    <cellStyle name="Comma 3 4 8 3 2 4" xfId="23432" xr:uid="{87C321E7-65DE-4607-93AB-CAAB78234BE2}"/>
    <cellStyle name="Comma 3 4 8 3 3" xfId="6620" xr:uid="{00000000-0005-0000-0000-00005F3D0000}"/>
    <cellStyle name="Comma 3 4 8 3 3 2" xfId="16227" xr:uid="{00000000-0005-0000-0000-0000603D0000}"/>
    <cellStyle name="Comma 3 4 8 3 3 2 2" xfId="35441" xr:uid="{B9B491A2-D90F-4F0E-AD49-336D301D68ED}"/>
    <cellStyle name="Comma 3 4 8 3 3 3" xfId="25834" xr:uid="{C4089EEC-1814-45B2-ABC9-7FE60DD25B22}"/>
    <cellStyle name="Comma 3 4 8 3 4" xfId="11423" xr:uid="{00000000-0005-0000-0000-0000613D0000}"/>
    <cellStyle name="Comma 3 4 8 3 4 2" xfId="30637" xr:uid="{08848152-4A11-435B-A270-D8C96164986C}"/>
    <cellStyle name="Comma 3 4 8 3 5" xfId="21030" xr:uid="{C8905B1D-273E-46CD-88BE-273516EB21FA}"/>
    <cellStyle name="Comma 3 4 8 4" xfId="2618" xr:uid="{00000000-0005-0000-0000-0000623D0000}"/>
    <cellStyle name="Comma 3 4 8 4 2" xfId="7421" xr:uid="{00000000-0005-0000-0000-0000633D0000}"/>
    <cellStyle name="Comma 3 4 8 4 2 2" xfId="17028" xr:uid="{00000000-0005-0000-0000-0000643D0000}"/>
    <cellStyle name="Comma 3 4 8 4 2 2 2" xfId="36242" xr:uid="{2D3506CF-D09E-4911-969C-CDB105E2F438}"/>
    <cellStyle name="Comma 3 4 8 4 2 3" xfId="26635" xr:uid="{033B9BED-5C8C-46A7-988F-657A7851D122}"/>
    <cellStyle name="Comma 3 4 8 4 3" xfId="12225" xr:uid="{00000000-0005-0000-0000-0000653D0000}"/>
    <cellStyle name="Comma 3 4 8 4 3 2" xfId="31439" xr:uid="{6202D507-4416-4B03-BFFB-DDEB17B28089}"/>
    <cellStyle name="Comma 3 4 8 4 4" xfId="21832" xr:uid="{548791C6-7D78-4B97-850F-797D779BF976}"/>
    <cellStyle name="Comma 3 4 8 5" xfId="5020" xr:uid="{00000000-0005-0000-0000-0000663D0000}"/>
    <cellStyle name="Comma 3 4 8 5 2" xfId="14627" xr:uid="{00000000-0005-0000-0000-0000673D0000}"/>
    <cellStyle name="Comma 3 4 8 5 2 2" xfId="33841" xr:uid="{7F11D6CC-D986-415F-AE12-E5B057F55227}"/>
    <cellStyle name="Comma 3 4 8 5 3" xfId="24234" xr:uid="{739F97BA-DCAA-4BB7-B419-8CE80E70EE73}"/>
    <cellStyle name="Comma 3 4 8 6" xfId="9823" xr:uid="{00000000-0005-0000-0000-0000683D0000}"/>
    <cellStyle name="Comma 3 4 8 6 2" xfId="29037" xr:uid="{6BCC3AA2-EFA6-4BF6-9608-A3DB4E8D0005}"/>
    <cellStyle name="Comma 3 4 8 7" xfId="19430" xr:uid="{864EFB10-AE0E-41CC-97AE-B086CD2D080C}"/>
    <cellStyle name="Comma 3 4 9" xfId="412" xr:uid="{00000000-0005-0000-0000-0000693D0000}"/>
    <cellStyle name="Comma 3 4 9 2" xfId="1213" xr:uid="{00000000-0005-0000-0000-00006A3D0000}"/>
    <cellStyle name="Comma 3 4 9 2 2" xfId="3618" xr:uid="{00000000-0005-0000-0000-00006B3D0000}"/>
    <cellStyle name="Comma 3 4 9 2 2 2" xfId="8421" xr:uid="{00000000-0005-0000-0000-00006C3D0000}"/>
    <cellStyle name="Comma 3 4 9 2 2 2 2" xfId="18028" xr:uid="{00000000-0005-0000-0000-00006D3D0000}"/>
    <cellStyle name="Comma 3 4 9 2 2 2 2 2" xfId="37242" xr:uid="{96A99D66-2D88-4F3A-B1B6-04C20DDF37AF}"/>
    <cellStyle name="Comma 3 4 9 2 2 2 3" xfId="27635" xr:uid="{345CFB24-FD18-4759-AD0E-014EBB28E7FB}"/>
    <cellStyle name="Comma 3 4 9 2 2 3" xfId="13225" xr:uid="{00000000-0005-0000-0000-00006E3D0000}"/>
    <cellStyle name="Comma 3 4 9 2 2 3 2" xfId="32439" xr:uid="{CA3D2306-3896-46F7-9FF2-66118382D6E8}"/>
    <cellStyle name="Comma 3 4 9 2 2 4" xfId="22832" xr:uid="{A96E99E2-71DC-4C89-8727-83CEC29CAFBB}"/>
    <cellStyle name="Comma 3 4 9 2 3" xfId="6020" xr:uid="{00000000-0005-0000-0000-00006F3D0000}"/>
    <cellStyle name="Comma 3 4 9 2 3 2" xfId="15627" xr:uid="{00000000-0005-0000-0000-0000703D0000}"/>
    <cellStyle name="Comma 3 4 9 2 3 2 2" xfId="34841" xr:uid="{DAF57EB0-3CBE-4DCD-ACAE-4E3EEDA6B55C}"/>
    <cellStyle name="Comma 3 4 9 2 3 3" xfId="25234" xr:uid="{27740E67-4CDC-49DF-8724-32C9495B3A9C}"/>
    <cellStyle name="Comma 3 4 9 2 4" xfId="10823" xr:uid="{00000000-0005-0000-0000-0000713D0000}"/>
    <cellStyle name="Comma 3 4 9 2 4 2" xfId="30037" xr:uid="{898BFBCF-707A-4969-A4A8-EBF211DBA458}"/>
    <cellStyle name="Comma 3 4 9 2 5" xfId="20430" xr:uid="{CBE9EF5E-4F43-4C24-B766-94AA6F9CDEE8}"/>
    <cellStyle name="Comma 3 4 9 3" xfId="2013" xr:uid="{00000000-0005-0000-0000-0000723D0000}"/>
    <cellStyle name="Comma 3 4 9 3 2" xfId="4418" xr:uid="{00000000-0005-0000-0000-0000733D0000}"/>
    <cellStyle name="Comma 3 4 9 3 2 2" xfId="9221" xr:uid="{00000000-0005-0000-0000-0000743D0000}"/>
    <cellStyle name="Comma 3 4 9 3 2 2 2" xfId="18828" xr:uid="{00000000-0005-0000-0000-0000753D0000}"/>
    <cellStyle name="Comma 3 4 9 3 2 2 2 2" xfId="38042" xr:uid="{0906045B-7160-42C2-9B0C-CBB816643625}"/>
    <cellStyle name="Comma 3 4 9 3 2 2 3" xfId="28435" xr:uid="{AB697B88-0424-44A5-97A6-0E69BEE59135}"/>
    <cellStyle name="Comma 3 4 9 3 2 3" xfId="14025" xr:uid="{00000000-0005-0000-0000-0000763D0000}"/>
    <cellStyle name="Comma 3 4 9 3 2 3 2" xfId="33239" xr:uid="{4D1BD981-0D8C-43B7-9934-15F9D462E7F5}"/>
    <cellStyle name="Comma 3 4 9 3 2 4" xfId="23632" xr:uid="{50FB34FC-9367-4D3D-8C15-3CD69E2E2E7D}"/>
    <cellStyle name="Comma 3 4 9 3 3" xfId="6820" xr:uid="{00000000-0005-0000-0000-0000773D0000}"/>
    <cellStyle name="Comma 3 4 9 3 3 2" xfId="16427" xr:uid="{00000000-0005-0000-0000-0000783D0000}"/>
    <cellStyle name="Comma 3 4 9 3 3 2 2" xfId="35641" xr:uid="{FF5A2792-84D7-460E-A9C4-1E7C3DB70778}"/>
    <cellStyle name="Comma 3 4 9 3 3 3" xfId="26034" xr:uid="{4734CA5D-6D93-4490-A782-8387F2BC9F70}"/>
    <cellStyle name="Comma 3 4 9 3 4" xfId="11623" xr:uid="{00000000-0005-0000-0000-0000793D0000}"/>
    <cellStyle name="Comma 3 4 9 3 4 2" xfId="30837" xr:uid="{92D63561-5319-40E7-95FD-C078F8DC2B68}"/>
    <cellStyle name="Comma 3 4 9 3 5" xfId="21230" xr:uid="{49D119EB-5476-4F8F-889C-7AD7F1B55C6C}"/>
    <cellStyle name="Comma 3 4 9 4" xfId="2818" xr:uid="{00000000-0005-0000-0000-00007A3D0000}"/>
    <cellStyle name="Comma 3 4 9 4 2" xfId="7621" xr:uid="{00000000-0005-0000-0000-00007B3D0000}"/>
    <cellStyle name="Comma 3 4 9 4 2 2" xfId="17228" xr:uid="{00000000-0005-0000-0000-00007C3D0000}"/>
    <cellStyle name="Comma 3 4 9 4 2 2 2" xfId="36442" xr:uid="{5EDC7A6B-0C09-48BB-9222-C41085DA1F56}"/>
    <cellStyle name="Comma 3 4 9 4 2 3" xfId="26835" xr:uid="{1844C397-8738-4B62-A71C-7E2822D7453B}"/>
    <cellStyle name="Comma 3 4 9 4 3" xfId="12425" xr:uid="{00000000-0005-0000-0000-00007D3D0000}"/>
    <cellStyle name="Comma 3 4 9 4 3 2" xfId="31639" xr:uid="{3149AD06-D4C2-4D40-9822-BC3BD83DA744}"/>
    <cellStyle name="Comma 3 4 9 4 4" xfId="22032" xr:uid="{6DC2DE8D-D1A9-47D3-85D7-EBD8C933679A}"/>
    <cellStyle name="Comma 3 4 9 5" xfId="5220" xr:uid="{00000000-0005-0000-0000-00007E3D0000}"/>
    <cellStyle name="Comma 3 4 9 5 2" xfId="14827" xr:uid="{00000000-0005-0000-0000-00007F3D0000}"/>
    <cellStyle name="Comma 3 4 9 5 2 2" xfId="34041" xr:uid="{63B3CD3E-2F5B-4E99-8C76-ECB1D5B646A3}"/>
    <cellStyle name="Comma 3 4 9 5 3" xfId="24434" xr:uid="{75F8C9F3-57B1-4BDD-8CD0-FEFA4A44BFEB}"/>
    <cellStyle name="Comma 3 4 9 6" xfId="10023" xr:uid="{00000000-0005-0000-0000-0000803D0000}"/>
    <cellStyle name="Comma 3 4 9 6 2" xfId="29237" xr:uid="{9A360682-DF21-4AC9-B91B-39601861D9FF}"/>
    <cellStyle name="Comma 3 4 9 7" xfId="19630" xr:uid="{7F69B385-5CB9-4EED-AB33-8D2F899F1AF9}"/>
    <cellStyle name="Comma 3 5" xfId="14" xr:uid="{00000000-0005-0000-0000-0000813D0000}"/>
    <cellStyle name="Comma 3 5 10" xfId="614" xr:uid="{00000000-0005-0000-0000-0000823D0000}"/>
    <cellStyle name="Comma 3 5 10 2" xfId="1415" xr:uid="{00000000-0005-0000-0000-0000833D0000}"/>
    <cellStyle name="Comma 3 5 10 2 2" xfId="3820" xr:uid="{00000000-0005-0000-0000-0000843D0000}"/>
    <cellStyle name="Comma 3 5 10 2 2 2" xfId="8623" xr:uid="{00000000-0005-0000-0000-0000853D0000}"/>
    <cellStyle name="Comma 3 5 10 2 2 2 2" xfId="18230" xr:uid="{00000000-0005-0000-0000-0000863D0000}"/>
    <cellStyle name="Comma 3 5 10 2 2 2 2 2" xfId="37444" xr:uid="{C75F3E29-FA06-4104-84EA-438154E7B561}"/>
    <cellStyle name="Comma 3 5 10 2 2 2 3" xfId="27837" xr:uid="{0511256A-94FE-4047-B63D-222402C23B89}"/>
    <cellStyle name="Comma 3 5 10 2 2 3" xfId="13427" xr:uid="{00000000-0005-0000-0000-0000873D0000}"/>
    <cellStyle name="Comma 3 5 10 2 2 3 2" xfId="32641" xr:uid="{2E81EFED-83D3-4F15-86BA-7B35FF23A4E6}"/>
    <cellStyle name="Comma 3 5 10 2 2 4" xfId="23034" xr:uid="{F59FA9C9-929A-4495-B17B-52325E842EFB}"/>
    <cellStyle name="Comma 3 5 10 2 3" xfId="6222" xr:uid="{00000000-0005-0000-0000-0000883D0000}"/>
    <cellStyle name="Comma 3 5 10 2 3 2" xfId="15829" xr:uid="{00000000-0005-0000-0000-0000893D0000}"/>
    <cellStyle name="Comma 3 5 10 2 3 2 2" xfId="35043" xr:uid="{CC00F78B-7FF8-4B2E-A818-778094AE0308}"/>
    <cellStyle name="Comma 3 5 10 2 3 3" xfId="25436" xr:uid="{3B41733F-5321-4DE9-B715-D5F9F1137098}"/>
    <cellStyle name="Comma 3 5 10 2 4" xfId="11025" xr:uid="{00000000-0005-0000-0000-00008A3D0000}"/>
    <cellStyle name="Comma 3 5 10 2 4 2" xfId="30239" xr:uid="{78B8B3B4-3724-4439-8FA0-2CFD5F31A51A}"/>
    <cellStyle name="Comma 3 5 10 2 5" xfId="20632" xr:uid="{C2721B77-8124-46DB-9717-E6ACCD18E3C0}"/>
    <cellStyle name="Comma 3 5 10 3" xfId="2215" xr:uid="{00000000-0005-0000-0000-00008B3D0000}"/>
    <cellStyle name="Comma 3 5 10 3 2" xfId="4620" xr:uid="{00000000-0005-0000-0000-00008C3D0000}"/>
    <cellStyle name="Comma 3 5 10 3 2 2" xfId="9423" xr:uid="{00000000-0005-0000-0000-00008D3D0000}"/>
    <cellStyle name="Comma 3 5 10 3 2 2 2" xfId="19030" xr:uid="{00000000-0005-0000-0000-00008E3D0000}"/>
    <cellStyle name="Comma 3 5 10 3 2 2 2 2" xfId="38244" xr:uid="{0F0BA4A8-B115-4C14-B053-88C0135B36FF}"/>
    <cellStyle name="Comma 3 5 10 3 2 2 3" xfId="28637" xr:uid="{D06BCB67-D6B5-4425-A3CE-04736867B76C}"/>
    <cellStyle name="Comma 3 5 10 3 2 3" xfId="14227" xr:uid="{00000000-0005-0000-0000-00008F3D0000}"/>
    <cellStyle name="Comma 3 5 10 3 2 3 2" xfId="33441" xr:uid="{C221D514-D16F-4CB7-BB94-561D001A9B76}"/>
    <cellStyle name="Comma 3 5 10 3 2 4" xfId="23834" xr:uid="{616810D7-3182-4DE9-A190-28CE7CA1B7A0}"/>
    <cellStyle name="Comma 3 5 10 3 3" xfId="7022" xr:uid="{00000000-0005-0000-0000-0000903D0000}"/>
    <cellStyle name="Comma 3 5 10 3 3 2" xfId="16629" xr:uid="{00000000-0005-0000-0000-0000913D0000}"/>
    <cellStyle name="Comma 3 5 10 3 3 2 2" xfId="35843" xr:uid="{F5A03F17-F7D9-4474-A903-49505DFF99BD}"/>
    <cellStyle name="Comma 3 5 10 3 3 3" xfId="26236" xr:uid="{A96639EF-F2B1-4699-8CE7-958F228EC232}"/>
    <cellStyle name="Comma 3 5 10 3 4" xfId="11825" xr:uid="{00000000-0005-0000-0000-0000923D0000}"/>
    <cellStyle name="Comma 3 5 10 3 4 2" xfId="31039" xr:uid="{933E8886-B5AA-43FB-8D28-738A51009C2F}"/>
    <cellStyle name="Comma 3 5 10 3 5" xfId="21432" xr:uid="{651A20DB-F08B-4578-86B1-CC3BB906E806}"/>
    <cellStyle name="Comma 3 5 10 4" xfId="3020" xr:uid="{00000000-0005-0000-0000-0000933D0000}"/>
    <cellStyle name="Comma 3 5 10 4 2" xfId="7823" xr:uid="{00000000-0005-0000-0000-0000943D0000}"/>
    <cellStyle name="Comma 3 5 10 4 2 2" xfId="17430" xr:uid="{00000000-0005-0000-0000-0000953D0000}"/>
    <cellStyle name="Comma 3 5 10 4 2 2 2" xfId="36644" xr:uid="{C2E25799-1819-46DF-8E6B-3DACD9E1E002}"/>
    <cellStyle name="Comma 3 5 10 4 2 3" xfId="27037" xr:uid="{6A4138DF-5A9A-4BFC-9FA2-9FBD5F4E99ED}"/>
    <cellStyle name="Comma 3 5 10 4 3" xfId="12627" xr:uid="{00000000-0005-0000-0000-0000963D0000}"/>
    <cellStyle name="Comma 3 5 10 4 3 2" xfId="31841" xr:uid="{824A3BF8-F899-4D8B-A32C-286A883E08A4}"/>
    <cellStyle name="Comma 3 5 10 4 4" xfId="22234" xr:uid="{E735BC7B-5489-4E69-8776-40C2991892C6}"/>
    <cellStyle name="Comma 3 5 10 5" xfId="5422" xr:uid="{00000000-0005-0000-0000-0000973D0000}"/>
    <cellStyle name="Comma 3 5 10 5 2" xfId="15029" xr:uid="{00000000-0005-0000-0000-0000983D0000}"/>
    <cellStyle name="Comma 3 5 10 5 2 2" xfId="34243" xr:uid="{C7F09D71-73B4-41C6-9D29-5310A788352F}"/>
    <cellStyle name="Comma 3 5 10 5 3" xfId="24636" xr:uid="{9A569A91-718D-48A3-BB34-8B040449F78C}"/>
    <cellStyle name="Comma 3 5 10 6" xfId="10225" xr:uid="{00000000-0005-0000-0000-0000993D0000}"/>
    <cellStyle name="Comma 3 5 10 6 2" xfId="29439" xr:uid="{5F0A80F2-BADD-4722-8108-EB72B82F60D7}"/>
    <cellStyle name="Comma 3 5 10 7" xfId="19832" xr:uid="{74C8AD9E-7DC2-4D47-B877-36484FFCBF5D}"/>
    <cellStyle name="Comma 3 5 11" xfId="815" xr:uid="{00000000-0005-0000-0000-00009A3D0000}"/>
    <cellStyle name="Comma 3 5 11 2" xfId="3220" xr:uid="{00000000-0005-0000-0000-00009B3D0000}"/>
    <cellStyle name="Comma 3 5 11 2 2" xfId="8023" xr:uid="{00000000-0005-0000-0000-00009C3D0000}"/>
    <cellStyle name="Comma 3 5 11 2 2 2" xfId="17630" xr:uid="{00000000-0005-0000-0000-00009D3D0000}"/>
    <cellStyle name="Comma 3 5 11 2 2 2 2" xfId="36844" xr:uid="{64913EEB-37C1-47EC-ABDC-CC5B30ABDFD0}"/>
    <cellStyle name="Comma 3 5 11 2 2 3" xfId="27237" xr:uid="{57CB709E-5748-4108-AF56-1FA2B3BE91B2}"/>
    <cellStyle name="Comma 3 5 11 2 3" xfId="12827" xr:uid="{00000000-0005-0000-0000-00009E3D0000}"/>
    <cellStyle name="Comma 3 5 11 2 3 2" xfId="32041" xr:uid="{BA76A283-CDB3-42BE-966C-18435D41A5DB}"/>
    <cellStyle name="Comma 3 5 11 2 4" xfId="22434" xr:uid="{DF297348-F1D4-4655-894E-AFB9FE2272DD}"/>
    <cellStyle name="Comma 3 5 11 3" xfId="5622" xr:uid="{00000000-0005-0000-0000-00009F3D0000}"/>
    <cellStyle name="Comma 3 5 11 3 2" xfId="15229" xr:uid="{00000000-0005-0000-0000-0000A03D0000}"/>
    <cellStyle name="Comma 3 5 11 3 2 2" xfId="34443" xr:uid="{6353D649-A602-4D60-AFFE-2F965250D5AE}"/>
    <cellStyle name="Comma 3 5 11 3 3" xfId="24836" xr:uid="{E7A0B68B-A311-4F43-83FC-8F94CC07F98D}"/>
    <cellStyle name="Comma 3 5 11 4" xfId="10425" xr:uid="{00000000-0005-0000-0000-0000A13D0000}"/>
    <cellStyle name="Comma 3 5 11 4 2" xfId="29639" xr:uid="{9629F14D-9202-4DFF-A628-CACB5AD1E9EA}"/>
    <cellStyle name="Comma 3 5 11 5" xfId="20032" xr:uid="{EFC1F642-2BD1-4EF3-A105-5C206AF09BD6}"/>
    <cellStyle name="Comma 3 5 12" xfId="1615" xr:uid="{00000000-0005-0000-0000-0000A23D0000}"/>
    <cellStyle name="Comma 3 5 12 2" xfId="4020" xr:uid="{00000000-0005-0000-0000-0000A33D0000}"/>
    <cellStyle name="Comma 3 5 12 2 2" xfId="8823" xr:uid="{00000000-0005-0000-0000-0000A43D0000}"/>
    <cellStyle name="Comma 3 5 12 2 2 2" xfId="18430" xr:uid="{00000000-0005-0000-0000-0000A53D0000}"/>
    <cellStyle name="Comma 3 5 12 2 2 2 2" xfId="37644" xr:uid="{85860AB8-B98E-4A4C-BDB8-E5D00299E33C}"/>
    <cellStyle name="Comma 3 5 12 2 2 3" xfId="28037" xr:uid="{766FBE27-F2E2-4E72-BEF0-05B0A11FFA2D}"/>
    <cellStyle name="Comma 3 5 12 2 3" xfId="13627" xr:uid="{00000000-0005-0000-0000-0000A63D0000}"/>
    <cellStyle name="Comma 3 5 12 2 3 2" xfId="32841" xr:uid="{8C253BD1-6CE1-467D-82DD-BAB519F36BE9}"/>
    <cellStyle name="Comma 3 5 12 2 4" xfId="23234" xr:uid="{357383BA-6D2D-46A0-8768-C36DF22D0FC3}"/>
    <cellStyle name="Comma 3 5 12 3" xfId="6422" xr:uid="{00000000-0005-0000-0000-0000A73D0000}"/>
    <cellStyle name="Comma 3 5 12 3 2" xfId="16029" xr:uid="{00000000-0005-0000-0000-0000A83D0000}"/>
    <cellStyle name="Comma 3 5 12 3 2 2" xfId="35243" xr:uid="{09D89D20-E3EA-4619-9121-929ED2D43816}"/>
    <cellStyle name="Comma 3 5 12 3 3" xfId="25636" xr:uid="{9CF63A06-5F66-4F8F-BA22-5BC4655BF823}"/>
    <cellStyle name="Comma 3 5 12 4" xfId="11225" xr:uid="{00000000-0005-0000-0000-0000A93D0000}"/>
    <cellStyle name="Comma 3 5 12 4 2" xfId="30439" xr:uid="{F201C8B8-5308-4B72-BDBE-EA10BDDB75CE}"/>
    <cellStyle name="Comma 3 5 12 5" xfId="20832" xr:uid="{F3B43219-3A37-46D1-8F24-6FE487AA5B0C}"/>
    <cellStyle name="Comma 3 5 13" xfId="2420" xr:uid="{00000000-0005-0000-0000-0000AA3D0000}"/>
    <cellStyle name="Comma 3 5 13 2" xfId="7223" xr:uid="{00000000-0005-0000-0000-0000AB3D0000}"/>
    <cellStyle name="Comma 3 5 13 2 2" xfId="16830" xr:uid="{00000000-0005-0000-0000-0000AC3D0000}"/>
    <cellStyle name="Comma 3 5 13 2 2 2" xfId="36044" xr:uid="{C7C3544B-4B04-4E80-AA66-479056FA1528}"/>
    <cellStyle name="Comma 3 5 13 2 3" xfId="26437" xr:uid="{BF4A70A0-2633-40DE-BFB5-8CE06C8A9AE7}"/>
    <cellStyle name="Comma 3 5 13 3" xfId="12027" xr:uid="{00000000-0005-0000-0000-0000AD3D0000}"/>
    <cellStyle name="Comma 3 5 13 3 2" xfId="31241" xr:uid="{4F6301A8-77CB-4B1E-B8E8-F150E54BB418}"/>
    <cellStyle name="Comma 3 5 13 4" xfId="21634" xr:uid="{98BD6728-0A16-4716-AABB-420E5BEDF19F}"/>
    <cellStyle name="Comma 3 5 14" xfId="4822" xr:uid="{00000000-0005-0000-0000-0000AE3D0000}"/>
    <cellStyle name="Comma 3 5 14 2" xfId="14429" xr:uid="{00000000-0005-0000-0000-0000AF3D0000}"/>
    <cellStyle name="Comma 3 5 14 2 2" xfId="33643" xr:uid="{50576E33-7FF3-4ADB-98EE-754EDF43D7E0}"/>
    <cellStyle name="Comma 3 5 14 3" xfId="24036" xr:uid="{66281961-80C3-4E6B-BBC0-2A0723E14D12}"/>
    <cellStyle name="Comma 3 5 15" xfId="9625" xr:uid="{00000000-0005-0000-0000-0000B03D0000}"/>
    <cellStyle name="Comma 3 5 15 2" xfId="28839" xr:uid="{BF93242B-559A-48A2-A9A8-BF82A320C9F7}"/>
    <cellStyle name="Comma 3 5 16" xfId="19232" xr:uid="{75FE078C-E2C6-4C67-9D70-F590CF102B7A}"/>
    <cellStyle name="Comma 3 5 2" xfId="24" xr:uid="{00000000-0005-0000-0000-0000B13D0000}"/>
    <cellStyle name="Comma 3 5 2 10" xfId="4832" xr:uid="{00000000-0005-0000-0000-0000B23D0000}"/>
    <cellStyle name="Comma 3 5 2 10 2" xfId="14439" xr:uid="{00000000-0005-0000-0000-0000B33D0000}"/>
    <cellStyle name="Comma 3 5 2 10 2 2" xfId="33653" xr:uid="{E1257765-C99A-4083-8F23-8C2F06A62835}"/>
    <cellStyle name="Comma 3 5 2 10 3" xfId="24046" xr:uid="{83CF58E9-33F1-4D7B-86D1-2B3708CA7B56}"/>
    <cellStyle name="Comma 3 5 2 11" xfId="9635" xr:uid="{00000000-0005-0000-0000-0000B43D0000}"/>
    <cellStyle name="Comma 3 5 2 11 2" xfId="28849" xr:uid="{8BBEE3FB-90D1-4D27-B53C-79D807CBF7E9}"/>
    <cellStyle name="Comma 3 5 2 12" xfId="19242" xr:uid="{511B28F9-D718-45A1-BB8E-E38B4370DABA}"/>
    <cellStyle name="Comma 3 5 2 2" xfId="74" xr:uid="{00000000-0005-0000-0000-0000B53D0000}"/>
    <cellStyle name="Comma 3 5 2 2 10" xfId="9685" xr:uid="{00000000-0005-0000-0000-0000B63D0000}"/>
    <cellStyle name="Comma 3 5 2 2 10 2" xfId="28899" xr:uid="{C52CDF7A-B515-4F34-88F2-0E9E093D538E}"/>
    <cellStyle name="Comma 3 5 2 2 11" xfId="19292" xr:uid="{105952AD-5388-4E48-933B-D2B6D63BB009}"/>
    <cellStyle name="Comma 3 5 2 2 2" xfId="174" xr:uid="{00000000-0005-0000-0000-0000B73D0000}"/>
    <cellStyle name="Comma 3 5 2 2 2 10" xfId="19392" xr:uid="{FC31F38F-0D22-4960-A2A4-58AB7B29D3DC}"/>
    <cellStyle name="Comma 3 5 2 2 2 2" xfId="374" xr:uid="{00000000-0005-0000-0000-0000B83D0000}"/>
    <cellStyle name="Comma 3 5 2 2 2 2 2" xfId="1175" xr:uid="{00000000-0005-0000-0000-0000B93D0000}"/>
    <cellStyle name="Comma 3 5 2 2 2 2 2 2" xfId="3580" xr:uid="{00000000-0005-0000-0000-0000BA3D0000}"/>
    <cellStyle name="Comma 3 5 2 2 2 2 2 2 2" xfId="8383" xr:uid="{00000000-0005-0000-0000-0000BB3D0000}"/>
    <cellStyle name="Comma 3 5 2 2 2 2 2 2 2 2" xfId="17990" xr:uid="{00000000-0005-0000-0000-0000BC3D0000}"/>
    <cellStyle name="Comma 3 5 2 2 2 2 2 2 2 2 2" xfId="37204" xr:uid="{E4F1B20C-4FA5-40A3-A8C5-0A69DD827C3C}"/>
    <cellStyle name="Comma 3 5 2 2 2 2 2 2 2 3" xfId="27597" xr:uid="{BB237C43-DDEA-4358-AFA8-2A0BFF756B54}"/>
    <cellStyle name="Comma 3 5 2 2 2 2 2 2 3" xfId="13187" xr:uid="{00000000-0005-0000-0000-0000BD3D0000}"/>
    <cellStyle name="Comma 3 5 2 2 2 2 2 2 3 2" xfId="32401" xr:uid="{D6CF013E-445C-4002-AD73-DF69EB8CF8C9}"/>
    <cellStyle name="Comma 3 5 2 2 2 2 2 2 4" xfId="22794" xr:uid="{EE8F7ED5-C8CC-4424-9563-FC2716140D1E}"/>
    <cellStyle name="Comma 3 5 2 2 2 2 2 3" xfId="5982" xr:uid="{00000000-0005-0000-0000-0000BE3D0000}"/>
    <cellStyle name="Comma 3 5 2 2 2 2 2 3 2" xfId="15589" xr:uid="{00000000-0005-0000-0000-0000BF3D0000}"/>
    <cellStyle name="Comma 3 5 2 2 2 2 2 3 2 2" xfId="34803" xr:uid="{49BCCED3-174E-4773-80DF-1512209FA540}"/>
    <cellStyle name="Comma 3 5 2 2 2 2 2 3 3" xfId="25196" xr:uid="{FBDB160C-4082-4CD3-8F85-F4C640DAF61A}"/>
    <cellStyle name="Comma 3 5 2 2 2 2 2 4" xfId="10785" xr:uid="{00000000-0005-0000-0000-0000C03D0000}"/>
    <cellStyle name="Comma 3 5 2 2 2 2 2 4 2" xfId="29999" xr:uid="{E155CDAA-98D5-41FF-8594-108D5E441FAD}"/>
    <cellStyle name="Comma 3 5 2 2 2 2 2 5" xfId="20392" xr:uid="{F536F7F3-3CB2-40A8-9791-F12DE8E8EFDB}"/>
    <cellStyle name="Comma 3 5 2 2 2 2 3" xfId="1975" xr:uid="{00000000-0005-0000-0000-0000C13D0000}"/>
    <cellStyle name="Comma 3 5 2 2 2 2 3 2" xfId="4380" xr:uid="{00000000-0005-0000-0000-0000C23D0000}"/>
    <cellStyle name="Comma 3 5 2 2 2 2 3 2 2" xfId="9183" xr:uid="{00000000-0005-0000-0000-0000C33D0000}"/>
    <cellStyle name="Comma 3 5 2 2 2 2 3 2 2 2" xfId="18790" xr:uid="{00000000-0005-0000-0000-0000C43D0000}"/>
    <cellStyle name="Comma 3 5 2 2 2 2 3 2 2 2 2" xfId="38004" xr:uid="{5BBDDA56-A1BA-4DB9-9775-BE7B7C1FF10D}"/>
    <cellStyle name="Comma 3 5 2 2 2 2 3 2 2 3" xfId="28397" xr:uid="{F7DED04C-1DA2-42EA-B637-D1432A2B22CA}"/>
    <cellStyle name="Comma 3 5 2 2 2 2 3 2 3" xfId="13987" xr:uid="{00000000-0005-0000-0000-0000C53D0000}"/>
    <cellStyle name="Comma 3 5 2 2 2 2 3 2 3 2" xfId="33201" xr:uid="{7D052FDC-FE2F-416D-AAC0-03D2AA1EEB68}"/>
    <cellStyle name="Comma 3 5 2 2 2 2 3 2 4" xfId="23594" xr:uid="{345252AC-6F89-44E2-9062-5E11F11497B1}"/>
    <cellStyle name="Comma 3 5 2 2 2 2 3 3" xfId="6782" xr:uid="{00000000-0005-0000-0000-0000C63D0000}"/>
    <cellStyle name="Comma 3 5 2 2 2 2 3 3 2" xfId="16389" xr:uid="{00000000-0005-0000-0000-0000C73D0000}"/>
    <cellStyle name="Comma 3 5 2 2 2 2 3 3 2 2" xfId="35603" xr:uid="{9AF7756C-C593-4EA3-96D4-33A1BCA0BB24}"/>
    <cellStyle name="Comma 3 5 2 2 2 2 3 3 3" xfId="25996" xr:uid="{CAD8B4BA-C910-4ECA-B48A-7BA202D2508D}"/>
    <cellStyle name="Comma 3 5 2 2 2 2 3 4" xfId="11585" xr:uid="{00000000-0005-0000-0000-0000C83D0000}"/>
    <cellStyle name="Comma 3 5 2 2 2 2 3 4 2" xfId="30799" xr:uid="{79D88FF6-FA84-44AF-A154-DF5C6AB7EB76}"/>
    <cellStyle name="Comma 3 5 2 2 2 2 3 5" xfId="21192" xr:uid="{5B991A0F-BD4F-4018-B602-AC376940CA3B}"/>
    <cellStyle name="Comma 3 5 2 2 2 2 4" xfId="2780" xr:uid="{00000000-0005-0000-0000-0000C93D0000}"/>
    <cellStyle name="Comma 3 5 2 2 2 2 4 2" xfId="7583" xr:uid="{00000000-0005-0000-0000-0000CA3D0000}"/>
    <cellStyle name="Comma 3 5 2 2 2 2 4 2 2" xfId="17190" xr:uid="{00000000-0005-0000-0000-0000CB3D0000}"/>
    <cellStyle name="Comma 3 5 2 2 2 2 4 2 2 2" xfId="36404" xr:uid="{08CED5A9-2F90-4C82-870A-A054AFD90064}"/>
    <cellStyle name="Comma 3 5 2 2 2 2 4 2 3" xfId="26797" xr:uid="{101E1055-EE20-4FFF-B092-4F9FDD9A8A1A}"/>
    <cellStyle name="Comma 3 5 2 2 2 2 4 3" xfId="12387" xr:uid="{00000000-0005-0000-0000-0000CC3D0000}"/>
    <cellStyle name="Comma 3 5 2 2 2 2 4 3 2" xfId="31601" xr:uid="{F9CC3CD9-16CE-479F-BA5A-D7BCADF6FD34}"/>
    <cellStyle name="Comma 3 5 2 2 2 2 4 4" xfId="21994" xr:uid="{819D16E6-82C5-4524-9C18-17B8D4F6683D}"/>
    <cellStyle name="Comma 3 5 2 2 2 2 5" xfId="5182" xr:uid="{00000000-0005-0000-0000-0000CD3D0000}"/>
    <cellStyle name="Comma 3 5 2 2 2 2 5 2" xfId="14789" xr:uid="{00000000-0005-0000-0000-0000CE3D0000}"/>
    <cellStyle name="Comma 3 5 2 2 2 2 5 2 2" xfId="34003" xr:uid="{22FA9A90-678F-4A90-8A14-4B1C7D3B68F6}"/>
    <cellStyle name="Comma 3 5 2 2 2 2 5 3" xfId="24396" xr:uid="{5EC2DC03-BC4C-4DE6-B986-C8F35D2A940B}"/>
    <cellStyle name="Comma 3 5 2 2 2 2 6" xfId="9985" xr:uid="{00000000-0005-0000-0000-0000CF3D0000}"/>
    <cellStyle name="Comma 3 5 2 2 2 2 6 2" xfId="29199" xr:uid="{28C26299-E1F3-4BDA-9073-1BDD3897E40F}"/>
    <cellStyle name="Comma 3 5 2 2 2 2 7" xfId="19592" xr:uid="{D80E06B1-59F9-4212-A72A-B31F98B6A162}"/>
    <cellStyle name="Comma 3 5 2 2 2 3" xfId="574" xr:uid="{00000000-0005-0000-0000-0000D03D0000}"/>
    <cellStyle name="Comma 3 5 2 2 2 3 2" xfId="1375" xr:uid="{00000000-0005-0000-0000-0000D13D0000}"/>
    <cellStyle name="Comma 3 5 2 2 2 3 2 2" xfId="3780" xr:uid="{00000000-0005-0000-0000-0000D23D0000}"/>
    <cellStyle name="Comma 3 5 2 2 2 3 2 2 2" xfId="8583" xr:uid="{00000000-0005-0000-0000-0000D33D0000}"/>
    <cellStyle name="Comma 3 5 2 2 2 3 2 2 2 2" xfId="18190" xr:uid="{00000000-0005-0000-0000-0000D43D0000}"/>
    <cellStyle name="Comma 3 5 2 2 2 3 2 2 2 2 2" xfId="37404" xr:uid="{1C3CDCA7-6D4C-41AA-8471-EC9546F9F95A}"/>
    <cellStyle name="Comma 3 5 2 2 2 3 2 2 2 3" xfId="27797" xr:uid="{0C1DD763-F000-467B-9ED6-A38FE9E829FC}"/>
    <cellStyle name="Comma 3 5 2 2 2 3 2 2 3" xfId="13387" xr:uid="{00000000-0005-0000-0000-0000D53D0000}"/>
    <cellStyle name="Comma 3 5 2 2 2 3 2 2 3 2" xfId="32601" xr:uid="{E5D10663-2772-4865-A1A6-EA5ACB22FF9D}"/>
    <cellStyle name="Comma 3 5 2 2 2 3 2 2 4" xfId="22994" xr:uid="{753AE346-DF44-4576-96B3-F3A96CD7C8C0}"/>
    <cellStyle name="Comma 3 5 2 2 2 3 2 3" xfId="6182" xr:uid="{00000000-0005-0000-0000-0000D63D0000}"/>
    <cellStyle name="Comma 3 5 2 2 2 3 2 3 2" xfId="15789" xr:uid="{00000000-0005-0000-0000-0000D73D0000}"/>
    <cellStyle name="Comma 3 5 2 2 2 3 2 3 2 2" xfId="35003" xr:uid="{156369AD-91B9-41C0-8138-8A8DB2538FBC}"/>
    <cellStyle name="Comma 3 5 2 2 2 3 2 3 3" xfId="25396" xr:uid="{8782AFD9-F49D-453E-B10C-54C26D11F79E}"/>
    <cellStyle name="Comma 3 5 2 2 2 3 2 4" xfId="10985" xr:uid="{00000000-0005-0000-0000-0000D83D0000}"/>
    <cellStyle name="Comma 3 5 2 2 2 3 2 4 2" xfId="30199" xr:uid="{5316793F-7A04-40DC-82EF-AD0B103E4F9D}"/>
    <cellStyle name="Comma 3 5 2 2 2 3 2 5" xfId="20592" xr:uid="{C73A378E-176B-4F1E-B445-907EC578174C}"/>
    <cellStyle name="Comma 3 5 2 2 2 3 3" xfId="2175" xr:uid="{00000000-0005-0000-0000-0000D93D0000}"/>
    <cellStyle name="Comma 3 5 2 2 2 3 3 2" xfId="4580" xr:uid="{00000000-0005-0000-0000-0000DA3D0000}"/>
    <cellStyle name="Comma 3 5 2 2 2 3 3 2 2" xfId="9383" xr:uid="{00000000-0005-0000-0000-0000DB3D0000}"/>
    <cellStyle name="Comma 3 5 2 2 2 3 3 2 2 2" xfId="18990" xr:uid="{00000000-0005-0000-0000-0000DC3D0000}"/>
    <cellStyle name="Comma 3 5 2 2 2 3 3 2 2 2 2" xfId="38204" xr:uid="{7EA219FD-3679-47E7-99B4-BF9E3F788FD6}"/>
    <cellStyle name="Comma 3 5 2 2 2 3 3 2 2 3" xfId="28597" xr:uid="{64306BDE-04AF-43C2-A40D-92025FC69385}"/>
    <cellStyle name="Comma 3 5 2 2 2 3 3 2 3" xfId="14187" xr:uid="{00000000-0005-0000-0000-0000DD3D0000}"/>
    <cellStyle name="Comma 3 5 2 2 2 3 3 2 3 2" xfId="33401" xr:uid="{F73FB9E8-C5DE-4187-A326-D623BD3EE78A}"/>
    <cellStyle name="Comma 3 5 2 2 2 3 3 2 4" xfId="23794" xr:uid="{C28EA761-4A9E-4AF8-A857-BFC209238178}"/>
    <cellStyle name="Comma 3 5 2 2 2 3 3 3" xfId="6982" xr:uid="{00000000-0005-0000-0000-0000DE3D0000}"/>
    <cellStyle name="Comma 3 5 2 2 2 3 3 3 2" xfId="16589" xr:uid="{00000000-0005-0000-0000-0000DF3D0000}"/>
    <cellStyle name="Comma 3 5 2 2 2 3 3 3 2 2" xfId="35803" xr:uid="{45B24AEC-5473-4282-A78C-858596398D93}"/>
    <cellStyle name="Comma 3 5 2 2 2 3 3 3 3" xfId="26196" xr:uid="{7ABD5E95-8914-498A-879F-12648B20B671}"/>
    <cellStyle name="Comma 3 5 2 2 2 3 3 4" xfId="11785" xr:uid="{00000000-0005-0000-0000-0000E03D0000}"/>
    <cellStyle name="Comma 3 5 2 2 2 3 3 4 2" xfId="30999" xr:uid="{F140D0B4-6079-4678-8444-499D9E870FF8}"/>
    <cellStyle name="Comma 3 5 2 2 2 3 3 5" xfId="21392" xr:uid="{5D3390DB-1BD5-49D9-B6AC-8E2EE4DBF33D}"/>
    <cellStyle name="Comma 3 5 2 2 2 3 4" xfId="2980" xr:uid="{00000000-0005-0000-0000-0000E13D0000}"/>
    <cellStyle name="Comma 3 5 2 2 2 3 4 2" xfId="7783" xr:uid="{00000000-0005-0000-0000-0000E23D0000}"/>
    <cellStyle name="Comma 3 5 2 2 2 3 4 2 2" xfId="17390" xr:uid="{00000000-0005-0000-0000-0000E33D0000}"/>
    <cellStyle name="Comma 3 5 2 2 2 3 4 2 2 2" xfId="36604" xr:uid="{9EB7806A-1E39-4711-ABF3-7F32144FBB99}"/>
    <cellStyle name="Comma 3 5 2 2 2 3 4 2 3" xfId="26997" xr:uid="{61CA57EF-84A1-4FEC-A11C-40300FD19B94}"/>
    <cellStyle name="Comma 3 5 2 2 2 3 4 3" xfId="12587" xr:uid="{00000000-0005-0000-0000-0000E43D0000}"/>
    <cellStyle name="Comma 3 5 2 2 2 3 4 3 2" xfId="31801" xr:uid="{14969659-70AB-493C-984A-FB49C56465A1}"/>
    <cellStyle name="Comma 3 5 2 2 2 3 4 4" xfId="22194" xr:uid="{FC562F46-5BCB-48D3-8894-76F480A91FC1}"/>
    <cellStyle name="Comma 3 5 2 2 2 3 5" xfId="5382" xr:uid="{00000000-0005-0000-0000-0000E53D0000}"/>
    <cellStyle name="Comma 3 5 2 2 2 3 5 2" xfId="14989" xr:uid="{00000000-0005-0000-0000-0000E63D0000}"/>
    <cellStyle name="Comma 3 5 2 2 2 3 5 2 2" xfId="34203" xr:uid="{5F054F06-9816-47F6-9B71-6432C3CE8C19}"/>
    <cellStyle name="Comma 3 5 2 2 2 3 5 3" xfId="24596" xr:uid="{B37A6246-FA7B-4FFE-A3AE-2EC09C3D9281}"/>
    <cellStyle name="Comma 3 5 2 2 2 3 6" xfId="10185" xr:uid="{00000000-0005-0000-0000-0000E73D0000}"/>
    <cellStyle name="Comma 3 5 2 2 2 3 6 2" xfId="29399" xr:uid="{75CF6622-0340-45C2-9B15-EC9022D1F20D}"/>
    <cellStyle name="Comma 3 5 2 2 2 3 7" xfId="19792" xr:uid="{67E7934E-D662-4235-A394-AD29E4719AE4}"/>
    <cellStyle name="Comma 3 5 2 2 2 4" xfId="774" xr:uid="{00000000-0005-0000-0000-0000E83D0000}"/>
    <cellStyle name="Comma 3 5 2 2 2 4 2" xfId="1575" xr:uid="{00000000-0005-0000-0000-0000E93D0000}"/>
    <cellStyle name="Comma 3 5 2 2 2 4 2 2" xfId="3980" xr:uid="{00000000-0005-0000-0000-0000EA3D0000}"/>
    <cellStyle name="Comma 3 5 2 2 2 4 2 2 2" xfId="8783" xr:uid="{00000000-0005-0000-0000-0000EB3D0000}"/>
    <cellStyle name="Comma 3 5 2 2 2 4 2 2 2 2" xfId="18390" xr:uid="{00000000-0005-0000-0000-0000EC3D0000}"/>
    <cellStyle name="Comma 3 5 2 2 2 4 2 2 2 2 2" xfId="37604" xr:uid="{F346B2E5-4AB0-47E4-A19A-1591D3A3985D}"/>
    <cellStyle name="Comma 3 5 2 2 2 4 2 2 2 3" xfId="27997" xr:uid="{FD7F9E0E-94E2-45C2-A010-9B4FBE718771}"/>
    <cellStyle name="Comma 3 5 2 2 2 4 2 2 3" xfId="13587" xr:uid="{00000000-0005-0000-0000-0000ED3D0000}"/>
    <cellStyle name="Comma 3 5 2 2 2 4 2 2 3 2" xfId="32801" xr:uid="{D93473A1-28E2-4EBC-B5DB-25377708D9B0}"/>
    <cellStyle name="Comma 3 5 2 2 2 4 2 2 4" xfId="23194" xr:uid="{899B2DA1-9A0F-4ECF-AD43-02A419CDBF7C}"/>
    <cellStyle name="Comma 3 5 2 2 2 4 2 3" xfId="6382" xr:uid="{00000000-0005-0000-0000-0000EE3D0000}"/>
    <cellStyle name="Comma 3 5 2 2 2 4 2 3 2" xfId="15989" xr:uid="{00000000-0005-0000-0000-0000EF3D0000}"/>
    <cellStyle name="Comma 3 5 2 2 2 4 2 3 2 2" xfId="35203" xr:uid="{E2805BDF-F388-4FBD-8F1E-78DB3336903A}"/>
    <cellStyle name="Comma 3 5 2 2 2 4 2 3 3" xfId="25596" xr:uid="{9F2B13C2-DB33-4CAC-BF42-6C20788FC58F}"/>
    <cellStyle name="Comma 3 5 2 2 2 4 2 4" xfId="11185" xr:uid="{00000000-0005-0000-0000-0000F03D0000}"/>
    <cellStyle name="Comma 3 5 2 2 2 4 2 4 2" xfId="30399" xr:uid="{1343C57E-94BB-40CA-8205-B85FA266A14B}"/>
    <cellStyle name="Comma 3 5 2 2 2 4 2 5" xfId="20792" xr:uid="{E9749A44-19CA-4BBF-91A8-CA2C039D9AAE}"/>
    <cellStyle name="Comma 3 5 2 2 2 4 3" xfId="2375" xr:uid="{00000000-0005-0000-0000-0000F13D0000}"/>
    <cellStyle name="Comma 3 5 2 2 2 4 3 2" xfId="4780" xr:uid="{00000000-0005-0000-0000-0000F23D0000}"/>
    <cellStyle name="Comma 3 5 2 2 2 4 3 2 2" xfId="9583" xr:uid="{00000000-0005-0000-0000-0000F33D0000}"/>
    <cellStyle name="Comma 3 5 2 2 2 4 3 2 2 2" xfId="19190" xr:uid="{00000000-0005-0000-0000-0000F43D0000}"/>
    <cellStyle name="Comma 3 5 2 2 2 4 3 2 2 2 2" xfId="38404" xr:uid="{121DAD68-5E4D-4336-9E9E-1658B706EFD3}"/>
    <cellStyle name="Comma 3 5 2 2 2 4 3 2 2 3" xfId="28797" xr:uid="{636E8948-FE73-4576-8132-EC0234D9985F}"/>
    <cellStyle name="Comma 3 5 2 2 2 4 3 2 3" xfId="14387" xr:uid="{00000000-0005-0000-0000-0000F53D0000}"/>
    <cellStyle name="Comma 3 5 2 2 2 4 3 2 3 2" xfId="33601" xr:uid="{00F740C7-6CB0-45D5-9AAD-FFEF0AA4C866}"/>
    <cellStyle name="Comma 3 5 2 2 2 4 3 2 4" xfId="23994" xr:uid="{A6307B3D-C547-4973-87D5-CEEC702FA21C}"/>
    <cellStyle name="Comma 3 5 2 2 2 4 3 3" xfId="7182" xr:uid="{00000000-0005-0000-0000-0000F63D0000}"/>
    <cellStyle name="Comma 3 5 2 2 2 4 3 3 2" xfId="16789" xr:uid="{00000000-0005-0000-0000-0000F73D0000}"/>
    <cellStyle name="Comma 3 5 2 2 2 4 3 3 2 2" xfId="36003" xr:uid="{DC009B71-2CA7-492F-82FD-F8E603C2898C}"/>
    <cellStyle name="Comma 3 5 2 2 2 4 3 3 3" xfId="26396" xr:uid="{237F12BE-2500-4DBD-BB94-D275A14DDCE6}"/>
    <cellStyle name="Comma 3 5 2 2 2 4 3 4" xfId="11985" xr:uid="{00000000-0005-0000-0000-0000F83D0000}"/>
    <cellStyle name="Comma 3 5 2 2 2 4 3 4 2" xfId="31199" xr:uid="{BEB4EF4F-A78E-4BE6-9972-ACE5577DB734}"/>
    <cellStyle name="Comma 3 5 2 2 2 4 3 5" xfId="21592" xr:uid="{6E224C9B-8505-4998-A04E-9245DB94DEC4}"/>
    <cellStyle name="Comma 3 5 2 2 2 4 4" xfId="3180" xr:uid="{00000000-0005-0000-0000-0000F93D0000}"/>
    <cellStyle name="Comma 3 5 2 2 2 4 4 2" xfId="7983" xr:uid="{00000000-0005-0000-0000-0000FA3D0000}"/>
    <cellStyle name="Comma 3 5 2 2 2 4 4 2 2" xfId="17590" xr:uid="{00000000-0005-0000-0000-0000FB3D0000}"/>
    <cellStyle name="Comma 3 5 2 2 2 4 4 2 2 2" xfId="36804" xr:uid="{9678965B-0374-47A5-964C-6955C442FA24}"/>
    <cellStyle name="Comma 3 5 2 2 2 4 4 2 3" xfId="27197" xr:uid="{7FE15C10-D90B-4D2C-83AF-4C7176F3A6B3}"/>
    <cellStyle name="Comma 3 5 2 2 2 4 4 3" xfId="12787" xr:uid="{00000000-0005-0000-0000-0000FC3D0000}"/>
    <cellStyle name="Comma 3 5 2 2 2 4 4 3 2" xfId="32001" xr:uid="{C9C58C36-95CC-4B75-BAE7-5DD789648731}"/>
    <cellStyle name="Comma 3 5 2 2 2 4 4 4" xfId="22394" xr:uid="{54901FF7-4029-4197-B4DB-3F917252DCDA}"/>
    <cellStyle name="Comma 3 5 2 2 2 4 5" xfId="5582" xr:uid="{00000000-0005-0000-0000-0000FD3D0000}"/>
    <cellStyle name="Comma 3 5 2 2 2 4 5 2" xfId="15189" xr:uid="{00000000-0005-0000-0000-0000FE3D0000}"/>
    <cellStyle name="Comma 3 5 2 2 2 4 5 2 2" xfId="34403" xr:uid="{5238C4C9-0465-4B4E-9F3C-D95FAED4751B}"/>
    <cellStyle name="Comma 3 5 2 2 2 4 5 3" xfId="24796" xr:uid="{E4DEFB5B-2BDD-4C45-B55A-AB30E15A56FC}"/>
    <cellStyle name="Comma 3 5 2 2 2 4 6" xfId="10385" xr:uid="{00000000-0005-0000-0000-0000FF3D0000}"/>
    <cellStyle name="Comma 3 5 2 2 2 4 6 2" xfId="29599" xr:uid="{A450E839-DF34-412A-B5F5-6486F125D4F7}"/>
    <cellStyle name="Comma 3 5 2 2 2 4 7" xfId="19992" xr:uid="{F8EB2855-5FD3-490E-ABA8-7E03D6599D2A}"/>
    <cellStyle name="Comma 3 5 2 2 2 5" xfId="975" xr:uid="{00000000-0005-0000-0000-0000003E0000}"/>
    <cellStyle name="Comma 3 5 2 2 2 5 2" xfId="3380" xr:uid="{00000000-0005-0000-0000-0000013E0000}"/>
    <cellStyle name="Comma 3 5 2 2 2 5 2 2" xfId="8183" xr:uid="{00000000-0005-0000-0000-0000023E0000}"/>
    <cellStyle name="Comma 3 5 2 2 2 5 2 2 2" xfId="17790" xr:uid="{00000000-0005-0000-0000-0000033E0000}"/>
    <cellStyle name="Comma 3 5 2 2 2 5 2 2 2 2" xfId="37004" xr:uid="{2BCCE881-AC66-4FC6-8544-7FD42A27A009}"/>
    <cellStyle name="Comma 3 5 2 2 2 5 2 2 3" xfId="27397" xr:uid="{7609D0FA-4468-496C-90AF-8B1ED82B8D3E}"/>
    <cellStyle name="Comma 3 5 2 2 2 5 2 3" xfId="12987" xr:uid="{00000000-0005-0000-0000-0000043E0000}"/>
    <cellStyle name="Comma 3 5 2 2 2 5 2 3 2" xfId="32201" xr:uid="{BAE45E4A-C95C-4C96-A6E5-9B00571C1CBF}"/>
    <cellStyle name="Comma 3 5 2 2 2 5 2 4" xfId="22594" xr:uid="{940FA62B-E2D5-4139-B9AB-3FB23E4925F2}"/>
    <cellStyle name="Comma 3 5 2 2 2 5 3" xfId="5782" xr:uid="{00000000-0005-0000-0000-0000053E0000}"/>
    <cellStyle name="Comma 3 5 2 2 2 5 3 2" xfId="15389" xr:uid="{00000000-0005-0000-0000-0000063E0000}"/>
    <cellStyle name="Comma 3 5 2 2 2 5 3 2 2" xfId="34603" xr:uid="{5DBB0F72-F45F-4A5E-B62A-1AB9A1436079}"/>
    <cellStyle name="Comma 3 5 2 2 2 5 3 3" xfId="24996" xr:uid="{744A663D-C9E2-4A23-9BC5-80BED259E457}"/>
    <cellStyle name="Comma 3 5 2 2 2 5 4" xfId="10585" xr:uid="{00000000-0005-0000-0000-0000073E0000}"/>
    <cellStyle name="Comma 3 5 2 2 2 5 4 2" xfId="29799" xr:uid="{5F3A753A-1753-476E-A8F8-98D1F15598AA}"/>
    <cellStyle name="Comma 3 5 2 2 2 5 5" xfId="20192" xr:uid="{CF2D12FA-7239-4AE4-8B3A-8C37CE3FEECD}"/>
    <cellStyle name="Comma 3 5 2 2 2 6" xfId="1775" xr:uid="{00000000-0005-0000-0000-0000083E0000}"/>
    <cellStyle name="Comma 3 5 2 2 2 6 2" xfId="4180" xr:uid="{00000000-0005-0000-0000-0000093E0000}"/>
    <cellStyle name="Comma 3 5 2 2 2 6 2 2" xfId="8983" xr:uid="{00000000-0005-0000-0000-00000A3E0000}"/>
    <cellStyle name="Comma 3 5 2 2 2 6 2 2 2" xfId="18590" xr:uid="{00000000-0005-0000-0000-00000B3E0000}"/>
    <cellStyle name="Comma 3 5 2 2 2 6 2 2 2 2" xfId="37804" xr:uid="{4C65C4F9-C301-45C2-A539-AF2AC4BD4327}"/>
    <cellStyle name="Comma 3 5 2 2 2 6 2 2 3" xfId="28197" xr:uid="{A5C89FF3-187B-45A5-A56C-E21E8B8E07F3}"/>
    <cellStyle name="Comma 3 5 2 2 2 6 2 3" xfId="13787" xr:uid="{00000000-0005-0000-0000-00000C3E0000}"/>
    <cellStyle name="Comma 3 5 2 2 2 6 2 3 2" xfId="33001" xr:uid="{662DD0A8-3A62-4EBA-80E6-33C61556A8EE}"/>
    <cellStyle name="Comma 3 5 2 2 2 6 2 4" xfId="23394" xr:uid="{0673D7E3-AB5D-4658-BDCA-D4903062600E}"/>
    <cellStyle name="Comma 3 5 2 2 2 6 3" xfId="6582" xr:uid="{00000000-0005-0000-0000-00000D3E0000}"/>
    <cellStyle name="Comma 3 5 2 2 2 6 3 2" xfId="16189" xr:uid="{00000000-0005-0000-0000-00000E3E0000}"/>
    <cellStyle name="Comma 3 5 2 2 2 6 3 2 2" xfId="35403" xr:uid="{D5E084F2-CB34-42A9-B16E-EB11107BFE13}"/>
    <cellStyle name="Comma 3 5 2 2 2 6 3 3" xfId="25796" xr:uid="{13C44314-B336-48E5-A22E-DDF21626C3FF}"/>
    <cellStyle name="Comma 3 5 2 2 2 6 4" xfId="11385" xr:uid="{00000000-0005-0000-0000-00000F3E0000}"/>
    <cellStyle name="Comma 3 5 2 2 2 6 4 2" xfId="30599" xr:uid="{5B039415-E26A-4C6C-9D26-D16E6D55C4E2}"/>
    <cellStyle name="Comma 3 5 2 2 2 6 5" xfId="20992" xr:uid="{74434C19-CA9F-4D04-AABE-A83B1AF206BA}"/>
    <cellStyle name="Comma 3 5 2 2 2 7" xfId="2580" xr:uid="{00000000-0005-0000-0000-0000103E0000}"/>
    <cellStyle name="Comma 3 5 2 2 2 7 2" xfId="7383" xr:uid="{00000000-0005-0000-0000-0000113E0000}"/>
    <cellStyle name="Comma 3 5 2 2 2 7 2 2" xfId="16990" xr:uid="{00000000-0005-0000-0000-0000123E0000}"/>
    <cellStyle name="Comma 3 5 2 2 2 7 2 2 2" xfId="36204" xr:uid="{2B254E2F-F9F6-4CBD-89F0-93B934B37162}"/>
    <cellStyle name="Comma 3 5 2 2 2 7 2 3" xfId="26597" xr:uid="{AE4D7CAA-B78E-44AE-9350-DF7F3634A58E}"/>
    <cellStyle name="Comma 3 5 2 2 2 7 3" xfId="12187" xr:uid="{00000000-0005-0000-0000-0000133E0000}"/>
    <cellStyle name="Comma 3 5 2 2 2 7 3 2" xfId="31401" xr:uid="{771CCF82-B839-4767-9FB0-17C9D853C0CE}"/>
    <cellStyle name="Comma 3 5 2 2 2 7 4" xfId="21794" xr:uid="{37BF1857-BDCF-4091-914C-738DD9D58CEA}"/>
    <cellStyle name="Comma 3 5 2 2 2 8" xfId="4982" xr:uid="{00000000-0005-0000-0000-0000143E0000}"/>
    <cellStyle name="Comma 3 5 2 2 2 8 2" xfId="14589" xr:uid="{00000000-0005-0000-0000-0000153E0000}"/>
    <cellStyle name="Comma 3 5 2 2 2 8 2 2" xfId="33803" xr:uid="{B7B8459F-37C3-4C08-B014-61B1602F29FD}"/>
    <cellStyle name="Comma 3 5 2 2 2 8 3" xfId="24196" xr:uid="{3AF139BD-6AC2-4C5B-845E-8ED22A63231D}"/>
    <cellStyle name="Comma 3 5 2 2 2 9" xfId="9785" xr:uid="{00000000-0005-0000-0000-0000163E0000}"/>
    <cellStyle name="Comma 3 5 2 2 2 9 2" xfId="28999" xr:uid="{34E2F2C1-1F95-405D-8FF7-F421EBC10A1B}"/>
    <cellStyle name="Comma 3 5 2 2 3" xfId="274" xr:uid="{00000000-0005-0000-0000-0000173E0000}"/>
    <cellStyle name="Comma 3 5 2 2 3 2" xfId="1075" xr:uid="{00000000-0005-0000-0000-0000183E0000}"/>
    <cellStyle name="Comma 3 5 2 2 3 2 2" xfId="3480" xr:uid="{00000000-0005-0000-0000-0000193E0000}"/>
    <cellStyle name="Comma 3 5 2 2 3 2 2 2" xfId="8283" xr:uid="{00000000-0005-0000-0000-00001A3E0000}"/>
    <cellStyle name="Comma 3 5 2 2 3 2 2 2 2" xfId="17890" xr:uid="{00000000-0005-0000-0000-00001B3E0000}"/>
    <cellStyle name="Comma 3 5 2 2 3 2 2 2 2 2" xfId="37104" xr:uid="{62637C4D-A259-4159-8049-E013B63B6D68}"/>
    <cellStyle name="Comma 3 5 2 2 3 2 2 2 3" xfId="27497" xr:uid="{4B3D94D7-14C4-4D00-B2BC-EB9497B765BD}"/>
    <cellStyle name="Comma 3 5 2 2 3 2 2 3" xfId="13087" xr:uid="{00000000-0005-0000-0000-00001C3E0000}"/>
    <cellStyle name="Comma 3 5 2 2 3 2 2 3 2" xfId="32301" xr:uid="{2401CC16-4901-4E4B-A46E-DB742E8192A7}"/>
    <cellStyle name="Comma 3 5 2 2 3 2 2 4" xfId="22694" xr:uid="{BE6376DC-F0C5-4B08-8565-E4DFB6556EBD}"/>
    <cellStyle name="Comma 3 5 2 2 3 2 3" xfId="5882" xr:uid="{00000000-0005-0000-0000-00001D3E0000}"/>
    <cellStyle name="Comma 3 5 2 2 3 2 3 2" xfId="15489" xr:uid="{00000000-0005-0000-0000-00001E3E0000}"/>
    <cellStyle name="Comma 3 5 2 2 3 2 3 2 2" xfId="34703" xr:uid="{503F95A3-1934-483D-9C36-AE8E7A8F427F}"/>
    <cellStyle name="Comma 3 5 2 2 3 2 3 3" xfId="25096" xr:uid="{79731BA7-78E3-4A24-BCA4-D08FEEAF9C65}"/>
    <cellStyle name="Comma 3 5 2 2 3 2 4" xfId="10685" xr:uid="{00000000-0005-0000-0000-00001F3E0000}"/>
    <cellStyle name="Comma 3 5 2 2 3 2 4 2" xfId="29899" xr:uid="{465005F1-5D17-476F-8926-D28C79E3673B}"/>
    <cellStyle name="Comma 3 5 2 2 3 2 5" xfId="20292" xr:uid="{466C2F9B-85A8-4EDD-8DA6-9AB444AC33BC}"/>
    <cellStyle name="Comma 3 5 2 2 3 3" xfId="1875" xr:uid="{00000000-0005-0000-0000-0000203E0000}"/>
    <cellStyle name="Comma 3 5 2 2 3 3 2" xfId="4280" xr:uid="{00000000-0005-0000-0000-0000213E0000}"/>
    <cellStyle name="Comma 3 5 2 2 3 3 2 2" xfId="9083" xr:uid="{00000000-0005-0000-0000-0000223E0000}"/>
    <cellStyle name="Comma 3 5 2 2 3 3 2 2 2" xfId="18690" xr:uid="{00000000-0005-0000-0000-0000233E0000}"/>
    <cellStyle name="Comma 3 5 2 2 3 3 2 2 2 2" xfId="37904" xr:uid="{A52E43F6-B6B1-41BC-AE98-B75775DFA97E}"/>
    <cellStyle name="Comma 3 5 2 2 3 3 2 2 3" xfId="28297" xr:uid="{8B08970F-BADE-4D01-AB13-5BBEC42087D9}"/>
    <cellStyle name="Comma 3 5 2 2 3 3 2 3" xfId="13887" xr:uid="{00000000-0005-0000-0000-0000243E0000}"/>
    <cellStyle name="Comma 3 5 2 2 3 3 2 3 2" xfId="33101" xr:uid="{F1B75F80-EAEC-4A2C-972F-24DB82326DCE}"/>
    <cellStyle name="Comma 3 5 2 2 3 3 2 4" xfId="23494" xr:uid="{D9CFF88B-9E10-4806-9C52-647D9A2C2100}"/>
    <cellStyle name="Comma 3 5 2 2 3 3 3" xfId="6682" xr:uid="{00000000-0005-0000-0000-0000253E0000}"/>
    <cellStyle name="Comma 3 5 2 2 3 3 3 2" xfId="16289" xr:uid="{00000000-0005-0000-0000-0000263E0000}"/>
    <cellStyle name="Comma 3 5 2 2 3 3 3 2 2" xfId="35503" xr:uid="{BD13D18A-8C33-49BE-96B8-8C7BECD270CA}"/>
    <cellStyle name="Comma 3 5 2 2 3 3 3 3" xfId="25896" xr:uid="{44CAB770-BBA7-4C77-8006-5DF5FCF97F12}"/>
    <cellStyle name="Comma 3 5 2 2 3 3 4" xfId="11485" xr:uid="{00000000-0005-0000-0000-0000273E0000}"/>
    <cellStyle name="Comma 3 5 2 2 3 3 4 2" xfId="30699" xr:uid="{115789E3-70C5-4664-8EFB-533ABE22A937}"/>
    <cellStyle name="Comma 3 5 2 2 3 3 5" xfId="21092" xr:uid="{58F258E4-D425-4B80-B28C-2754739A833A}"/>
    <cellStyle name="Comma 3 5 2 2 3 4" xfId="2680" xr:uid="{00000000-0005-0000-0000-0000283E0000}"/>
    <cellStyle name="Comma 3 5 2 2 3 4 2" xfId="7483" xr:uid="{00000000-0005-0000-0000-0000293E0000}"/>
    <cellStyle name="Comma 3 5 2 2 3 4 2 2" xfId="17090" xr:uid="{00000000-0005-0000-0000-00002A3E0000}"/>
    <cellStyle name="Comma 3 5 2 2 3 4 2 2 2" xfId="36304" xr:uid="{740FAD37-6F3F-42B3-9D11-EF36F9821DF0}"/>
    <cellStyle name="Comma 3 5 2 2 3 4 2 3" xfId="26697" xr:uid="{CFCE2C1E-6DE6-4A41-A558-7F05E872448B}"/>
    <cellStyle name="Comma 3 5 2 2 3 4 3" xfId="12287" xr:uid="{00000000-0005-0000-0000-00002B3E0000}"/>
    <cellStyle name="Comma 3 5 2 2 3 4 3 2" xfId="31501" xr:uid="{50E734D8-64B2-457E-9E5E-8081058E6CBF}"/>
    <cellStyle name="Comma 3 5 2 2 3 4 4" xfId="21894" xr:uid="{DF597C97-94EC-4E17-82BA-FC068F45E09C}"/>
    <cellStyle name="Comma 3 5 2 2 3 5" xfId="5082" xr:uid="{00000000-0005-0000-0000-00002C3E0000}"/>
    <cellStyle name="Comma 3 5 2 2 3 5 2" xfId="14689" xr:uid="{00000000-0005-0000-0000-00002D3E0000}"/>
    <cellStyle name="Comma 3 5 2 2 3 5 2 2" xfId="33903" xr:uid="{9DE2CFE5-DE0C-4FF9-A6D0-6B99BA5A7E9C}"/>
    <cellStyle name="Comma 3 5 2 2 3 5 3" xfId="24296" xr:uid="{7DCEF26E-6DC1-426B-A251-5F00B493C17F}"/>
    <cellStyle name="Comma 3 5 2 2 3 6" xfId="9885" xr:uid="{00000000-0005-0000-0000-00002E3E0000}"/>
    <cellStyle name="Comma 3 5 2 2 3 6 2" xfId="29099" xr:uid="{9E9EB6ED-B37E-4290-84B6-2BA7479A5C24}"/>
    <cellStyle name="Comma 3 5 2 2 3 7" xfId="19492" xr:uid="{E9CCB74B-326D-4507-8873-AA1F82C3B787}"/>
    <cellStyle name="Comma 3 5 2 2 4" xfId="474" xr:uid="{00000000-0005-0000-0000-00002F3E0000}"/>
    <cellStyle name="Comma 3 5 2 2 4 2" xfId="1275" xr:uid="{00000000-0005-0000-0000-0000303E0000}"/>
    <cellStyle name="Comma 3 5 2 2 4 2 2" xfId="3680" xr:uid="{00000000-0005-0000-0000-0000313E0000}"/>
    <cellStyle name="Comma 3 5 2 2 4 2 2 2" xfId="8483" xr:uid="{00000000-0005-0000-0000-0000323E0000}"/>
    <cellStyle name="Comma 3 5 2 2 4 2 2 2 2" xfId="18090" xr:uid="{00000000-0005-0000-0000-0000333E0000}"/>
    <cellStyle name="Comma 3 5 2 2 4 2 2 2 2 2" xfId="37304" xr:uid="{42F05355-CFF4-4A52-AE26-AD5A69CCF4A8}"/>
    <cellStyle name="Comma 3 5 2 2 4 2 2 2 3" xfId="27697" xr:uid="{705E9620-9D7C-44B5-9B8A-8E85199AD9C6}"/>
    <cellStyle name="Comma 3 5 2 2 4 2 2 3" xfId="13287" xr:uid="{00000000-0005-0000-0000-0000343E0000}"/>
    <cellStyle name="Comma 3 5 2 2 4 2 2 3 2" xfId="32501" xr:uid="{3F2AD6B5-A022-4E8E-8E6B-350838547BFB}"/>
    <cellStyle name="Comma 3 5 2 2 4 2 2 4" xfId="22894" xr:uid="{700F239F-1683-43FD-A86C-1931DD91519A}"/>
    <cellStyle name="Comma 3 5 2 2 4 2 3" xfId="6082" xr:uid="{00000000-0005-0000-0000-0000353E0000}"/>
    <cellStyle name="Comma 3 5 2 2 4 2 3 2" xfId="15689" xr:uid="{00000000-0005-0000-0000-0000363E0000}"/>
    <cellStyle name="Comma 3 5 2 2 4 2 3 2 2" xfId="34903" xr:uid="{E8E10EDF-AF9A-458C-BAC3-2BE504027AA0}"/>
    <cellStyle name="Comma 3 5 2 2 4 2 3 3" xfId="25296" xr:uid="{136EEE33-7CFA-46CC-BD8E-9992EA7BBEF6}"/>
    <cellStyle name="Comma 3 5 2 2 4 2 4" xfId="10885" xr:uid="{00000000-0005-0000-0000-0000373E0000}"/>
    <cellStyle name="Comma 3 5 2 2 4 2 4 2" xfId="30099" xr:uid="{12B5A2EE-CA9E-4D5D-B1E5-716005A84169}"/>
    <cellStyle name="Comma 3 5 2 2 4 2 5" xfId="20492" xr:uid="{34B254BA-EAB5-4C26-8508-5CA0A90479F9}"/>
    <cellStyle name="Comma 3 5 2 2 4 3" xfId="2075" xr:uid="{00000000-0005-0000-0000-0000383E0000}"/>
    <cellStyle name="Comma 3 5 2 2 4 3 2" xfId="4480" xr:uid="{00000000-0005-0000-0000-0000393E0000}"/>
    <cellStyle name="Comma 3 5 2 2 4 3 2 2" xfId="9283" xr:uid="{00000000-0005-0000-0000-00003A3E0000}"/>
    <cellStyle name="Comma 3 5 2 2 4 3 2 2 2" xfId="18890" xr:uid="{00000000-0005-0000-0000-00003B3E0000}"/>
    <cellStyle name="Comma 3 5 2 2 4 3 2 2 2 2" xfId="38104" xr:uid="{DF21F67E-7E18-421B-A025-D24032E1D778}"/>
    <cellStyle name="Comma 3 5 2 2 4 3 2 2 3" xfId="28497" xr:uid="{2A0E53A6-5AA6-4347-AC10-230CD311FCC0}"/>
    <cellStyle name="Comma 3 5 2 2 4 3 2 3" xfId="14087" xr:uid="{00000000-0005-0000-0000-00003C3E0000}"/>
    <cellStyle name="Comma 3 5 2 2 4 3 2 3 2" xfId="33301" xr:uid="{0AD43C96-53A0-4DF8-8C41-EF5743BF0BEC}"/>
    <cellStyle name="Comma 3 5 2 2 4 3 2 4" xfId="23694" xr:uid="{E867D753-98E8-4485-B750-AECFEF5839E4}"/>
    <cellStyle name="Comma 3 5 2 2 4 3 3" xfId="6882" xr:uid="{00000000-0005-0000-0000-00003D3E0000}"/>
    <cellStyle name="Comma 3 5 2 2 4 3 3 2" xfId="16489" xr:uid="{00000000-0005-0000-0000-00003E3E0000}"/>
    <cellStyle name="Comma 3 5 2 2 4 3 3 2 2" xfId="35703" xr:uid="{943E3C72-7035-4D75-8C2C-CD9CB124914D}"/>
    <cellStyle name="Comma 3 5 2 2 4 3 3 3" xfId="26096" xr:uid="{C07BAB33-2A4E-4CA0-9B6E-D9CF5C5C653F}"/>
    <cellStyle name="Comma 3 5 2 2 4 3 4" xfId="11685" xr:uid="{00000000-0005-0000-0000-00003F3E0000}"/>
    <cellStyle name="Comma 3 5 2 2 4 3 4 2" xfId="30899" xr:uid="{7C533677-B428-45D6-ADBE-D492408E3E00}"/>
    <cellStyle name="Comma 3 5 2 2 4 3 5" xfId="21292" xr:uid="{F80E1588-D492-43CE-BB6E-7CD1FE6971D1}"/>
    <cellStyle name="Comma 3 5 2 2 4 4" xfId="2880" xr:uid="{00000000-0005-0000-0000-0000403E0000}"/>
    <cellStyle name="Comma 3 5 2 2 4 4 2" xfId="7683" xr:uid="{00000000-0005-0000-0000-0000413E0000}"/>
    <cellStyle name="Comma 3 5 2 2 4 4 2 2" xfId="17290" xr:uid="{00000000-0005-0000-0000-0000423E0000}"/>
    <cellStyle name="Comma 3 5 2 2 4 4 2 2 2" xfId="36504" xr:uid="{D5A48ADE-6EE2-4B8D-9189-8FCA9E9A52AE}"/>
    <cellStyle name="Comma 3 5 2 2 4 4 2 3" xfId="26897" xr:uid="{AC788BA2-CCB3-41FA-AE53-BB9554E5C445}"/>
    <cellStyle name="Comma 3 5 2 2 4 4 3" xfId="12487" xr:uid="{00000000-0005-0000-0000-0000433E0000}"/>
    <cellStyle name="Comma 3 5 2 2 4 4 3 2" xfId="31701" xr:uid="{7907BF33-66CA-4FF3-AB73-12BC8F799AFA}"/>
    <cellStyle name="Comma 3 5 2 2 4 4 4" xfId="22094" xr:uid="{65BA87DD-3C7A-41DF-B3EB-079B5C532B89}"/>
    <cellStyle name="Comma 3 5 2 2 4 5" xfId="5282" xr:uid="{00000000-0005-0000-0000-0000443E0000}"/>
    <cellStyle name="Comma 3 5 2 2 4 5 2" xfId="14889" xr:uid="{00000000-0005-0000-0000-0000453E0000}"/>
    <cellStyle name="Comma 3 5 2 2 4 5 2 2" xfId="34103" xr:uid="{A97792D2-0171-4371-96A8-ABDD1D613EF1}"/>
    <cellStyle name="Comma 3 5 2 2 4 5 3" xfId="24496" xr:uid="{1D33D366-C7B7-4633-BE1F-1A49C89797C4}"/>
    <cellStyle name="Comma 3 5 2 2 4 6" xfId="10085" xr:uid="{00000000-0005-0000-0000-0000463E0000}"/>
    <cellStyle name="Comma 3 5 2 2 4 6 2" xfId="29299" xr:uid="{7495873D-6695-4CCE-9A62-A24F7FB722B0}"/>
    <cellStyle name="Comma 3 5 2 2 4 7" xfId="19692" xr:uid="{30B295B7-7318-4B15-86B1-449A89293425}"/>
    <cellStyle name="Comma 3 5 2 2 5" xfId="674" xr:uid="{00000000-0005-0000-0000-0000473E0000}"/>
    <cellStyle name="Comma 3 5 2 2 5 2" xfId="1475" xr:uid="{00000000-0005-0000-0000-0000483E0000}"/>
    <cellStyle name="Comma 3 5 2 2 5 2 2" xfId="3880" xr:uid="{00000000-0005-0000-0000-0000493E0000}"/>
    <cellStyle name="Comma 3 5 2 2 5 2 2 2" xfId="8683" xr:uid="{00000000-0005-0000-0000-00004A3E0000}"/>
    <cellStyle name="Comma 3 5 2 2 5 2 2 2 2" xfId="18290" xr:uid="{00000000-0005-0000-0000-00004B3E0000}"/>
    <cellStyle name="Comma 3 5 2 2 5 2 2 2 2 2" xfId="37504" xr:uid="{43B2A926-1485-499A-A6F1-DC1907A2318B}"/>
    <cellStyle name="Comma 3 5 2 2 5 2 2 2 3" xfId="27897" xr:uid="{5A10E9D8-33F3-4697-B8A2-2E58C0D1C82D}"/>
    <cellStyle name="Comma 3 5 2 2 5 2 2 3" xfId="13487" xr:uid="{00000000-0005-0000-0000-00004C3E0000}"/>
    <cellStyle name="Comma 3 5 2 2 5 2 2 3 2" xfId="32701" xr:uid="{AD468B79-0CD4-46AE-9BC9-5823403774EC}"/>
    <cellStyle name="Comma 3 5 2 2 5 2 2 4" xfId="23094" xr:uid="{42255B28-5359-4677-8E59-BB5C8A513C48}"/>
    <cellStyle name="Comma 3 5 2 2 5 2 3" xfId="6282" xr:uid="{00000000-0005-0000-0000-00004D3E0000}"/>
    <cellStyle name="Comma 3 5 2 2 5 2 3 2" xfId="15889" xr:uid="{00000000-0005-0000-0000-00004E3E0000}"/>
    <cellStyle name="Comma 3 5 2 2 5 2 3 2 2" xfId="35103" xr:uid="{10208A6F-2E84-458D-BA12-D403854878DA}"/>
    <cellStyle name="Comma 3 5 2 2 5 2 3 3" xfId="25496" xr:uid="{D4E1307E-3501-4C82-9C57-C4660068FF6D}"/>
    <cellStyle name="Comma 3 5 2 2 5 2 4" xfId="11085" xr:uid="{00000000-0005-0000-0000-00004F3E0000}"/>
    <cellStyle name="Comma 3 5 2 2 5 2 4 2" xfId="30299" xr:uid="{40DF5C08-1336-46DF-82C8-52AB5B4202FE}"/>
    <cellStyle name="Comma 3 5 2 2 5 2 5" xfId="20692" xr:uid="{C0184495-365E-49E2-9BF9-B6075F48C800}"/>
    <cellStyle name="Comma 3 5 2 2 5 3" xfId="2275" xr:uid="{00000000-0005-0000-0000-0000503E0000}"/>
    <cellStyle name="Comma 3 5 2 2 5 3 2" xfId="4680" xr:uid="{00000000-0005-0000-0000-0000513E0000}"/>
    <cellStyle name="Comma 3 5 2 2 5 3 2 2" xfId="9483" xr:uid="{00000000-0005-0000-0000-0000523E0000}"/>
    <cellStyle name="Comma 3 5 2 2 5 3 2 2 2" xfId="19090" xr:uid="{00000000-0005-0000-0000-0000533E0000}"/>
    <cellStyle name="Comma 3 5 2 2 5 3 2 2 2 2" xfId="38304" xr:uid="{7109E74A-717B-47D1-96B4-364156327BB5}"/>
    <cellStyle name="Comma 3 5 2 2 5 3 2 2 3" xfId="28697" xr:uid="{9710CAEF-B795-4783-9119-541C5A4B5B7D}"/>
    <cellStyle name="Comma 3 5 2 2 5 3 2 3" xfId="14287" xr:uid="{00000000-0005-0000-0000-0000543E0000}"/>
    <cellStyle name="Comma 3 5 2 2 5 3 2 3 2" xfId="33501" xr:uid="{3137B5DE-E2FA-48A0-A940-7BFD56BBF3C1}"/>
    <cellStyle name="Comma 3 5 2 2 5 3 2 4" xfId="23894" xr:uid="{C2F6DEB7-C4F6-4F2B-93B0-5136C6F3E67B}"/>
    <cellStyle name="Comma 3 5 2 2 5 3 3" xfId="7082" xr:uid="{00000000-0005-0000-0000-0000553E0000}"/>
    <cellStyle name="Comma 3 5 2 2 5 3 3 2" xfId="16689" xr:uid="{00000000-0005-0000-0000-0000563E0000}"/>
    <cellStyle name="Comma 3 5 2 2 5 3 3 2 2" xfId="35903" xr:uid="{5CA98FFC-6954-4257-8BBB-2FFFEAA440F3}"/>
    <cellStyle name="Comma 3 5 2 2 5 3 3 3" xfId="26296" xr:uid="{A0A74573-25EF-4E29-A8A7-0FE1BC8ECB1E}"/>
    <cellStyle name="Comma 3 5 2 2 5 3 4" xfId="11885" xr:uid="{00000000-0005-0000-0000-0000573E0000}"/>
    <cellStyle name="Comma 3 5 2 2 5 3 4 2" xfId="31099" xr:uid="{CEF2C59F-C8FF-4E63-9FE2-CBAA7B5301FA}"/>
    <cellStyle name="Comma 3 5 2 2 5 3 5" xfId="21492" xr:uid="{BAA3472D-698A-413F-96D1-5E95D975F5E4}"/>
    <cellStyle name="Comma 3 5 2 2 5 4" xfId="3080" xr:uid="{00000000-0005-0000-0000-0000583E0000}"/>
    <cellStyle name="Comma 3 5 2 2 5 4 2" xfId="7883" xr:uid="{00000000-0005-0000-0000-0000593E0000}"/>
    <cellStyle name="Comma 3 5 2 2 5 4 2 2" xfId="17490" xr:uid="{00000000-0005-0000-0000-00005A3E0000}"/>
    <cellStyle name="Comma 3 5 2 2 5 4 2 2 2" xfId="36704" xr:uid="{4FAFD395-7416-4F19-8FAB-88C0934DEDB3}"/>
    <cellStyle name="Comma 3 5 2 2 5 4 2 3" xfId="27097" xr:uid="{CC30FD74-22C3-4FB3-A3E5-B2B8F8C25396}"/>
    <cellStyle name="Comma 3 5 2 2 5 4 3" xfId="12687" xr:uid="{00000000-0005-0000-0000-00005B3E0000}"/>
    <cellStyle name="Comma 3 5 2 2 5 4 3 2" xfId="31901" xr:uid="{2CA4AD3D-5744-446A-9D72-277088E66628}"/>
    <cellStyle name="Comma 3 5 2 2 5 4 4" xfId="22294" xr:uid="{0EA52AE5-4208-4151-96C6-96A9F542A319}"/>
    <cellStyle name="Comma 3 5 2 2 5 5" xfId="5482" xr:uid="{00000000-0005-0000-0000-00005C3E0000}"/>
    <cellStyle name="Comma 3 5 2 2 5 5 2" xfId="15089" xr:uid="{00000000-0005-0000-0000-00005D3E0000}"/>
    <cellStyle name="Comma 3 5 2 2 5 5 2 2" xfId="34303" xr:uid="{24302A70-7692-474F-A42B-89D721172101}"/>
    <cellStyle name="Comma 3 5 2 2 5 5 3" xfId="24696" xr:uid="{4353EE4F-E2D0-4B69-893F-728EE1117AFA}"/>
    <cellStyle name="Comma 3 5 2 2 5 6" xfId="10285" xr:uid="{00000000-0005-0000-0000-00005E3E0000}"/>
    <cellStyle name="Comma 3 5 2 2 5 6 2" xfId="29499" xr:uid="{35C29B7D-8C80-493F-AF8E-AEC962EAAA7A}"/>
    <cellStyle name="Comma 3 5 2 2 5 7" xfId="19892" xr:uid="{3F045FF4-8336-4A23-B27F-360B6DFEBB4C}"/>
    <cellStyle name="Comma 3 5 2 2 6" xfId="875" xr:uid="{00000000-0005-0000-0000-00005F3E0000}"/>
    <cellStyle name="Comma 3 5 2 2 6 2" xfId="3280" xr:uid="{00000000-0005-0000-0000-0000603E0000}"/>
    <cellStyle name="Comma 3 5 2 2 6 2 2" xfId="8083" xr:uid="{00000000-0005-0000-0000-0000613E0000}"/>
    <cellStyle name="Comma 3 5 2 2 6 2 2 2" xfId="17690" xr:uid="{00000000-0005-0000-0000-0000623E0000}"/>
    <cellStyle name="Comma 3 5 2 2 6 2 2 2 2" xfId="36904" xr:uid="{8CF5E8B4-C39E-43F6-8B8B-E0AC0A623A91}"/>
    <cellStyle name="Comma 3 5 2 2 6 2 2 3" xfId="27297" xr:uid="{44B46D4A-F79F-4463-A8FD-E1999302C96D}"/>
    <cellStyle name="Comma 3 5 2 2 6 2 3" xfId="12887" xr:uid="{00000000-0005-0000-0000-0000633E0000}"/>
    <cellStyle name="Comma 3 5 2 2 6 2 3 2" xfId="32101" xr:uid="{251FB922-92A5-4656-A1ED-04F8F974F0EB}"/>
    <cellStyle name="Comma 3 5 2 2 6 2 4" xfId="22494" xr:uid="{13F7F11F-D7A4-4C01-ADC1-E7653E57056C}"/>
    <cellStyle name="Comma 3 5 2 2 6 3" xfId="5682" xr:uid="{00000000-0005-0000-0000-0000643E0000}"/>
    <cellStyle name="Comma 3 5 2 2 6 3 2" xfId="15289" xr:uid="{00000000-0005-0000-0000-0000653E0000}"/>
    <cellStyle name="Comma 3 5 2 2 6 3 2 2" xfId="34503" xr:uid="{525A59A0-8386-438F-BF8E-4E5F8517C657}"/>
    <cellStyle name="Comma 3 5 2 2 6 3 3" xfId="24896" xr:uid="{74006E57-419C-4B8A-80BE-59EB65FEFC4C}"/>
    <cellStyle name="Comma 3 5 2 2 6 4" xfId="10485" xr:uid="{00000000-0005-0000-0000-0000663E0000}"/>
    <cellStyle name="Comma 3 5 2 2 6 4 2" xfId="29699" xr:uid="{17700B9A-DF91-4E5F-B9AF-D2F22F0BB85A}"/>
    <cellStyle name="Comma 3 5 2 2 6 5" xfId="20092" xr:uid="{5A154268-634A-4649-B795-2B9D0CC24379}"/>
    <cellStyle name="Comma 3 5 2 2 7" xfId="1675" xr:uid="{00000000-0005-0000-0000-0000673E0000}"/>
    <cellStyle name="Comma 3 5 2 2 7 2" xfId="4080" xr:uid="{00000000-0005-0000-0000-0000683E0000}"/>
    <cellStyle name="Comma 3 5 2 2 7 2 2" xfId="8883" xr:uid="{00000000-0005-0000-0000-0000693E0000}"/>
    <cellStyle name="Comma 3 5 2 2 7 2 2 2" xfId="18490" xr:uid="{00000000-0005-0000-0000-00006A3E0000}"/>
    <cellStyle name="Comma 3 5 2 2 7 2 2 2 2" xfId="37704" xr:uid="{C22EFA0A-1164-4971-B503-8084EA07D4B1}"/>
    <cellStyle name="Comma 3 5 2 2 7 2 2 3" xfId="28097" xr:uid="{004D3D2E-CCFB-46E9-8D73-3B64C1A80BA2}"/>
    <cellStyle name="Comma 3 5 2 2 7 2 3" xfId="13687" xr:uid="{00000000-0005-0000-0000-00006B3E0000}"/>
    <cellStyle name="Comma 3 5 2 2 7 2 3 2" xfId="32901" xr:uid="{905352D8-EFB1-4898-BDCC-06637A371B18}"/>
    <cellStyle name="Comma 3 5 2 2 7 2 4" xfId="23294" xr:uid="{CE30547D-0471-441D-BCA6-B0DBEEB48CE3}"/>
    <cellStyle name="Comma 3 5 2 2 7 3" xfId="6482" xr:uid="{00000000-0005-0000-0000-00006C3E0000}"/>
    <cellStyle name="Comma 3 5 2 2 7 3 2" xfId="16089" xr:uid="{00000000-0005-0000-0000-00006D3E0000}"/>
    <cellStyle name="Comma 3 5 2 2 7 3 2 2" xfId="35303" xr:uid="{6E9EF931-2449-4692-93B9-E715EAC21749}"/>
    <cellStyle name="Comma 3 5 2 2 7 3 3" xfId="25696" xr:uid="{01EC7E3F-96E6-4866-BCBA-26A74D365DE0}"/>
    <cellStyle name="Comma 3 5 2 2 7 4" xfId="11285" xr:uid="{00000000-0005-0000-0000-00006E3E0000}"/>
    <cellStyle name="Comma 3 5 2 2 7 4 2" xfId="30499" xr:uid="{D35DD331-6B47-48EE-B936-17A317267EA3}"/>
    <cellStyle name="Comma 3 5 2 2 7 5" xfId="20892" xr:uid="{7D7F440A-4206-4AC7-A414-5DDDD1D1959C}"/>
    <cellStyle name="Comma 3 5 2 2 8" xfId="2480" xr:uid="{00000000-0005-0000-0000-00006F3E0000}"/>
    <cellStyle name="Comma 3 5 2 2 8 2" xfId="7283" xr:uid="{00000000-0005-0000-0000-0000703E0000}"/>
    <cellStyle name="Comma 3 5 2 2 8 2 2" xfId="16890" xr:uid="{00000000-0005-0000-0000-0000713E0000}"/>
    <cellStyle name="Comma 3 5 2 2 8 2 2 2" xfId="36104" xr:uid="{96FBAB9B-F13E-4D89-B130-D08CC6655F1B}"/>
    <cellStyle name="Comma 3 5 2 2 8 2 3" xfId="26497" xr:uid="{A2559C7C-DFD4-4CA4-9623-EE01DAAF4B8C}"/>
    <cellStyle name="Comma 3 5 2 2 8 3" xfId="12087" xr:uid="{00000000-0005-0000-0000-0000723E0000}"/>
    <cellStyle name="Comma 3 5 2 2 8 3 2" xfId="31301" xr:uid="{F9F291A6-7A26-4593-ABA3-4630EA3EDE7C}"/>
    <cellStyle name="Comma 3 5 2 2 8 4" xfId="21694" xr:uid="{0185872B-EC8F-488B-AD38-DE87935E62E4}"/>
    <cellStyle name="Comma 3 5 2 2 9" xfId="4882" xr:uid="{00000000-0005-0000-0000-0000733E0000}"/>
    <cellStyle name="Comma 3 5 2 2 9 2" xfId="14489" xr:uid="{00000000-0005-0000-0000-0000743E0000}"/>
    <cellStyle name="Comma 3 5 2 2 9 2 2" xfId="33703" xr:uid="{7F48E1CF-0B03-41EC-821C-B20F070CB504}"/>
    <cellStyle name="Comma 3 5 2 2 9 3" xfId="24096" xr:uid="{C4BEC287-56FB-44C5-A5E5-F39FABD64F16}"/>
    <cellStyle name="Comma 3 5 2 3" xfId="124" xr:uid="{00000000-0005-0000-0000-0000753E0000}"/>
    <cellStyle name="Comma 3 5 2 3 10" xfId="19342" xr:uid="{61D2F60D-1D87-4A4D-9036-C185A2562B48}"/>
    <cellStyle name="Comma 3 5 2 3 2" xfId="324" xr:uid="{00000000-0005-0000-0000-0000763E0000}"/>
    <cellStyle name="Comma 3 5 2 3 2 2" xfId="1125" xr:uid="{00000000-0005-0000-0000-0000773E0000}"/>
    <cellStyle name="Comma 3 5 2 3 2 2 2" xfId="3530" xr:uid="{00000000-0005-0000-0000-0000783E0000}"/>
    <cellStyle name="Comma 3 5 2 3 2 2 2 2" xfId="8333" xr:uid="{00000000-0005-0000-0000-0000793E0000}"/>
    <cellStyle name="Comma 3 5 2 3 2 2 2 2 2" xfId="17940" xr:uid="{00000000-0005-0000-0000-00007A3E0000}"/>
    <cellStyle name="Comma 3 5 2 3 2 2 2 2 2 2" xfId="37154" xr:uid="{2C2B114E-C07F-4E62-AFF5-69C3C9516EA6}"/>
    <cellStyle name="Comma 3 5 2 3 2 2 2 2 3" xfId="27547" xr:uid="{C4540A26-31A4-4000-95A8-B9AF5E4EF4C5}"/>
    <cellStyle name="Comma 3 5 2 3 2 2 2 3" xfId="13137" xr:uid="{00000000-0005-0000-0000-00007B3E0000}"/>
    <cellStyle name="Comma 3 5 2 3 2 2 2 3 2" xfId="32351" xr:uid="{B5B50010-0F93-4A0C-BF8F-92A7D04175FC}"/>
    <cellStyle name="Comma 3 5 2 3 2 2 2 4" xfId="22744" xr:uid="{21637F33-15B9-4FE3-943D-3E3AF2C85E4C}"/>
    <cellStyle name="Comma 3 5 2 3 2 2 3" xfId="5932" xr:uid="{00000000-0005-0000-0000-00007C3E0000}"/>
    <cellStyle name="Comma 3 5 2 3 2 2 3 2" xfId="15539" xr:uid="{00000000-0005-0000-0000-00007D3E0000}"/>
    <cellStyle name="Comma 3 5 2 3 2 2 3 2 2" xfId="34753" xr:uid="{E3E60BAC-D9AD-4E75-AD36-65D2CB5D1884}"/>
    <cellStyle name="Comma 3 5 2 3 2 2 3 3" xfId="25146" xr:uid="{15671B45-F048-4CF8-81E8-2530B1533115}"/>
    <cellStyle name="Comma 3 5 2 3 2 2 4" xfId="10735" xr:uid="{00000000-0005-0000-0000-00007E3E0000}"/>
    <cellStyle name="Comma 3 5 2 3 2 2 4 2" xfId="29949" xr:uid="{C399B289-49D3-48E2-B80D-3EBC3137961F}"/>
    <cellStyle name="Comma 3 5 2 3 2 2 5" xfId="20342" xr:uid="{A8E8CD79-D0D3-412C-B548-0C9BFAC97127}"/>
    <cellStyle name="Comma 3 5 2 3 2 3" xfId="1925" xr:uid="{00000000-0005-0000-0000-00007F3E0000}"/>
    <cellStyle name="Comma 3 5 2 3 2 3 2" xfId="4330" xr:uid="{00000000-0005-0000-0000-0000803E0000}"/>
    <cellStyle name="Comma 3 5 2 3 2 3 2 2" xfId="9133" xr:uid="{00000000-0005-0000-0000-0000813E0000}"/>
    <cellStyle name="Comma 3 5 2 3 2 3 2 2 2" xfId="18740" xr:uid="{00000000-0005-0000-0000-0000823E0000}"/>
    <cellStyle name="Comma 3 5 2 3 2 3 2 2 2 2" xfId="37954" xr:uid="{1B6453CA-0E6A-4656-A54A-A6D032703B44}"/>
    <cellStyle name="Comma 3 5 2 3 2 3 2 2 3" xfId="28347" xr:uid="{1BEF0F8B-B32B-443B-BD8D-C6C573787078}"/>
    <cellStyle name="Comma 3 5 2 3 2 3 2 3" xfId="13937" xr:uid="{00000000-0005-0000-0000-0000833E0000}"/>
    <cellStyle name="Comma 3 5 2 3 2 3 2 3 2" xfId="33151" xr:uid="{7F92916B-E9B7-4810-975B-1DD7719AA08F}"/>
    <cellStyle name="Comma 3 5 2 3 2 3 2 4" xfId="23544" xr:uid="{8F90ADDA-3580-4316-97AF-63EE32FB6447}"/>
    <cellStyle name="Comma 3 5 2 3 2 3 3" xfId="6732" xr:uid="{00000000-0005-0000-0000-0000843E0000}"/>
    <cellStyle name="Comma 3 5 2 3 2 3 3 2" xfId="16339" xr:uid="{00000000-0005-0000-0000-0000853E0000}"/>
    <cellStyle name="Comma 3 5 2 3 2 3 3 2 2" xfId="35553" xr:uid="{4131A68A-FAD8-48C3-BA44-5EB6DEF1D2D4}"/>
    <cellStyle name="Comma 3 5 2 3 2 3 3 3" xfId="25946" xr:uid="{75350585-0C94-4EE3-B011-BD8EBB3CE00D}"/>
    <cellStyle name="Comma 3 5 2 3 2 3 4" xfId="11535" xr:uid="{00000000-0005-0000-0000-0000863E0000}"/>
    <cellStyle name="Comma 3 5 2 3 2 3 4 2" xfId="30749" xr:uid="{9443B47A-168E-4DCE-8924-070CF2698A87}"/>
    <cellStyle name="Comma 3 5 2 3 2 3 5" xfId="21142" xr:uid="{5CCFBEB3-C386-48DD-BF22-BDF27859D7A8}"/>
    <cellStyle name="Comma 3 5 2 3 2 4" xfId="2730" xr:uid="{00000000-0005-0000-0000-0000873E0000}"/>
    <cellStyle name="Comma 3 5 2 3 2 4 2" xfId="7533" xr:uid="{00000000-0005-0000-0000-0000883E0000}"/>
    <cellStyle name="Comma 3 5 2 3 2 4 2 2" xfId="17140" xr:uid="{00000000-0005-0000-0000-0000893E0000}"/>
    <cellStyle name="Comma 3 5 2 3 2 4 2 2 2" xfId="36354" xr:uid="{C0629A26-55A5-4D65-8A18-E16F131B265A}"/>
    <cellStyle name="Comma 3 5 2 3 2 4 2 3" xfId="26747" xr:uid="{2476927C-E4FD-4203-B116-E9D77230ECC1}"/>
    <cellStyle name="Comma 3 5 2 3 2 4 3" xfId="12337" xr:uid="{00000000-0005-0000-0000-00008A3E0000}"/>
    <cellStyle name="Comma 3 5 2 3 2 4 3 2" xfId="31551" xr:uid="{93013C02-D6E8-404B-BF45-5C2345EF3307}"/>
    <cellStyle name="Comma 3 5 2 3 2 4 4" xfId="21944" xr:uid="{3FEF1E88-0899-48C9-AFD0-CB2AA8C0B530}"/>
    <cellStyle name="Comma 3 5 2 3 2 5" xfId="5132" xr:uid="{00000000-0005-0000-0000-00008B3E0000}"/>
    <cellStyle name="Comma 3 5 2 3 2 5 2" xfId="14739" xr:uid="{00000000-0005-0000-0000-00008C3E0000}"/>
    <cellStyle name="Comma 3 5 2 3 2 5 2 2" xfId="33953" xr:uid="{1A433E7E-5737-4F10-940C-9A3A9D165B9B}"/>
    <cellStyle name="Comma 3 5 2 3 2 5 3" xfId="24346" xr:uid="{D5953C89-1C30-421E-BBAE-259CF53EC49E}"/>
    <cellStyle name="Comma 3 5 2 3 2 6" xfId="9935" xr:uid="{00000000-0005-0000-0000-00008D3E0000}"/>
    <cellStyle name="Comma 3 5 2 3 2 6 2" xfId="29149" xr:uid="{22506DC6-5D3E-4CB2-9DB3-A05EBA1FA2E7}"/>
    <cellStyle name="Comma 3 5 2 3 2 7" xfId="19542" xr:uid="{539015F9-0169-4F30-B479-747AA1DA503F}"/>
    <cellStyle name="Comma 3 5 2 3 3" xfId="524" xr:uid="{00000000-0005-0000-0000-00008E3E0000}"/>
    <cellStyle name="Comma 3 5 2 3 3 2" xfId="1325" xr:uid="{00000000-0005-0000-0000-00008F3E0000}"/>
    <cellStyle name="Comma 3 5 2 3 3 2 2" xfId="3730" xr:uid="{00000000-0005-0000-0000-0000903E0000}"/>
    <cellStyle name="Comma 3 5 2 3 3 2 2 2" xfId="8533" xr:uid="{00000000-0005-0000-0000-0000913E0000}"/>
    <cellStyle name="Comma 3 5 2 3 3 2 2 2 2" xfId="18140" xr:uid="{00000000-0005-0000-0000-0000923E0000}"/>
    <cellStyle name="Comma 3 5 2 3 3 2 2 2 2 2" xfId="37354" xr:uid="{4225A2E0-5AEA-416A-B732-F22705FC2B60}"/>
    <cellStyle name="Comma 3 5 2 3 3 2 2 2 3" xfId="27747" xr:uid="{9C54FE15-4875-4B6E-A22D-4145C961DBB0}"/>
    <cellStyle name="Comma 3 5 2 3 3 2 2 3" xfId="13337" xr:uid="{00000000-0005-0000-0000-0000933E0000}"/>
    <cellStyle name="Comma 3 5 2 3 3 2 2 3 2" xfId="32551" xr:uid="{7687D9C1-3217-4FF8-8746-6ECF3534430E}"/>
    <cellStyle name="Comma 3 5 2 3 3 2 2 4" xfId="22944" xr:uid="{3FAC5681-8614-4BB6-9D06-44C8AE277886}"/>
    <cellStyle name="Comma 3 5 2 3 3 2 3" xfId="6132" xr:uid="{00000000-0005-0000-0000-0000943E0000}"/>
    <cellStyle name="Comma 3 5 2 3 3 2 3 2" xfId="15739" xr:uid="{00000000-0005-0000-0000-0000953E0000}"/>
    <cellStyle name="Comma 3 5 2 3 3 2 3 2 2" xfId="34953" xr:uid="{51052225-E4FF-4340-A4F7-803229ACF524}"/>
    <cellStyle name="Comma 3 5 2 3 3 2 3 3" xfId="25346" xr:uid="{06733B27-4B6F-4866-8905-8666E0431AA9}"/>
    <cellStyle name="Comma 3 5 2 3 3 2 4" xfId="10935" xr:uid="{00000000-0005-0000-0000-0000963E0000}"/>
    <cellStyle name="Comma 3 5 2 3 3 2 4 2" xfId="30149" xr:uid="{F7A93498-A93E-442E-A135-6CAF7BC870A2}"/>
    <cellStyle name="Comma 3 5 2 3 3 2 5" xfId="20542" xr:uid="{389FC767-9F72-4100-BB56-F05512F08553}"/>
    <cellStyle name="Comma 3 5 2 3 3 3" xfId="2125" xr:uid="{00000000-0005-0000-0000-0000973E0000}"/>
    <cellStyle name="Comma 3 5 2 3 3 3 2" xfId="4530" xr:uid="{00000000-0005-0000-0000-0000983E0000}"/>
    <cellStyle name="Comma 3 5 2 3 3 3 2 2" xfId="9333" xr:uid="{00000000-0005-0000-0000-0000993E0000}"/>
    <cellStyle name="Comma 3 5 2 3 3 3 2 2 2" xfId="18940" xr:uid="{00000000-0005-0000-0000-00009A3E0000}"/>
    <cellStyle name="Comma 3 5 2 3 3 3 2 2 2 2" xfId="38154" xr:uid="{3E97B66E-DF1D-4CCD-9DC4-FA40E93BE9CD}"/>
    <cellStyle name="Comma 3 5 2 3 3 3 2 2 3" xfId="28547" xr:uid="{DB52C10F-CE3E-4216-932E-57CC9A07AE79}"/>
    <cellStyle name="Comma 3 5 2 3 3 3 2 3" xfId="14137" xr:uid="{00000000-0005-0000-0000-00009B3E0000}"/>
    <cellStyle name="Comma 3 5 2 3 3 3 2 3 2" xfId="33351" xr:uid="{CC290F57-8CB7-4E1F-BF02-B62ACC983BAA}"/>
    <cellStyle name="Comma 3 5 2 3 3 3 2 4" xfId="23744" xr:uid="{42933DC2-9E78-4E7B-8A9F-F4C2388668DE}"/>
    <cellStyle name="Comma 3 5 2 3 3 3 3" xfId="6932" xr:uid="{00000000-0005-0000-0000-00009C3E0000}"/>
    <cellStyle name="Comma 3 5 2 3 3 3 3 2" xfId="16539" xr:uid="{00000000-0005-0000-0000-00009D3E0000}"/>
    <cellStyle name="Comma 3 5 2 3 3 3 3 2 2" xfId="35753" xr:uid="{6A470239-077C-42A8-B431-F0E7838F5C5A}"/>
    <cellStyle name="Comma 3 5 2 3 3 3 3 3" xfId="26146" xr:uid="{9FE0603D-F107-49E3-9AAA-F644D526B972}"/>
    <cellStyle name="Comma 3 5 2 3 3 3 4" xfId="11735" xr:uid="{00000000-0005-0000-0000-00009E3E0000}"/>
    <cellStyle name="Comma 3 5 2 3 3 3 4 2" xfId="30949" xr:uid="{D7B33B88-9757-43C0-9184-A7A715781B0B}"/>
    <cellStyle name="Comma 3 5 2 3 3 3 5" xfId="21342" xr:uid="{70103BCA-FE50-49D1-A0A1-3BD0016D80D8}"/>
    <cellStyle name="Comma 3 5 2 3 3 4" xfId="2930" xr:uid="{00000000-0005-0000-0000-00009F3E0000}"/>
    <cellStyle name="Comma 3 5 2 3 3 4 2" xfId="7733" xr:uid="{00000000-0005-0000-0000-0000A03E0000}"/>
    <cellStyle name="Comma 3 5 2 3 3 4 2 2" xfId="17340" xr:uid="{00000000-0005-0000-0000-0000A13E0000}"/>
    <cellStyle name="Comma 3 5 2 3 3 4 2 2 2" xfId="36554" xr:uid="{36F900B2-4F71-488E-869F-B1826348D351}"/>
    <cellStyle name="Comma 3 5 2 3 3 4 2 3" xfId="26947" xr:uid="{FBF6F424-BA52-4809-9967-3D7DCE5A0484}"/>
    <cellStyle name="Comma 3 5 2 3 3 4 3" xfId="12537" xr:uid="{00000000-0005-0000-0000-0000A23E0000}"/>
    <cellStyle name="Comma 3 5 2 3 3 4 3 2" xfId="31751" xr:uid="{2B15B538-1D8E-4C8A-A894-E154461284FA}"/>
    <cellStyle name="Comma 3 5 2 3 3 4 4" xfId="22144" xr:uid="{69942FC7-4163-4B02-85C7-7CA0EB8D7482}"/>
    <cellStyle name="Comma 3 5 2 3 3 5" xfId="5332" xr:uid="{00000000-0005-0000-0000-0000A33E0000}"/>
    <cellStyle name="Comma 3 5 2 3 3 5 2" xfId="14939" xr:uid="{00000000-0005-0000-0000-0000A43E0000}"/>
    <cellStyle name="Comma 3 5 2 3 3 5 2 2" xfId="34153" xr:uid="{945CE751-A4BE-4541-925C-F73DBAC7F083}"/>
    <cellStyle name="Comma 3 5 2 3 3 5 3" xfId="24546" xr:uid="{0BD1A261-AF5E-43DE-8946-BC8A56211DAE}"/>
    <cellStyle name="Comma 3 5 2 3 3 6" xfId="10135" xr:uid="{00000000-0005-0000-0000-0000A53E0000}"/>
    <cellStyle name="Comma 3 5 2 3 3 6 2" xfId="29349" xr:uid="{0F39E7AC-C58E-491B-9C17-EA77ACFF2BCE}"/>
    <cellStyle name="Comma 3 5 2 3 3 7" xfId="19742" xr:uid="{161C1977-7D85-4666-9C6D-09DF018BA7C5}"/>
    <cellStyle name="Comma 3 5 2 3 4" xfId="724" xr:uid="{00000000-0005-0000-0000-0000A63E0000}"/>
    <cellStyle name="Comma 3 5 2 3 4 2" xfId="1525" xr:uid="{00000000-0005-0000-0000-0000A73E0000}"/>
    <cellStyle name="Comma 3 5 2 3 4 2 2" xfId="3930" xr:uid="{00000000-0005-0000-0000-0000A83E0000}"/>
    <cellStyle name="Comma 3 5 2 3 4 2 2 2" xfId="8733" xr:uid="{00000000-0005-0000-0000-0000A93E0000}"/>
    <cellStyle name="Comma 3 5 2 3 4 2 2 2 2" xfId="18340" xr:uid="{00000000-0005-0000-0000-0000AA3E0000}"/>
    <cellStyle name="Comma 3 5 2 3 4 2 2 2 2 2" xfId="37554" xr:uid="{53024E73-4BD0-4552-BAEC-42A5956DDBDE}"/>
    <cellStyle name="Comma 3 5 2 3 4 2 2 2 3" xfId="27947" xr:uid="{F8E1E535-D09B-4C97-AD97-FC33B9965A3F}"/>
    <cellStyle name="Comma 3 5 2 3 4 2 2 3" xfId="13537" xr:uid="{00000000-0005-0000-0000-0000AB3E0000}"/>
    <cellStyle name="Comma 3 5 2 3 4 2 2 3 2" xfId="32751" xr:uid="{2070D0FA-7962-4228-9918-167386CC065E}"/>
    <cellStyle name="Comma 3 5 2 3 4 2 2 4" xfId="23144" xr:uid="{3B997355-85DB-4D0F-A73D-2089570E0B90}"/>
    <cellStyle name="Comma 3 5 2 3 4 2 3" xfId="6332" xr:uid="{00000000-0005-0000-0000-0000AC3E0000}"/>
    <cellStyle name="Comma 3 5 2 3 4 2 3 2" xfId="15939" xr:uid="{00000000-0005-0000-0000-0000AD3E0000}"/>
    <cellStyle name="Comma 3 5 2 3 4 2 3 2 2" xfId="35153" xr:uid="{098B0BCC-F04D-4BFD-AC95-BC4BF325CB7F}"/>
    <cellStyle name="Comma 3 5 2 3 4 2 3 3" xfId="25546" xr:uid="{A08DC306-1CC1-4B96-B1FB-59A5F145655E}"/>
    <cellStyle name="Comma 3 5 2 3 4 2 4" xfId="11135" xr:uid="{00000000-0005-0000-0000-0000AE3E0000}"/>
    <cellStyle name="Comma 3 5 2 3 4 2 4 2" xfId="30349" xr:uid="{F2D7E160-ADF3-4810-85E2-33A5E1A13D4E}"/>
    <cellStyle name="Comma 3 5 2 3 4 2 5" xfId="20742" xr:uid="{C88CB57E-372A-47DC-8A40-1D24C05408DD}"/>
    <cellStyle name="Comma 3 5 2 3 4 3" xfId="2325" xr:uid="{00000000-0005-0000-0000-0000AF3E0000}"/>
    <cellStyle name="Comma 3 5 2 3 4 3 2" xfId="4730" xr:uid="{00000000-0005-0000-0000-0000B03E0000}"/>
    <cellStyle name="Comma 3 5 2 3 4 3 2 2" xfId="9533" xr:uid="{00000000-0005-0000-0000-0000B13E0000}"/>
    <cellStyle name="Comma 3 5 2 3 4 3 2 2 2" xfId="19140" xr:uid="{00000000-0005-0000-0000-0000B23E0000}"/>
    <cellStyle name="Comma 3 5 2 3 4 3 2 2 2 2" xfId="38354" xr:uid="{12BFDC40-087F-47DF-B9ED-5F6D72A614B2}"/>
    <cellStyle name="Comma 3 5 2 3 4 3 2 2 3" xfId="28747" xr:uid="{2727105F-6342-4FA0-B861-246A06D58CD5}"/>
    <cellStyle name="Comma 3 5 2 3 4 3 2 3" xfId="14337" xr:uid="{00000000-0005-0000-0000-0000B33E0000}"/>
    <cellStyle name="Comma 3 5 2 3 4 3 2 3 2" xfId="33551" xr:uid="{7B6E64BF-51E5-4B9F-8FE8-C83C1EDFD2F4}"/>
    <cellStyle name="Comma 3 5 2 3 4 3 2 4" xfId="23944" xr:uid="{A4FACAA1-144F-4AB9-B698-347037388352}"/>
    <cellStyle name="Comma 3 5 2 3 4 3 3" xfId="7132" xr:uid="{00000000-0005-0000-0000-0000B43E0000}"/>
    <cellStyle name="Comma 3 5 2 3 4 3 3 2" xfId="16739" xr:uid="{00000000-0005-0000-0000-0000B53E0000}"/>
    <cellStyle name="Comma 3 5 2 3 4 3 3 2 2" xfId="35953" xr:uid="{A8234596-64DA-4C45-BE15-22E17A0FE2F6}"/>
    <cellStyle name="Comma 3 5 2 3 4 3 3 3" xfId="26346" xr:uid="{C1E1B944-3B65-4B3B-A95E-C65BCD1E8C57}"/>
    <cellStyle name="Comma 3 5 2 3 4 3 4" xfId="11935" xr:uid="{00000000-0005-0000-0000-0000B63E0000}"/>
    <cellStyle name="Comma 3 5 2 3 4 3 4 2" xfId="31149" xr:uid="{1310C2CF-5B8C-43FC-A81B-214DA48B6344}"/>
    <cellStyle name="Comma 3 5 2 3 4 3 5" xfId="21542" xr:uid="{8A07065F-615B-4DF8-B44F-5868F938B6A0}"/>
    <cellStyle name="Comma 3 5 2 3 4 4" xfId="3130" xr:uid="{00000000-0005-0000-0000-0000B73E0000}"/>
    <cellStyle name="Comma 3 5 2 3 4 4 2" xfId="7933" xr:uid="{00000000-0005-0000-0000-0000B83E0000}"/>
    <cellStyle name="Comma 3 5 2 3 4 4 2 2" xfId="17540" xr:uid="{00000000-0005-0000-0000-0000B93E0000}"/>
    <cellStyle name="Comma 3 5 2 3 4 4 2 2 2" xfId="36754" xr:uid="{8CA237E1-1254-4A45-910D-A779F87A4659}"/>
    <cellStyle name="Comma 3 5 2 3 4 4 2 3" xfId="27147" xr:uid="{760AF910-EB10-4AD7-B22D-283DD43E0ADB}"/>
    <cellStyle name="Comma 3 5 2 3 4 4 3" xfId="12737" xr:uid="{00000000-0005-0000-0000-0000BA3E0000}"/>
    <cellStyle name="Comma 3 5 2 3 4 4 3 2" xfId="31951" xr:uid="{78B2CFD3-243D-48DB-9CEF-9E50F0D71088}"/>
    <cellStyle name="Comma 3 5 2 3 4 4 4" xfId="22344" xr:uid="{6141D3C0-E283-4C19-8F8B-011117807D06}"/>
    <cellStyle name="Comma 3 5 2 3 4 5" xfId="5532" xr:uid="{00000000-0005-0000-0000-0000BB3E0000}"/>
    <cellStyle name="Comma 3 5 2 3 4 5 2" xfId="15139" xr:uid="{00000000-0005-0000-0000-0000BC3E0000}"/>
    <cellStyle name="Comma 3 5 2 3 4 5 2 2" xfId="34353" xr:uid="{C10B9E07-4F77-4F84-936C-3D2DF1EAA1FC}"/>
    <cellStyle name="Comma 3 5 2 3 4 5 3" xfId="24746" xr:uid="{174E6D74-DD6B-47E8-8E3D-1FD9BE43F977}"/>
    <cellStyle name="Comma 3 5 2 3 4 6" xfId="10335" xr:uid="{00000000-0005-0000-0000-0000BD3E0000}"/>
    <cellStyle name="Comma 3 5 2 3 4 6 2" xfId="29549" xr:uid="{EE2490F4-A82B-44CC-A177-4A954D3F0F6D}"/>
    <cellStyle name="Comma 3 5 2 3 4 7" xfId="19942" xr:uid="{4498FBE0-D104-415A-B6A6-40BEB56CF735}"/>
    <cellStyle name="Comma 3 5 2 3 5" xfId="925" xr:uid="{00000000-0005-0000-0000-0000BE3E0000}"/>
    <cellStyle name="Comma 3 5 2 3 5 2" xfId="3330" xr:uid="{00000000-0005-0000-0000-0000BF3E0000}"/>
    <cellStyle name="Comma 3 5 2 3 5 2 2" xfId="8133" xr:uid="{00000000-0005-0000-0000-0000C03E0000}"/>
    <cellStyle name="Comma 3 5 2 3 5 2 2 2" xfId="17740" xr:uid="{00000000-0005-0000-0000-0000C13E0000}"/>
    <cellStyle name="Comma 3 5 2 3 5 2 2 2 2" xfId="36954" xr:uid="{53F36843-F8AA-496A-AA4F-64CA4F04C112}"/>
    <cellStyle name="Comma 3 5 2 3 5 2 2 3" xfId="27347" xr:uid="{467C5B19-E42B-4C18-95DF-17BD4917A95C}"/>
    <cellStyle name="Comma 3 5 2 3 5 2 3" xfId="12937" xr:uid="{00000000-0005-0000-0000-0000C23E0000}"/>
    <cellStyle name="Comma 3 5 2 3 5 2 3 2" xfId="32151" xr:uid="{D5ED7BA0-7380-405C-9BA6-1F3740CB8DF2}"/>
    <cellStyle name="Comma 3 5 2 3 5 2 4" xfId="22544" xr:uid="{5679AA78-ADEE-46E0-B305-01EF7F92A870}"/>
    <cellStyle name="Comma 3 5 2 3 5 3" xfId="5732" xr:uid="{00000000-0005-0000-0000-0000C33E0000}"/>
    <cellStyle name="Comma 3 5 2 3 5 3 2" xfId="15339" xr:uid="{00000000-0005-0000-0000-0000C43E0000}"/>
    <cellStyle name="Comma 3 5 2 3 5 3 2 2" xfId="34553" xr:uid="{60812DBF-2667-4C12-B947-A595E0E4539E}"/>
    <cellStyle name="Comma 3 5 2 3 5 3 3" xfId="24946" xr:uid="{1A67F74C-1421-4CEB-BD01-44853C7DD317}"/>
    <cellStyle name="Comma 3 5 2 3 5 4" xfId="10535" xr:uid="{00000000-0005-0000-0000-0000C53E0000}"/>
    <cellStyle name="Comma 3 5 2 3 5 4 2" xfId="29749" xr:uid="{7E82D826-A272-4479-AFC5-80BBA6F3FC56}"/>
    <cellStyle name="Comma 3 5 2 3 5 5" xfId="20142" xr:uid="{3C617590-C7A7-4D63-8255-6B3EAE63AA78}"/>
    <cellStyle name="Comma 3 5 2 3 6" xfId="1725" xr:uid="{00000000-0005-0000-0000-0000C63E0000}"/>
    <cellStyle name="Comma 3 5 2 3 6 2" xfId="4130" xr:uid="{00000000-0005-0000-0000-0000C73E0000}"/>
    <cellStyle name="Comma 3 5 2 3 6 2 2" xfId="8933" xr:uid="{00000000-0005-0000-0000-0000C83E0000}"/>
    <cellStyle name="Comma 3 5 2 3 6 2 2 2" xfId="18540" xr:uid="{00000000-0005-0000-0000-0000C93E0000}"/>
    <cellStyle name="Comma 3 5 2 3 6 2 2 2 2" xfId="37754" xr:uid="{CB83AC2B-8C24-4D1E-AC8D-1629596DB150}"/>
    <cellStyle name="Comma 3 5 2 3 6 2 2 3" xfId="28147" xr:uid="{B01D07CC-AF3E-4AA0-A530-7DDECF829340}"/>
    <cellStyle name="Comma 3 5 2 3 6 2 3" xfId="13737" xr:uid="{00000000-0005-0000-0000-0000CA3E0000}"/>
    <cellStyle name="Comma 3 5 2 3 6 2 3 2" xfId="32951" xr:uid="{3E459B36-1CA0-41B6-8839-A85571D4966C}"/>
    <cellStyle name="Comma 3 5 2 3 6 2 4" xfId="23344" xr:uid="{A1529FCA-C12E-4774-97A0-BA6731B9663F}"/>
    <cellStyle name="Comma 3 5 2 3 6 3" xfId="6532" xr:uid="{00000000-0005-0000-0000-0000CB3E0000}"/>
    <cellStyle name="Comma 3 5 2 3 6 3 2" xfId="16139" xr:uid="{00000000-0005-0000-0000-0000CC3E0000}"/>
    <cellStyle name="Comma 3 5 2 3 6 3 2 2" xfId="35353" xr:uid="{CA24F580-A8C1-491F-91A5-D931DA8BE81E}"/>
    <cellStyle name="Comma 3 5 2 3 6 3 3" xfId="25746" xr:uid="{24F8753F-0E87-4E3B-B0B3-87BB496C39A7}"/>
    <cellStyle name="Comma 3 5 2 3 6 4" xfId="11335" xr:uid="{00000000-0005-0000-0000-0000CD3E0000}"/>
    <cellStyle name="Comma 3 5 2 3 6 4 2" xfId="30549" xr:uid="{EF02F8C2-FC3F-4E98-A278-11D91290DC20}"/>
    <cellStyle name="Comma 3 5 2 3 6 5" xfId="20942" xr:uid="{69CBABBA-0581-4106-ADAD-56E2D614E87E}"/>
    <cellStyle name="Comma 3 5 2 3 7" xfId="2530" xr:uid="{00000000-0005-0000-0000-0000CE3E0000}"/>
    <cellStyle name="Comma 3 5 2 3 7 2" xfId="7333" xr:uid="{00000000-0005-0000-0000-0000CF3E0000}"/>
    <cellStyle name="Comma 3 5 2 3 7 2 2" xfId="16940" xr:uid="{00000000-0005-0000-0000-0000D03E0000}"/>
    <cellStyle name="Comma 3 5 2 3 7 2 2 2" xfId="36154" xr:uid="{FC1A4D75-66B2-4D8D-A9C2-BD11C34137B0}"/>
    <cellStyle name="Comma 3 5 2 3 7 2 3" xfId="26547" xr:uid="{AE01F305-80F6-4FD9-BC7B-AA8E06D11984}"/>
    <cellStyle name="Comma 3 5 2 3 7 3" xfId="12137" xr:uid="{00000000-0005-0000-0000-0000D13E0000}"/>
    <cellStyle name="Comma 3 5 2 3 7 3 2" xfId="31351" xr:uid="{EC678CA1-E8AF-4811-9EC4-632CE7F3E74E}"/>
    <cellStyle name="Comma 3 5 2 3 7 4" xfId="21744" xr:uid="{57E017FB-22CE-45F4-AF64-285ED5A109A9}"/>
    <cellStyle name="Comma 3 5 2 3 8" xfId="4932" xr:uid="{00000000-0005-0000-0000-0000D23E0000}"/>
    <cellStyle name="Comma 3 5 2 3 8 2" xfId="14539" xr:uid="{00000000-0005-0000-0000-0000D33E0000}"/>
    <cellStyle name="Comma 3 5 2 3 8 2 2" xfId="33753" xr:uid="{A20CF6BB-5836-46D1-9DEE-F249558E2AA8}"/>
    <cellStyle name="Comma 3 5 2 3 8 3" xfId="24146" xr:uid="{E0D5DA37-EE4A-4413-9A7A-898658508525}"/>
    <cellStyle name="Comma 3 5 2 3 9" xfId="9735" xr:uid="{00000000-0005-0000-0000-0000D43E0000}"/>
    <cellStyle name="Comma 3 5 2 3 9 2" xfId="28949" xr:uid="{68D11789-67C8-4101-B432-A522B32ED9A5}"/>
    <cellStyle name="Comma 3 5 2 4" xfId="224" xr:uid="{00000000-0005-0000-0000-0000D53E0000}"/>
    <cellStyle name="Comma 3 5 2 4 2" xfId="1025" xr:uid="{00000000-0005-0000-0000-0000D63E0000}"/>
    <cellStyle name="Comma 3 5 2 4 2 2" xfId="3430" xr:uid="{00000000-0005-0000-0000-0000D73E0000}"/>
    <cellStyle name="Comma 3 5 2 4 2 2 2" xfId="8233" xr:uid="{00000000-0005-0000-0000-0000D83E0000}"/>
    <cellStyle name="Comma 3 5 2 4 2 2 2 2" xfId="17840" xr:uid="{00000000-0005-0000-0000-0000D93E0000}"/>
    <cellStyle name="Comma 3 5 2 4 2 2 2 2 2" xfId="37054" xr:uid="{FD1740AC-A407-4E6C-90F4-2723F6E46301}"/>
    <cellStyle name="Comma 3 5 2 4 2 2 2 3" xfId="27447" xr:uid="{8B329230-791A-4B79-9222-E787A9578077}"/>
    <cellStyle name="Comma 3 5 2 4 2 2 3" xfId="13037" xr:uid="{00000000-0005-0000-0000-0000DA3E0000}"/>
    <cellStyle name="Comma 3 5 2 4 2 2 3 2" xfId="32251" xr:uid="{1967C495-EFE4-4C51-81D1-B3FBA6814106}"/>
    <cellStyle name="Comma 3 5 2 4 2 2 4" xfId="22644" xr:uid="{899B34A9-1651-4F13-A4DB-931236F34143}"/>
    <cellStyle name="Comma 3 5 2 4 2 3" xfId="5832" xr:uid="{00000000-0005-0000-0000-0000DB3E0000}"/>
    <cellStyle name="Comma 3 5 2 4 2 3 2" xfId="15439" xr:uid="{00000000-0005-0000-0000-0000DC3E0000}"/>
    <cellStyle name="Comma 3 5 2 4 2 3 2 2" xfId="34653" xr:uid="{3D7FFE7D-FF38-4DB4-9FDD-1C0031F3C0E8}"/>
    <cellStyle name="Comma 3 5 2 4 2 3 3" xfId="25046" xr:uid="{FD30D2C5-3AA2-437E-9BB7-347C4C6579B9}"/>
    <cellStyle name="Comma 3 5 2 4 2 4" xfId="10635" xr:uid="{00000000-0005-0000-0000-0000DD3E0000}"/>
    <cellStyle name="Comma 3 5 2 4 2 4 2" xfId="29849" xr:uid="{8CFFB091-7962-42FA-8F41-7A035417E5DC}"/>
    <cellStyle name="Comma 3 5 2 4 2 5" xfId="20242" xr:uid="{4199D5AE-89B9-42A0-A71D-A8B4F7E32827}"/>
    <cellStyle name="Comma 3 5 2 4 3" xfId="1825" xr:uid="{00000000-0005-0000-0000-0000DE3E0000}"/>
    <cellStyle name="Comma 3 5 2 4 3 2" xfId="4230" xr:uid="{00000000-0005-0000-0000-0000DF3E0000}"/>
    <cellStyle name="Comma 3 5 2 4 3 2 2" xfId="9033" xr:uid="{00000000-0005-0000-0000-0000E03E0000}"/>
    <cellStyle name="Comma 3 5 2 4 3 2 2 2" xfId="18640" xr:uid="{00000000-0005-0000-0000-0000E13E0000}"/>
    <cellStyle name="Comma 3 5 2 4 3 2 2 2 2" xfId="37854" xr:uid="{6B7D987B-B5C8-4375-9144-C7EBE2A091F4}"/>
    <cellStyle name="Comma 3 5 2 4 3 2 2 3" xfId="28247" xr:uid="{0BC0303C-A542-4C41-A4C3-61D383387D57}"/>
    <cellStyle name="Comma 3 5 2 4 3 2 3" xfId="13837" xr:uid="{00000000-0005-0000-0000-0000E23E0000}"/>
    <cellStyle name="Comma 3 5 2 4 3 2 3 2" xfId="33051" xr:uid="{57D73D2E-53B3-41C1-9CAE-71C8DEBB0F5E}"/>
    <cellStyle name="Comma 3 5 2 4 3 2 4" xfId="23444" xr:uid="{80D20226-EF5F-4292-89A9-DCE2D3128241}"/>
    <cellStyle name="Comma 3 5 2 4 3 3" xfId="6632" xr:uid="{00000000-0005-0000-0000-0000E33E0000}"/>
    <cellStyle name="Comma 3 5 2 4 3 3 2" xfId="16239" xr:uid="{00000000-0005-0000-0000-0000E43E0000}"/>
    <cellStyle name="Comma 3 5 2 4 3 3 2 2" xfId="35453" xr:uid="{44FDF0DA-B53C-4A20-8C73-25A889CC4C2F}"/>
    <cellStyle name="Comma 3 5 2 4 3 3 3" xfId="25846" xr:uid="{7A79D5AC-D34B-4AF8-B628-B9A4999FCE30}"/>
    <cellStyle name="Comma 3 5 2 4 3 4" xfId="11435" xr:uid="{00000000-0005-0000-0000-0000E53E0000}"/>
    <cellStyle name="Comma 3 5 2 4 3 4 2" xfId="30649" xr:uid="{19E5535E-692F-4C69-80C3-0CB32B936DDF}"/>
    <cellStyle name="Comma 3 5 2 4 3 5" xfId="21042" xr:uid="{53B72F91-D3EA-4F1D-9A62-9AAC5B400FD9}"/>
    <cellStyle name="Comma 3 5 2 4 4" xfId="2630" xr:uid="{00000000-0005-0000-0000-0000E63E0000}"/>
    <cellStyle name="Comma 3 5 2 4 4 2" xfId="7433" xr:uid="{00000000-0005-0000-0000-0000E73E0000}"/>
    <cellStyle name="Comma 3 5 2 4 4 2 2" xfId="17040" xr:uid="{00000000-0005-0000-0000-0000E83E0000}"/>
    <cellStyle name="Comma 3 5 2 4 4 2 2 2" xfId="36254" xr:uid="{8B17D689-994D-4504-A5C7-3489844F9F42}"/>
    <cellStyle name="Comma 3 5 2 4 4 2 3" xfId="26647" xr:uid="{7817C163-6FFD-4639-94C2-5F26D79C35C2}"/>
    <cellStyle name="Comma 3 5 2 4 4 3" xfId="12237" xr:uid="{00000000-0005-0000-0000-0000E93E0000}"/>
    <cellStyle name="Comma 3 5 2 4 4 3 2" xfId="31451" xr:uid="{8BD6CC1F-B678-40FE-8A6E-CC6BB8E826E5}"/>
    <cellStyle name="Comma 3 5 2 4 4 4" xfId="21844" xr:uid="{B06174C8-8B6A-4238-B656-AE833CB2AD24}"/>
    <cellStyle name="Comma 3 5 2 4 5" xfId="5032" xr:uid="{00000000-0005-0000-0000-0000EA3E0000}"/>
    <cellStyle name="Comma 3 5 2 4 5 2" xfId="14639" xr:uid="{00000000-0005-0000-0000-0000EB3E0000}"/>
    <cellStyle name="Comma 3 5 2 4 5 2 2" xfId="33853" xr:uid="{3386546B-7E24-4197-8212-273F37A101DD}"/>
    <cellStyle name="Comma 3 5 2 4 5 3" xfId="24246" xr:uid="{AF37885B-7E14-4DEF-B67C-EA46678778A7}"/>
    <cellStyle name="Comma 3 5 2 4 6" xfId="9835" xr:uid="{00000000-0005-0000-0000-0000EC3E0000}"/>
    <cellStyle name="Comma 3 5 2 4 6 2" xfId="29049" xr:uid="{EC8D6BFD-180A-4F97-B354-97A3D8A274D9}"/>
    <cellStyle name="Comma 3 5 2 4 7" xfId="19442" xr:uid="{DFCA6581-7EF3-4765-8992-61575E006F5B}"/>
    <cellStyle name="Comma 3 5 2 5" xfId="424" xr:uid="{00000000-0005-0000-0000-0000ED3E0000}"/>
    <cellStyle name="Comma 3 5 2 5 2" xfId="1225" xr:uid="{00000000-0005-0000-0000-0000EE3E0000}"/>
    <cellStyle name="Comma 3 5 2 5 2 2" xfId="3630" xr:uid="{00000000-0005-0000-0000-0000EF3E0000}"/>
    <cellStyle name="Comma 3 5 2 5 2 2 2" xfId="8433" xr:uid="{00000000-0005-0000-0000-0000F03E0000}"/>
    <cellStyle name="Comma 3 5 2 5 2 2 2 2" xfId="18040" xr:uid="{00000000-0005-0000-0000-0000F13E0000}"/>
    <cellStyle name="Comma 3 5 2 5 2 2 2 2 2" xfId="37254" xr:uid="{3E8DBBBE-CC60-49AD-8108-DE92039EDCBB}"/>
    <cellStyle name="Comma 3 5 2 5 2 2 2 3" xfId="27647" xr:uid="{AB882EC8-3C05-4B80-882A-2E512C1AC4EE}"/>
    <cellStyle name="Comma 3 5 2 5 2 2 3" xfId="13237" xr:uid="{00000000-0005-0000-0000-0000F23E0000}"/>
    <cellStyle name="Comma 3 5 2 5 2 2 3 2" xfId="32451" xr:uid="{1DD96A18-F233-4DBC-8A97-43B21FF3E44E}"/>
    <cellStyle name="Comma 3 5 2 5 2 2 4" xfId="22844" xr:uid="{46CE14AD-DE12-4895-A888-93EAF112F4CF}"/>
    <cellStyle name="Comma 3 5 2 5 2 3" xfId="6032" xr:uid="{00000000-0005-0000-0000-0000F33E0000}"/>
    <cellStyle name="Comma 3 5 2 5 2 3 2" xfId="15639" xr:uid="{00000000-0005-0000-0000-0000F43E0000}"/>
    <cellStyle name="Comma 3 5 2 5 2 3 2 2" xfId="34853" xr:uid="{4E4F3A14-142F-4762-9F26-9DE8851C70D0}"/>
    <cellStyle name="Comma 3 5 2 5 2 3 3" xfId="25246" xr:uid="{E47F9A10-82A4-4642-A433-E420FEF8306B}"/>
    <cellStyle name="Comma 3 5 2 5 2 4" xfId="10835" xr:uid="{00000000-0005-0000-0000-0000F53E0000}"/>
    <cellStyle name="Comma 3 5 2 5 2 4 2" xfId="30049" xr:uid="{5177694C-99A9-4670-8C05-F2DE1EC832FA}"/>
    <cellStyle name="Comma 3 5 2 5 2 5" xfId="20442" xr:uid="{F72C28A8-4F98-4C34-A3F9-1DAF8980F690}"/>
    <cellStyle name="Comma 3 5 2 5 3" xfId="2025" xr:uid="{00000000-0005-0000-0000-0000F63E0000}"/>
    <cellStyle name="Comma 3 5 2 5 3 2" xfId="4430" xr:uid="{00000000-0005-0000-0000-0000F73E0000}"/>
    <cellStyle name="Comma 3 5 2 5 3 2 2" xfId="9233" xr:uid="{00000000-0005-0000-0000-0000F83E0000}"/>
    <cellStyle name="Comma 3 5 2 5 3 2 2 2" xfId="18840" xr:uid="{00000000-0005-0000-0000-0000F93E0000}"/>
    <cellStyle name="Comma 3 5 2 5 3 2 2 2 2" xfId="38054" xr:uid="{AF387FDE-07FB-4CC0-9515-E653B7E4B91E}"/>
    <cellStyle name="Comma 3 5 2 5 3 2 2 3" xfId="28447" xr:uid="{1DF1FCD5-6688-4CDA-B07D-DD7AFB16595D}"/>
    <cellStyle name="Comma 3 5 2 5 3 2 3" xfId="14037" xr:uid="{00000000-0005-0000-0000-0000FA3E0000}"/>
    <cellStyle name="Comma 3 5 2 5 3 2 3 2" xfId="33251" xr:uid="{6B44A52A-4258-402E-9F09-0D24F547FB0A}"/>
    <cellStyle name="Comma 3 5 2 5 3 2 4" xfId="23644" xr:uid="{4F8934D0-F119-48B1-A987-1BA06CB4D1F0}"/>
    <cellStyle name="Comma 3 5 2 5 3 3" xfId="6832" xr:uid="{00000000-0005-0000-0000-0000FB3E0000}"/>
    <cellStyle name="Comma 3 5 2 5 3 3 2" xfId="16439" xr:uid="{00000000-0005-0000-0000-0000FC3E0000}"/>
    <cellStyle name="Comma 3 5 2 5 3 3 2 2" xfId="35653" xr:uid="{02909BEA-A072-43EB-8E6D-5E05147CA00E}"/>
    <cellStyle name="Comma 3 5 2 5 3 3 3" xfId="26046" xr:uid="{FE62E962-998C-44DC-99F6-990A9C87AB63}"/>
    <cellStyle name="Comma 3 5 2 5 3 4" xfId="11635" xr:uid="{00000000-0005-0000-0000-0000FD3E0000}"/>
    <cellStyle name="Comma 3 5 2 5 3 4 2" xfId="30849" xr:uid="{69AADD21-3D24-4AC9-A3F6-6BE12847AC10}"/>
    <cellStyle name="Comma 3 5 2 5 3 5" xfId="21242" xr:uid="{BB3B43B4-7858-42F4-9105-25F93AE537E3}"/>
    <cellStyle name="Comma 3 5 2 5 4" xfId="2830" xr:uid="{00000000-0005-0000-0000-0000FE3E0000}"/>
    <cellStyle name="Comma 3 5 2 5 4 2" xfId="7633" xr:uid="{00000000-0005-0000-0000-0000FF3E0000}"/>
    <cellStyle name="Comma 3 5 2 5 4 2 2" xfId="17240" xr:uid="{00000000-0005-0000-0000-0000003F0000}"/>
    <cellStyle name="Comma 3 5 2 5 4 2 2 2" xfId="36454" xr:uid="{82B46D61-62B0-4476-983E-216591D7A42C}"/>
    <cellStyle name="Comma 3 5 2 5 4 2 3" xfId="26847" xr:uid="{5E424CDC-58B5-4DEA-8EAE-E94E07246BEE}"/>
    <cellStyle name="Comma 3 5 2 5 4 3" xfId="12437" xr:uid="{00000000-0005-0000-0000-0000013F0000}"/>
    <cellStyle name="Comma 3 5 2 5 4 3 2" xfId="31651" xr:uid="{6445D135-CB87-4ABE-AF04-67A5022268AA}"/>
    <cellStyle name="Comma 3 5 2 5 4 4" xfId="22044" xr:uid="{37F1CE5B-A6C5-45F2-AF9F-866AC900F505}"/>
    <cellStyle name="Comma 3 5 2 5 5" xfId="5232" xr:uid="{00000000-0005-0000-0000-0000023F0000}"/>
    <cellStyle name="Comma 3 5 2 5 5 2" xfId="14839" xr:uid="{00000000-0005-0000-0000-0000033F0000}"/>
    <cellStyle name="Comma 3 5 2 5 5 2 2" xfId="34053" xr:uid="{44EE7553-0683-42B1-9EA7-A0E145A7F384}"/>
    <cellStyle name="Comma 3 5 2 5 5 3" xfId="24446" xr:uid="{E9A766DF-A057-4258-B2F8-637477FBD609}"/>
    <cellStyle name="Comma 3 5 2 5 6" xfId="10035" xr:uid="{00000000-0005-0000-0000-0000043F0000}"/>
    <cellStyle name="Comma 3 5 2 5 6 2" xfId="29249" xr:uid="{998D8701-80F2-44EE-9271-E18832EBE10E}"/>
    <cellStyle name="Comma 3 5 2 5 7" xfId="19642" xr:uid="{8EA997DA-855E-48AF-BEF2-62673347A12C}"/>
    <cellStyle name="Comma 3 5 2 6" xfId="624" xr:uid="{00000000-0005-0000-0000-0000053F0000}"/>
    <cellStyle name="Comma 3 5 2 6 2" xfId="1425" xr:uid="{00000000-0005-0000-0000-0000063F0000}"/>
    <cellStyle name="Comma 3 5 2 6 2 2" xfId="3830" xr:uid="{00000000-0005-0000-0000-0000073F0000}"/>
    <cellStyle name="Comma 3 5 2 6 2 2 2" xfId="8633" xr:uid="{00000000-0005-0000-0000-0000083F0000}"/>
    <cellStyle name="Comma 3 5 2 6 2 2 2 2" xfId="18240" xr:uid="{00000000-0005-0000-0000-0000093F0000}"/>
    <cellStyle name="Comma 3 5 2 6 2 2 2 2 2" xfId="37454" xr:uid="{FE9E992C-3EF7-4516-829E-920485600A34}"/>
    <cellStyle name="Comma 3 5 2 6 2 2 2 3" xfId="27847" xr:uid="{2926A601-9AF2-4B77-85A2-D30C35306775}"/>
    <cellStyle name="Comma 3 5 2 6 2 2 3" xfId="13437" xr:uid="{00000000-0005-0000-0000-00000A3F0000}"/>
    <cellStyle name="Comma 3 5 2 6 2 2 3 2" xfId="32651" xr:uid="{38B97191-9D50-4F1C-B151-12E95239E72F}"/>
    <cellStyle name="Comma 3 5 2 6 2 2 4" xfId="23044" xr:uid="{209890AE-B98C-4858-998D-00A79BAD4202}"/>
    <cellStyle name="Comma 3 5 2 6 2 3" xfId="6232" xr:uid="{00000000-0005-0000-0000-00000B3F0000}"/>
    <cellStyle name="Comma 3 5 2 6 2 3 2" xfId="15839" xr:uid="{00000000-0005-0000-0000-00000C3F0000}"/>
    <cellStyle name="Comma 3 5 2 6 2 3 2 2" xfId="35053" xr:uid="{63CBA405-9287-4CBE-8956-09AD5F5E311B}"/>
    <cellStyle name="Comma 3 5 2 6 2 3 3" xfId="25446" xr:uid="{74AE7FA0-18DA-4FEA-9B08-5816424021C6}"/>
    <cellStyle name="Comma 3 5 2 6 2 4" xfId="11035" xr:uid="{00000000-0005-0000-0000-00000D3F0000}"/>
    <cellStyle name="Comma 3 5 2 6 2 4 2" xfId="30249" xr:uid="{59733928-D313-47D6-86B3-F23A81CEFED1}"/>
    <cellStyle name="Comma 3 5 2 6 2 5" xfId="20642" xr:uid="{95FB7AC9-CE8A-4A48-8309-FBAC6F7C4E63}"/>
    <cellStyle name="Comma 3 5 2 6 3" xfId="2225" xr:uid="{00000000-0005-0000-0000-00000E3F0000}"/>
    <cellStyle name="Comma 3 5 2 6 3 2" xfId="4630" xr:uid="{00000000-0005-0000-0000-00000F3F0000}"/>
    <cellStyle name="Comma 3 5 2 6 3 2 2" xfId="9433" xr:uid="{00000000-0005-0000-0000-0000103F0000}"/>
    <cellStyle name="Comma 3 5 2 6 3 2 2 2" xfId="19040" xr:uid="{00000000-0005-0000-0000-0000113F0000}"/>
    <cellStyle name="Comma 3 5 2 6 3 2 2 2 2" xfId="38254" xr:uid="{D8648F9F-A117-4F27-A582-DE1EC04DD3C3}"/>
    <cellStyle name="Comma 3 5 2 6 3 2 2 3" xfId="28647" xr:uid="{B5BCA7C1-1F56-4A0D-8E1C-7301249AF321}"/>
    <cellStyle name="Comma 3 5 2 6 3 2 3" xfId="14237" xr:uid="{00000000-0005-0000-0000-0000123F0000}"/>
    <cellStyle name="Comma 3 5 2 6 3 2 3 2" xfId="33451" xr:uid="{80D9582F-F5FE-47DF-B787-2DFC33348E31}"/>
    <cellStyle name="Comma 3 5 2 6 3 2 4" xfId="23844" xr:uid="{AE4ECA68-3515-4958-A7A2-BE26E1F488E4}"/>
    <cellStyle name="Comma 3 5 2 6 3 3" xfId="7032" xr:uid="{00000000-0005-0000-0000-0000133F0000}"/>
    <cellStyle name="Comma 3 5 2 6 3 3 2" xfId="16639" xr:uid="{00000000-0005-0000-0000-0000143F0000}"/>
    <cellStyle name="Comma 3 5 2 6 3 3 2 2" xfId="35853" xr:uid="{D35A2F84-7ED6-46CD-959B-14321ABBE649}"/>
    <cellStyle name="Comma 3 5 2 6 3 3 3" xfId="26246" xr:uid="{41D12E1B-CBE4-41BA-A891-9E81E9BCBC31}"/>
    <cellStyle name="Comma 3 5 2 6 3 4" xfId="11835" xr:uid="{00000000-0005-0000-0000-0000153F0000}"/>
    <cellStyle name="Comma 3 5 2 6 3 4 2" xfId="31049" xr:uid="{6BE7B13F-5FD4-4C7A-BF52-F6193D63B4FB}"/>
    <cellStyle name="Comma 3 5 2 6 3 5" xfId="21442" xr:uid="{2DD8E5DD-40EC-498D-AD72-83C431714686}"/>
    <cellStyle name="Comma 3 5 2 6 4" xfId="3030" xr:uid="{00000000-0005-0000-0000-0000163F0000}"/>
    <cellStyle name="Comma 3 5 2 6 4 2" xfId="7833" xr:uid="{00000000-0005-0000-0000-0000173F0000}"/>
    <cellStyle name="Comma 3 5 2 6 4 2 2" xfId="17440" xr:uid="{00000000-0005-0000-0000-0000183F0000}"/>
    <cellStyle name="Comma 3 5 2 6 4 2 2 2" xfId="36654" xr:uid="{04C9B350-1F5C-4F39-81C4-999DFDBF5F58}"/>
    <cellStyle name="Comma 3 5 2 6 4 2 3" xfId="27047" xr:uid="{D8B55928-C15C-4020-952D-3D06863ED31F}"/>
    <cellStyle name="Comma 3 5 2 6 4 3" xfId="12637" xr:uid="{00000000-0005-0000-0000-0000193F0000}"/>
    <cellStyle name="Comma 3 5 2 6 4 3 2" xfId="31851" xr:uid="{A6263119-FEF0-47AB-9B63-00E6693D0B97}"/>
    <cellStyle name="Comma 3 5 2 6 4 4" xfId="22244" xr:uid="{93C0C48C-7DBC-4B04-8652-8AD041B62F30}"/>
    <cellStyle name="Comma 3 5 2 6 5" xfId="5432" xr:uid="{00000000-0005-0000-0000-00001A3F0000}"/>
    <cellStyle name="Comma 3 5 2 6 5 2" xfId="15039" xr:uid="{00000000-0005-0000-0000-00001B3F0000}"/>
    <cellStyle name="Comma 3 5 2 6 5 2 2" xfId="34253" xr:uid="{6884376E-2ADE-43C4-B756-170A8FC3A570}"/>
    <cellStyle name="Comma 3 5 2 6 5 3" xfId="24646" xr:uid="{C4F8BE89-EBC7-46DA-8386-3DB769F4470D}"/>
    <cellStyle name="Comma 3 5 2 6 6" xfId="10235" xr:uid="{00000000-0005-0000-0000-00001C3F0000}"/>
    <cellStyle name="Comma 3 5 2 6 6 2" xfId="29449" xr:uid="{7BCA30AB-2532-4DBD-9A06-D1A615EC4FC9}"/>
    <cellStyle name="Comma 3 5 2 6 7" xfId="19842" xr:uid="{261E5202-FBFA-4BF5-A214-2D165A4E7190}"/>
    <cellStyle name="Comma 3 5 2 7" xfId="825" xr:uid="{00000000-0005-0000-0000-00001D3F0000}"/>
    <cellStyle name="Comma 3 5 2 7 2" xfId="3230" xr:uid="{00000000-0005-0000-0000-00001E3F0000}"/>
    <cellStyle name="Comma 3 5 2 7 2 2" xfId="8033" xr:uid="{00000000-0005-0000-0000-00001F3F0000}"/>
    <cellStyle name="Comma 3 5 2 7 2 2 2" xfId="17640" xr:uid="{00000000-0005-0000-0000-0000203F0000}"/>
    <cellStyle name="Comma 3 5 2 7 2 2 2 2" xfId="36854" xr:uid="{51C6FA30-1D8D-4788-882A-8627F044939F}"/>
    <cellStyle name="Comma 3 5 2 7 2 2 3" xfId="27247" xr:uid="{C525AA3D-EA76-41E0-90CA-24367A954D18}"/>
    <cellStyle name="Comma 3 5 2 7 2 3" xfId="12837" xr:uid="{00000000-0005-0000-0000-0000213F0000}"/>
    <cellStyle name="Comma 3 5 2 7 2 3 2" xfId="32051" xr:uid="{834002CE-4E02-4073-9B98-632D349A3376}"/>
    <cellStyle name="Comma 3 5 2 7 2 4" xfId="22444" xr:uid="{A3AA81E7-08D3-4DA2-9F4B-E054B279D1F2}"/>
    <cellStyle name="Comma 3 5 2 7 3" xfId="5632" xr:uid="{00000000-0005-0000-0000-0000223F0000}"/>
    <cellStyle name="Comma 3 5 2 7 3 2" xfId="15239" xr:uid="{00000000-0005-0000-0000-0000233F0000}"/>
    <cellStyle name="Comma 3 5 2 7 3 2 2" xfId="34453" xr:uid="{6918E720-0CB7-4205-A0B6-E910AC10A470}"/>
    <cellStyle name="Comma 3 5 2 7 3 3" xfId="24846" xr:uid="{77DF6F72-36C5-44DA-B5BF-6201153417C9}"/>
    <cellStyle name="Comma 3 5 2 7 4" xfId="10435" xr:uid="{00000000-0005-0000-0000-0000243F0000}"/>
    <cellStyle name="Comma 3 5 2 7 4 2" xfId="29649" xr:uid="{686C0E65-358E-4E6B-88F8-8FFBEB01ADCC}"/>
    <cellStyle name="Comma 3 5 2 7 5" xfId="20042" xr:uid="{DED51A2D-A910-435E-B7BA-4E2CC232B4C2}"/>
    <cellStyle name="Comma 3 5 2 8" xfId="1625" xr:uid="{00000000-0005-0000-0000-0000253F0000}"/>
    <cellStyle name="Comma 3 5 2 8 2" xfId="4030" xr:uid="{00000000-0005-0000-0000-0000263F0000}"/>
    <cellStyle name="Comma 3 5 2 8 2 2" xfId="8833" xr:uid="{00000000-0005-0000-0000-0000273F0000}"/>
    <cellStyle name="Comma 3 5 2 8 2 2 2" xfId="18440" xr:uid="{00000000-0005-0000-0000-0000283F0000}"/>
    <cellStyle name="Comma 3 5 2 8 2 2 2 2" xfId="37654" xr:uid="{67A6243C-31FB-4CE9-979C-7731BE644BBD}"/>
    <cellStyle name="Comma 3 5 2 8 2 2 3" xfId="28047" xr:uid="{ECEEA88E-D356-477C-8941-C6DAE29CC81A}"/>
    <cellStyle name="Comma 3 5 2 8 2 3" xfId="13637" xr:uid="{00000000-0005-0000-0000-0000293F0000}"/>
    <cellStyle name="Comma 3 5 2 8 2 3 2" xfId="32851" xr:uid="{BF780895-8FF3-4D91-8318-0DCF134FB6F7}"/>
    <cellStyle name="Comma 3 5 2 8 2 4" xfId="23244" xr:uid="{AD240D45-6031-49BF-BA7F-1CC317927727}"/>
    <cellStyle name="Comma 3 5 2 8 3" xfId="6432" xr:uid="{00000000-0005-0000-0000-00002A3F0000}"/>
    <cellStyle name="Comma 3 5 2 8 3 2" xfId="16039" xr:uid="{00000000-0005-0000-0000-00002B3F0000}"/>
    <cellStyle name="Comma 3 5 2 8 3 2 2" xfId="35253" xr:uid="{9619FE98-E086-4F26-99F9-F938117D0C0E}"/>
    <cellStyle name="Comma 3 5 2 8 3 3" xfId="25646" xr:uid="{73979CA2-3D5A-4530-89EA-2A948FEC12C4}"/>
    <cellStyle name="Comma 3 5 2 8 4" xfId="11235" xr:uid="{00000000-0005-0000-0000-00002C3F0000}"/>
    <cellStyle name="Comma 3 5 2 8 4 2" xfId="30449" xr:uid="{0F5DEB0C-62B9-4793-B986-65A322471708}"/>
    <cellStyle name="Comma 3 5 2 8 5" xfId="20842" xr:uid="{2FBC272A-1138-42C7-9927-7BBA3CF75588}"/>
    <cellStyle name="Comma 3 5 2 9" xfId="2430" xr:uid="{00000000-0005-0000-0000-00002D3F0000}"/>
    <cellStyle name="Comma 3 5 2 9 2" xfId="7233" xr:uid="{00000000-0005-0000-0000-00002E3F0000}"/>
    <cellStyle name="Comma 3 5 2 9 2 2" xfId="16840" xr:uid="{00000000-0005-0000-0000-00002F3F0000}"/>
    <cellStyle name="Comma 3 5 2 9 2 2 2" xfId="36054" xr:uid="{BE4D6236-D5A3-47D0-9D90-0FF7A9FF1CD9}"/>
    <cellStyle name="Comma 3 5 2 9 2 3" xfId="26447" xr:uid="{E37FBAC4-8D5E-4C38-98B4-4A82B812EFD1}"/>
    <cellStyle name="Comma 3 5 2 9 3" xfId="12037" xr:uid="{00000000-0005-0000-0000-0000303F0000}"/>
    <cellStyle name="Comma 3 5 2 9 3 2" xfId="31251" xr:uid="{99849B42-2F89-49CE-B819-0557DA9609CF}"/>
    <cellStyle name="Comma 3 5 2 9 4" xfId="21644" xr:uid="{A01E627F-2A76-4A76-9578-8CD57EC61FDB}"/>
    <cellStyle name="Comma 3 5 3" xfId="34" xr:uid="{00000000-0005-0000-0000-0000313F0000}"/>
    <cellStyle name="Comma 3 5 3 10" xfId="4842" xr:uid="{00000000-0005-0000-0000-0000323F0000}"/>
    <cellStyle name="Comma 3 5 3 10 2" xfId="14449" xr:uid="{00000000-0005-0000-0000-0000333F0000}"/>
    <cellStyle name="Comma 3 5 3 10 2 2" xfId="33663" xr:uid="{5E465933-48D6-4AB0-BFBB-7F22FD6ACF31}"/>
    <cellStyle name="Comma 3 5 3 10 3" xfId="24056" xr:uid="{6AC0C4BC-CE7E-444C-80E9-288015D08CD0}"/>
    <cellStyle name="Comma 3 5 3 11" xfId="9645" xr:uid="{00000000-0005-0000-0000-0000343F0000}"/>
    <cellStyle name="Comma 3 5 3 11 2" xfId="28859" xr:uid="{5BA5D6C2-7494-4AE8-8842-E3E947585E3A}"/>
    <cellStyle name="Comma 3 5 3 12" xfId="19252" xr:uid="{0009FB7F-0864-4275-8A38-D8AC3E5AD0E2}"/>
    <cellStyle name="Comma 3 5 3 2" xfId="84" xr:uid="{00000000-0005-0000-0000-0000353F0000}"/>
    <cellStyle name="Comma 3 5 3 2 10" xfId="9695" xr:uid="{00000000-0005-0000-0000-0000363F0000}"/>
    <cellStyle name="Comma 3 5 3 2 10 2" xfId="28909" xr:uid="{F605799C-54C5-4E9B-B12A-D60AFFAAA3E3}"/>
    <cellStyle name="Comma 3 5 3 2 11" xfId="19302" xr:uid="{1400617A-3EF3-45C6-8505-ADE06869F9DC}"/>
    <cellStyle name="Comma 3 5 3 2 2" xfId="184" xr:uid="{00000000-0005-0000-0000-0000373F0000}"/>
    <cellStyle name="Comma 3 5 3 2 2 10" xfId="19402" xr:uid="{B8AC71E6-0E8B-4F5A-B197-43A1C27167DB}"/>
    <cellStyle name="Comma 3 5 3 2 2 2" xfId="384" xr:uid="{00000000-0005-0000-0000-0000383F0000}"/>
    <cellStyle name="Comma 3 5 3 2 2 2 2" xfId="1185" xr:uid="{00000000-0005-0000-0000-0000393F0000}"/>
    <cellStyle name="Comma 3 5 3 2 2 2 2 2" xfId="3590" xr:uid="{00000000-0005-0000-0000-00003A3F0000}"/>
    <cellStyle name="Comma 3 5 3 2 2 2 2 2 2" xfId="8393" xr:uid="{00000000-0005-0000-0000-00003B3F0000}"/>
    <cellStyle name="Comma 3 5 3 2 2 2 2 2 2 2" xfId="18000" xr:uid="{00000000-0005-0000-0000-00003C3F0000}"/>
    <cellStyle name="Comma 3 5 3 2 2 2 2 2 2 2 2" xfId="37214" xr:uid="{A98BABE7-A7DC-432B-A5E7-B63B9713B975}"/>
    <cellStyle name="Comma 3 5 3 2 2 2 2 2 2 3" xfId="27607" xr:uid="{EF58938E-F8CF-462D-BBE9-49B4BFD394ED}"/>
    <cellStyle name="Comma 3 5 3 2 2 2 2 2 3" xfId="13197" xr:uid="{00000000-0005-0000-0000-00003D3F0000}"/>
    <cellStyle name="Comma 3 5 3 2 2 2 2 2 3 2" xfId="32411" xr:uid="{D4298942-C92A-4D58-B01D-BCADB217F20E}"/>
    <cellStyle name="Comma 3 5 3 2 2 2 2 2 4" xfId="22804" xr:uid="{8C5199F9-71A7-402E-A23D-9B9D12081E38}"/>
    <cellStyle name="Comma 3 5 3 2 2 2 2 3" xfId="5992" xr:uid="{00000000-0005-0000-0000-00003E3F0000}"/>
    <cellStyle name="Comma 3 5 3 2 2 2 2 3 2" xfId="15599" xr:uid="{00000000-0005-0000-0000-00003F3F0000}"/>
    <cellStyle name="Comma 3 5 3 2 2 2 2 3 2 2" xfId="34813" xr:uid="{5D8DA459-43F8-4557-8872-D156714756BB}"/>
    <cellStyle name="Comma 3 5 3 2 2 2 2 3 3" xfId="25206" xr:uid="{45627881-CCA4-42B7-BFF0-0A94C138BA7B}"/>
    <cellStyle name="Comma 3 5 3 2 2 2 2 4" xfId="10795" xr:uid="{00000000-0005-0000-0000-0000403F0000}"/>
    <cellStyle name="Comma 3 5 3 2 2 2 2 4 2" xfId="30009" xr:uid="{22FEFD66-BD8B-4BDC-BF21-CA6E5481EE8F}"/>
    <cellStyle name="Comma 3 5 3 2 2 2 2 5" xfId="20402" xr:uid="{1156009E-459F-4F08-A3C3-89EABE634423}"/>
    <cellStyle name="Comma 3 5 3 2 2 2 3" xfId="1985" xr:uid="{00000000-0005-0000-0000-0000413F0000}"/>
    <cellStyle name="Comma 3 5 3 2 2 2 3 2" xfId="4390" xr:uid="{00000000-0005-0000-0000-0000423F0000}"/>
    <cellStyle name="Comma 3 5 3 2 2 2 3 2 2" xfId="9193" xr:uid="{00000000-0005-0000-0000-0000433F0000}"/>
    <cellStyle name="Comma 3 5 3 2 2 2 3 2 2 2" xfId="18800" xr:uid="{00000000-0005-0000-0000-0000443F0000}"/>
    <cellStyle name="Comma 3 5 3 2 2 2 3 2 2 2 2" xfId="38014" xr:uid="{1CFED642-0996-48EE-98BA-FAD000BED0EE}"/>
    <cellStyle name="Comma 3 5 3 2 2 2 3 2 2 3" xfId="28407" xr:uid="{3F70AC14-9A97-4520-B1FC-6307174B623A}"/>
    <cellStyle name="Comma 3 5 3 2 2 2 3 2 3" xfId="13997" xr:uid="{00000000-0005-0000-0000-0000453F0000}"/>
    <cellStyle name="Comma 3 5 3 2 2 2 3 2 3 2" xfId="33211" xr:uid="{88E3ABCF-B424-4B65-871E-0BC2E761A4FE}"/>
    <cellStyle name="Comma 3 5 3 2 2 2 3 2 4" xfId="23604" xr:uid="{B6B82A7A-16A1-4148-98B4-3EAD1D8C4E6C}"/>
    <cellStyle name="Comma 3 5 3 2 2 2 3 3" xfId="6792" xr:uid="{00000000-0005-0000-0000-0000463F0000}"/>
    <cellStyle name="Comma 3 5 3 2 2 2 3 3 2" xfId="16399" xr:uid="{00000000-0005-0000-0000-0000473F0000}"/>
    <cellStyle name="Comma 3 5 3 2 2 2 3 3 2 2" xfId="35613" xr:uid="{3F392712-2183-4F53-8645-B2C718FF8E8F}"/>
    <cellStyle name="Comma 3 5 3 2 2 2 3 3 3" xfId="26006" xr:uid="{484AACA9-85FD-4781-8CC3-C2E2F0EC4038}"/>
    <cellStyle name="Comma 3 5 3 2 2 2 3 4" xfId="11595" xr:uid="{00000000-0005-0000-0000-0000483F0000}"/>
    <cellStyle name="Comma 3 5 3 2 2 2 3 4 2" xfId="30809" xr:uid="{51189893-91BE-442D-A2C4-B0D82207FB0C}"/>
    <cellStyle name="Comma 3 5 3 2 2 2 3 5" xfId="21202" xr:uid="{28FE9145-AB77-4C2D-9CA4-DC6232AD0B48}"/>
    <cellStyle name="Comma 3 5 3 2 2 2 4" xfId="2790" xr:uid="{00000000-0005-0000-0000-0000493F0000}"/>
    <cellStyle name="Comma 3 5 3 2 2 2 4 2" xfId="7593" xr:uid="{00000000-0005-0000-0000-00004A3F0000}"/>
    <cellStyle name="Comma 3 5 3 2 2 2 4 2 2" xfId="17200" xr:uid="{00000000-0005-0000-0000-00004B3F0000}"/>
    <cellStyle name="Comma 3 5 3 2 2 2 4 2 2 2" xfId="36414" xr:uid="{3C8EF252-51E2-41A2-83A4-78C198746AC2}"/>
    <cellStyle name="Comma 3 5 3 2 2 2 4 2 3" xfId="26807" xr:uid="{19A5A510-2AA3-415A-AE48-88FA9BD30AA2}"/>
    <cellStyle name="Comma 3 5 3 2 2 2 4 3" xfId="12397" xr:uid="{00000000-0005-0000-0000-00004C3F0000}"/>
    <cellStyle name="Comma 3 5 3 2 2 2 4 3 2" xfId="31611" xr:uid="{7F180069-FDB2-4615-BCAC-FA0049F52CB2}"/>
    <cellStyle name="Comma 3 5 3 2 2 2 4 4" xfId="22004" xr:uid="{32A69C32-1015-47C6-A74F-D378E38E423B}"/>
    <cellStyle name="Comma 3 5 3 2 2 2 5" xfId="5192" xr:uid="{00000000-0005-0000-0000-00004D3F0000}"/>
    <cellStyle name="Comma 3 5 3 2 2 2 5 2" xfId="14799" xr:uid="{00000000-0005-0000-0000-00004E3F0000}"/>
    <cellStyle name="Comma 3 5 3 2 2 2 5 2 2" xfId="34013" xr:uid="{87235845-1AEA-493D-B493-5BA0B4F078F8}"/>
    <cellStyle name="Comma 3 5 3 2 2 2 5 3" xfId="24406" xr:uid="{7651326F-AA87-4208-9699-67053B2A2E99}"/>
    <cellStyle name="Comma 3 5 3 2 2 2 6" xfId="9995" xr:uid="{00000000-0005-0000-0000-00004F3F0000}"/>
    <cellStyle name="Comma 3 5 3 2 2 2 6 2" xfId="29209" xr:uid="{4E3124FC-0D5E-4B12-B6B1-3EF411A4C69A}"/>
    <cellStyle name="Comma 3 5 3 2 2 2 7" xfId="19602" xr:uid="{7489370C-F6CF-4C59-B640-EDF7377301F2}"/>
    <cellStyle name="Comma 3 5 3 2 2 3" xfId="584" xr:uid="{00000000-0005-0000-0000-0000503F0000}"/>
    <cellStyle name="Comma 3 5 3 2 2 3 2" xfId="1385" xr:uid="{00000000-0005-0000-0000-0000513F0000}"/>
    <cellStyle name="Comma 3 5 3 2 2 3 2 2" xfId="3790" xr:uid="{00000000-0005-0000-0000-0000523F0000}"/>
    <cellStyle name="Comma 3 5 3 2 2 3 2 2 2" xfId="8593" xr:uid="{00000000-0005-0000-0000-0000533F0000}"/>
    <cellStyle name="Comma 3 5 3 2 2 3 2 2 2 2" xfId="18200" xr:uid="{00000000-0005-0000-0000-0000543F0000}"/>
    <cellStyle name="Comma 3 5 3 2 2 3 2 2 2 2 2" xfId="37414" xr:uid="{C7E9DB4F-EF32-4C7C-B500-5C3475392D94}"/>
    <cellStyle name="Comma 3 5 3 2 2 3 2 2 2 3" xfId="27807" xr:uid="{F9442E55-756F-4C97-8658-810685965E80}"/>
    <cellStyle name="Comma 3 5 3 2 2 3 2 2 3" xfId="13397" xr:uid="{00000000-0005-0000-0000-0000553F0000}"/>
    <cellStyle name="Comma 3 5 3 2 2 3 2 2 3 2" xfId="32611" xr:uid="{2A1FD4CA-7C7E-4C66-BE76-C663F26C9B90}"/>
    <cellStyle name="Comma 3 5 3 2 2 3 2 2 4" xfId="23004" xr:uid="{E94202BF-48EA-4BBA-946E-71351C7EB62F}"/>
    <cellStyle name="Comma 3 5 3 2 2 3 2 3" xfId="6192" xr:uid="{00000000-0005-0000-0000-0000563F0000}"/>
    <cellStyle name="Comma 3 5 3 2 2 3 2 3 2" xfId="15799" xr:uid="{00000000-0005-0000-0000-0000573F0000}"/>
    <cellStyle name="Comma 3 5 3 2 2 3 2 3 2 2" xfId="35013" xr:uid="{CEA38C0C-9DD5-42D5-99E0-364DF78A8809}"/>
    <cellStyle name="Comma 3 5 3 2 2 3 2 3 3" xfId="25406" xr:uid="{57D4D4DC-2943-4D03-8002-E81CE5770DD6}"/>
    <cellStyle name="Comma 3 5 3 2 2 3 2 4" xfId="10995" xr:uid="{00000000-0005-0000-0000-0000583F0000}"/>
    <cellStyle name="Comma 3 5 3 2 2 3 2 4 2" xfId="30209" xr:uid="{3BEAC402-C670-498C-91CA-5A5793F582F3}"/>
    <cellStyle name="Comma 3 5 3 2 2 3 2 5" xfId="20602" xr:uid="{6B4DB086-1A0E-450D-8C88-204AB0BC7B4B}"/>
    <cellStyle name="Comma 3 5 3 2 2 3 3" xfId="2185" xr:uid="{00000000-0005-0000-0000-0000593F0000}"/>
    <cellStyle name="Comma 3 5 3 2 2 3 3 2" xfId="4590" xr:uid="{00000000-0005-0000-0000-00005A3F0000}"/>
    <cellStyle name="Comma 3 5 3 2 2 3 3 2 2" xfId="9393" xr:uid="{00000000-0005-0000-0000-00005B3F0000}"/>
    <cellStyle name="Comma 3 5 3 2 2 3 3 2 2 2" xfId="19000" xr:uid="{00000000-0005-0000-0000-00005C3F0000}"/>
    <cellStyle name="Comma 3 5 3 2 2 3 3 2 2 2 2" xfId="38214" xr:uid="{D49A946D-8BBF-4227-B785-D7606A70D5CE}"/>
    <cellStyle name="Comma 3 5 3 2 2 3 3 2 2 3" xfId="28607" xr:uid="{96142825-AFCD-4456-BFBB-84D7E8B27B5B}"/>
    <cellStyle name="Comma 3 5 3 2 2 3 3 2 3" xfId="14197" xr:uid="{00000000-0005-0000-0000-00005D3F0000}"/>
    <cellStyle name="Comma 3 5 3 2 2 3 3 2 3 2" xfId="33411" xr:uid="{E47834EE-AD14-4807-B191-EB82716076C4}"/>
    <cellStyle name="Comma 3 5 3 2 2 3 3 2 4" xfId="23804" xr:uid="{EB0E20F9-54EA-4E37-88BC-25115B3B12D2}"/>
    <cellStyle name="Comma 3 5 3 2 2 3 3 3" xfId="6992" xr:uid="{00000000-0005-0000-0000-00005E3F0000}"/>
    <cellStyle name="Comma 3 5 3 2 2 3 3 3 2" xfId="16599" xr:uid="{00000000-0005-0000-0000-00005F3F0000}"/>
    <cellStyle name="Comma 3 5 3 2 2 3 3 3 2 2" xfId="35813" xr:uid="{90D10596-BA17-4295-9C81-B085FB533931}"/>
    <cellStyle name="Comma 3 5 3 2 2 3 3 3 3" xfId="26206" xr:uid="{4846F04F-C3EC-44C4-A952-6A081A370D4B}"/>
    <cellStyle name="Comma 3 5 3 2 2 3 3 4" xfId="11795" xr:uid="{00000000-0005-0000-0000-0000603F0000}"/>
    <cellStyle name="Comma 3 5 3 2 2 3 3 4 2" xfId="31009" xr:uid="{C7D3881E-1C4C-4582-88E7-F3060E00E5CB}"/>
    <cellStyle name="Comma 3 5 3 2 2 3 3 5" xfId="21402" xr:uid="{5C405E23-11EF-4221-9896-6912AEC084D1}"/>
    <cellStyle name="Comma 3 5 3 2 2 3 4" xfId="2990" xr:uid="{00000000-0005-0000-0000-0000613F0000}"/>
    <cellStyle name="Comma 3 5 3 2 2 3 4 2" xfId="7793" xr:uid="{00000000-0005-0000-0000-0000623F0000}"/>
    <cellStyle name="Comma 3 5 3 2 2 3 4 2 2" xfId="17400" xr:uid="{00000000-0005-0000-0000-0000633F0000}"/>
    <cellStyle name="Comma 3 5 3 2 2 3 4 2 2 2" xfId="36614" xr:uid="{D7482008-D074-46C3-BBEA-633DEA9FAEFA}"/>
    <cellStyle name="Comma 3 5 3 2 2 3 4 2 3" xfId="27007" xr:uid="{1AFCF54D-D8C8-41A9-B1AC-766B6DF96913}"/>
    <cellStyle name="Comma 3 5 3 2 2 3 4 3" xfId="12597" xr:uid="{00000000-0005-0000-0000-0000643F0000}"/>
    <cellStyle name="Comma 3 5 3 2 2 3 4 3 2" xfId="31811" xr:uid="{820045FE-DF3A-4CE5-A503-2DEF80926BE1}"/>
    <cellStyle name="Comma 3 5 3 2 2 3 4 4" xfId="22204" xr:uid="{FDF3EFEF-4BB8-4101-B30E-8976A5221986}"/>
    <cellStyle name="Comma 3 5 3 2 2 3 5" xfId="5392" xr:uid="{00000000-0005-0000-0000-0000653F0000}"/>
    <cellStyle name="Comma 3 5 3 2 2 3 5 2" xfId="14999" xr:uid="{00000000-0005-0000-0000-0000663F0000}"/>
    <cellStyle name="Comma 3 5 3 2 2 3 5 2 2" xfId="34213" xr:uid="{D502CE55-718E-46F0-89D3-EF543758E7CE}"/>
    <cellStyle name="Comma 3 5 3 2 2 3 5 3" xfId="24606" xr:uid="{CB9F4A02-6332-4EEB-9BCC-79AB5F26E190}"/>
    <cellStyle name="Comma 3 5 3 2 2 3 6" xfId="10195" xr:uid="{00000000-0005-0000-0000-0000673F0000}"/>
    <cellStyle name="Comma 3 5 3 2 2 3 6 2" xfId="29409" xr:uid="{0C917C28-81AB-4251-9460-8D947E9DA739}"/>
    <cellStyle name="Comma 3 5 3 2 2 3 7" xfId="19802" xr:uid="{6ADBD232-2938-4FB3-8ED8-880D10F28EFC}"/>
    <cellStyle name="Comma 3 5 3 2 2 4" xfId="784" xr:uid="{00000000-0005-0000-0000-0000683F0000}"/>
    <cellStyle name="Comma 3 5 3 2 2 4 2" xfId="1585" xr:uid="{00000000-0005-0000-0000-0000693F0000}"/>
    <cellStyle name="Comma 3 5 3 2 2 4 2 2" xfId="3990" xr:uid="{00000000-0005-0000-0000-00006A3F0000}"/>
    <cellStyle name="Comma 3 5 3 2 2 4 2 2 2" xfId="8793" xr:uid="{00000000-0005-0000-0000-00006B3F0000}"/>
    <cellStyle name="Comma 3 5 3 2 2 4 2 2 2 2" xfId="18400" xr:uid="{00000000-0005-0000-0000-00006C3F0000}"/>
    <cellStyle name="Comma 3 5 3 2 2 4 2 2 2 2 2" xfId="37614" xr:uid="{E5CA4CB7-4DA1-4E38-A931-D30B40045592}"/>
    <cellStyle name="Comma 3 5 3 2 2 4 2 2 2 3" xfId="28007" xr:uid="{DC988528-E584-457B-B16E-58A8F1B4EB0F}"/>
    <cellStyle name="Comma 3 5 3 2 2 4 2 2 3" xfId="13597" xr:uid="{00000000-0005-0000-0000-00006D3F0000}"/>
    <cellStyle name="Comma 3 5 3 2 2 4 2 2 3 2" xfId="32811" xr:uid="{0F14CBBE-3BCD-4150-8417-D472C2C4FEA9}"/>
    <cellStyle name="Comma 3 5 3 2 2 4 2 2 4" xfId="23204" xr:uid="{0E35E69C-FD91-4168-844B-FA790466585C}"/>
    <cellStyle name="Comma 3 5 3 2 2 4 2 3" xfId="6392" xr:uid="{00000000-0005-0000-0000-00006E3F0000}"/>
    <cellStyle name="Comma 3 5 3 2 2 4 2 3 2" xfId="15999" xr:uid="{00000000-0005-0000-0000-00006F3F0000}"/>
    <cellStyle name="Comma 3 5 3 2 2 4 2 3 2 2" xfId="35213" xr:uid="{1D3AAFC8-E90C-4F23-86CE-B5FDA4B42A3F}"/>
    <cellStyle name="Comma 3 5 3 2 2 4 2 3 3" xfId="25606" xr:uid="{73C6D2A2-0E46-4717-A54E-5C1CBD132669}"/>
    <cellStyle name="Comma 3 5 3 2 2 4 2 4" xfId="11195" xr:uid="{00000000-0005-0000-0000-0000703F0000}"/>
    <cellStyle name="Comma 3 5 3 2 2 4 2 4 2" xfId="30409" xr:uid="{6F956A98-1B44-456B-BBCC-4AC46CC50396}"/>
    <cellStyle name="Comma 3 5 3 2 2 4 2 5" xfId="20802" xr:uid="{3E0695E3-03FA-43D8-BE65-DC4C28746111}"/>
    <cellStyle name="Comma 3 5 3 2 2 4 3" xfId="2385" xr:uid="{00000000-0005-0000-0000-0000713F0000}"/>
    <cellStyle name="Comma 3 5 3 2 2 4 3 2" xfId="4790" xr:uid="{00000000-0005-0000-0000-0000723F0000}"/>
    <cellStyle name="Comma 3 5 3 2 2 4 3 2 2" xfId="9593" xr:uid="{00000000-0005-0000-0000-0000733F0000}"/>
    <cellStyle name="Comma 3 5 3 2 2 4 3 2 2 2" xfId="19200" xr:uid="{00000000-0005-0000-0000-0000743F0000}"/>
    <cellStyle name="Comma 3 5 3 2 2 4 3 2 2 2 2" xfId="38414" xr:uid="{10DA0CA3-3D57-483D-A4B0-25C0439A2D82}"/>
    <cellStyle name="Comma 3 5 3 2 2 4 3 2 2 3" xfId="28807" xr:uid="{E601EED9-E404-4705-A944-0F6C1F4E1C0C}"/>
    <cellStyle name="Comma 3 5 3 2 2 4 3 2 3" xfId="14397" xr:uid="{00000000-0005-0000-0000-0000753F0000}"/>
    <cellStyle name="Comma 3 5 3 2 2 4 3 2 3 2" xfId="33611" xr:uid="{1539C5F3-75FB-4955-812A-389223AD803A}"/>
    <cellStyle name="Comma 3 5 3 2 2 4 3 2 4" xfId="24004" xr:uid="{BB1889D8-9F57-4875-9670-EF67295283B2}"/>
    <cellStyle name="Comma 3 5 3 2 2 4 3 3" xfId="7192" xr:uid="{00000000-0005-0000-0000-0000763F0000}"/>
    <cellStyle name="Comma 3 5 3 2 2 4 3 3 2" xfId="16799" xr:uid="{00000000-0005-0000-0000-0000773F0000}"/>
    <cellStyle name="Comma 3 5 3 2 2 4 3 3 2 2" xfId="36013" xr:uid="{BE8794AB-49E4-40A5-AFD6-A072A820B96F}"/>
    <cellStyle name="Comma 3 5 3 2 2 4 3 3 3" xfId="26406" xr:uid="{3B651BFF-2C6D-44C1-B958-A3C6CEDEF235}"/>
    <cellStyle name="Comma 3 5 3 2 2 4 3 4" xfId="11995" xr:uid="{00000000-0005-0000-0000-0000783F0000}"/>
    <cellStyle name="Comma 3 5 3 2 2 4 3 4 2" xfId="31209" xr:uid="{A4DFE6E5-9131-4F42-B034-622475539AED}"/>
    <cellStyle name="Comma 3 5 3 2 2 4 3 5" xfId="21602" xr:uid="{E13E4330-5041-4431-9E85-B61BD44EED63}"/>
    <cellStyle name="Comma 3 5 3 2 2 4 4" xfId="3190" xr:uid="{00000000-0005-0000-0000-0000793F0000}"/>
    <cellStyle name="Comma 3 5 3 2 2 4 4 2" xfId="7993" xr:uid="{00000000-0005-0000-0000-00007A3F0000}"/>
    <cellStyle name="Comma 3 5 3 2 2 4 4 2 2" xfId="17600" xr:uid="{00000000-0005-0000-0000-00007B3F0000}"/>
    <cellStyle name="Comma 3 5 3 2 2 4 4 2 2 2" xfId="36814" xr:uid="{0A94D0C9-045A-4668-A63C-A76391DF97D0}"/>
    <cellStyle name="Comma 3 5 3 2 2 4 4 2 3" xfId="27207" xr:uid="{7637CDC2-7035-464F-9127-B6499017C862}"/>
    <cellStyle name="Comma 3 5 3 2 2 4 4 3" xfId="12797" xr:uid="{00000000-0005-0000-0000-00007C3F0000}"/>
    <cellStyle name="Comma 3 5 3 2 2 4 4 3 2" xfId="32011" xr:uid="{2630AB23-D897-4FDC-B6A5-6026181FCA55}"/>
    <cellStyle name="Comma 3 5 3 2 2 4 4 4" xfId="22404" xr:uid="{74716E2D-0482-4BE5-82F6-FDC2C0B1A94D}"/>
    <cellStyle name="Comma 3 5 3 2 2 4 5" xfId="5592" xr:uid="{00000000-0005-0000-0000-00007D3F0000}"/>
    <cellStyle name="Comma 3 5 3 2 2 4 5 2" xfId="15199" xr:uid="{00000000-0005-0000-0000-00007E3F0000}"/>
    <cellStyle name="Comma 3 5 3 2 2 4 5 2 2" xfId="34413" xr:uid="{F5D55965-61C6-408C-B32D-2DC1D7ABF03F}"/>
    <cellStyle name="Comma 3 5 3 2 2 4 5 3" xfId="24806" xr:uid="{5E071407-78BA-4C2B-BD51-56ECCA6C5474}"/>
    <cellStyle name="Comma 3 5 3 2 2 4 6" xfId="10395" xr:uid="{00000000-0005-0000-0000-00007F3F0000}"/>
    <cellStyle name="Comma 3 5 3 2 2 4 6 2" xfId="29609" xr:uid="{E7E8A16B-0A24-4D90-95D9-92933AAA452D}"/>
    <cellStyle name="Comma 3 5 3 2 2 4 7" xfId="20002" xr:uid="{3229A38D-66FC-4ECB-9A04-C1985365BFBC}"/>
    <cellStyle name="Comma 3 5 3 2 2 5" xfId="985" xr:uid="{00000000-0005-0000-0000-0000803F0000}"/>
    <cellStyle name="Comma 3 5 3 2 2 5 2" xfId="3390" xr:uid="{00000000-0005-0000-0000-0000813F0000}"/>
    <cellStyle name="Comma 3 5 3 2 2 5 2 2" xfId="8193" xr:uid="{00000000-0005-0000-0000-0000823F0000}"/>
    <cellStyle name="Comma 3 5 3 2 2 5 2 2 2" xfId="17800" xr:uid="{00000000-0005-0000-0000-0000833F0000}"/>
    <cellStyle name="Comma 3 5 3 2 2 5 2 2 2 2" xfId="37014" xr:uid="{24AA54AD-54F1-4861-957B-C134238013EF}"/>
    <cellStyle name="Comma 3 5 3 2 2 5 2 2 3" xfId="27407" xr:uid="{989769F2-6F63-40D7-BD10-832964470C9C}"/>
    <cellStyle name="Comma 3 5 3 2 2 5 2 3" xfId="12997" xr:uid="{00000000-0005-0000-0000-0000843F0000}"/>
    <cellStyle name="Comma 3 5 3 2 2 5 2 3 2" xfId="32211" xr:uid="{57113B9E-8AFA-4AE7-B5AC-70993CF1C335}"/>
    <cellStyle name="Comma 3 5 3 2 2 5 2 4" xfId="22604" xr:uid="{467462C9-D4B8-4E24-A65B-94058F9D989D}"/>
    <cellStyle name="Comma 3 5 3 2 2 5 3" xfId="5792" xr:uid="{00000000-0005-0000-0000-0000853F0000}"/>
    <cellStyle name="Comma 3 5 3 2 2 5 3 2" xfId="15399" xr:uid="{00000000-0005-0000-0000-0000863F0000}"/>
    <cellStyle name="Comma 3 5 3 2 2 5 3 2 2" xfId="34613" xr:uid="{C692B813-724C-4213-BA99-DBEB0E138F76}"/>
    <cellStyle name="Comma 3 5 3 2 2 5 3 3" xfId="25006" xr:uid="{E05C3C12-C318-433A-85CD-CAFAEFFBE432}"/>
    <cellStyle name="Comma 3 5 3 2 2 5 4" xfId="10595" xr:uid="{00000000-0005-0000-0000-0000873F0000}"/>
    <cellStyle name="Comma 3 5 3 2 2 5 4 2" xfId="29809" xr:uid="{9AAB81E8-07D1-4AB6-8C71-7F904C9E4DDF}"/>
    <cellStyle name="Comma 3 5 3 2 2 5 5" xfId="20202" xr:uid="{1F970577-FE65-4ACA-B333-8CD67CB1BC4B}"/>
    <cellStyle name="Comma 3 5 3 2 2 6" xfId="1785" xr:uid="{00000000-0005-0000-0000-0000883F0000}"/>
    <cellStyle name="Comma 3 5 3 2 2 6 2" xfId="4190" xr:uid="{00000000-0005-0000-0000-0000893F0000}"/>
    <cellStyle name="Comma 3 5 3 2 2 6 2 2" xfId="8993" xr:uid="{00000000-0005-0000-0000-00008A3F0000}"/>
    <cellStyle name="Comma 3 5 3 2 2 6 2 2 2" xfId="18600" xr:uid="{00000000-0005-0000-0000-00008B3F0000}"/>
    <cellStyle name="Comma 3 5 3 2 2 6 2 2 2 2" xfId="37814" xr:uid="{2791ABB7-35DE-4609-950A-69A515B0D035}"/>
    <cellStyle name="Comma 3 5 3 2 2 6 2 2 3" xfId="28207" xr:uid="{7F5CC6D3-D744-4CEB-9451-9C49AFA96371}"/>
    <cellStyle name="Comma 3 5 3 2 2 6 2 3" xfId="13797" xr:uid="{00000000-0005-0000-0000-00008C3F0000}"/>
    <cellStyle name="Comma 3 5 3 2 2 6 2 3 2" xfId="33011" xr:uid="{24D942E0-AF76-4786-A0EF-DFA085BF98A0}"/>
    <cellStyle name="Comma 3 5 3 2 2 6 2 4" xfId="23404" xr:uid="{9C1876AA-4A7F-4A8D-9560-A7D7FDB1B4A4}"/>
    <cellStyle name="Comma 3 5 3 2 2 6 3" xfId="6592" xr:uid="{00000000-0005-0000-0000-00008D3F0000}"/>
    <cellStyle name="Comma 3 5 3 2 2 6 3 2" xfId="16199" xr:uid="{00000000-0005-0000-0000-00008E3F0000}"/>
    <cellStyle name="Comma 3 5 3 2 2 6 3 2 2" xfId="35413" xr:uid="{466E691B-A0C1-4D01-B9CC-D6D8AA2C6737}"/>
    <cellStyle name="Comma 3 5 3 2 2 6 3 3" xfId="25806" xr:uid="{56815B99-DD34-448D-84CE-62EE4C5BD49D}"/>
    <cellStyle name="Comma 3 5 3 2 2 6 4" xfId="11395" xr:uid="{00000000-0005-0000-0000-00008F3F0000}"/>
    <cellStyle name="Comma 3 5 3 2 2 6 4 2" xfId="30609" xr:uid="{505A57C5-0275-4A3C-9D71-C02AE324B990}"/>
    <cellStyle name="Comma 3 5 3 2 2 6 5" xfId="21002" xr:uid="{34DC6C58-2506-4438-88A1-7DEBA8C4C71E}"/>
    <cellStyle name="Comma 3 5 3 2 2 7" xfId="2590" xr:uid="{00000000-0005-0000-0000-0000903F0000}"/>
    <cellStyle name="Comma 3 5 3 2 2 7 2" xfId="7393" xr:uid="{00000000-0005-0000-0000-0000913F0000}"/>
    <cellStyle name="Comma 3 5 3 2 2 7 2 2" xfId="17000" xr:uid="{00000000-0005-0000-0000-0000923F0000}"/>
    <cellStyle name="Comma 3 5 3 2 2 7 2 2 2" xfId="36214" xr:uid="{812FF55B-FE76-42D4-A63A-91338866CB48}"/>
    <cellStyle name="Comma 3 5 3 2 2 7 2 3" xfId="26607" xr:uid="{E20D83A6-B845-4462-BC2C-29144A9AC11B}"/>
    <cellStyle name="Comma 3 5 3 2 2 7 3" xfId="12197" xr:uid="{00000000-0005-0000-0000-0000933F0000}"/>
    <cellStyle name="Comma 3 5 3 2 2 7 3 2" xfId="31411" xr:uid="{418E0F8F-3489-4EB2-82B2-EE38E20186E9}"/>
    <cellStyle name="Comma 3 5 3 2 2 7 4" xfId="21804" xr:uid="{22A37A3E-EDE1-42CD-A562-6416967E802D}"/>
    <cellStyle name="Comma 3 5 3 2 2 8" xfId="4992" xr:uid="{00000000-0005-0000-0000-0000943F0000}"/>
    <cellStyle name="Comma 3 5 3 2 2 8 2" xfId="14599" xr:uid="{00000000-0005-0000-0000-0000953F0000}"/>
    <cellStyle name="Comma 3 5 3 2 2 8 2 2" xfId="33813" xr:uid="{0A17CF77-0997-4016-85CF-BFFBF527773C}"/>
    <cellStyle name="Comma 3 5 3 2 2 8 3" xfId="24206" xr:uid="{347D5DDB-24B6-455B-9375-3146133DB7C5}"/>
    <cellStyle name="Comma 3 5 3 2 2 9" xfId="9795" xr:uid="{00000000-0005-0000-0000-0000963F0000}"/>
    <cellStyle name="Comma 3 5 3 2 2 9 2" xfId="29009" xr:uid="{0B8B04B2-64C3-439D-8B38-B8DEDBE3CA18}"/>
    <cellStyle name="Comma 3 5 3 2 3" xfId="284" xr:uid="{00000000-0005-0000-0000-0000973F0000}"/>
    <cellStyle name="Comma 3 5 3 2 3 2" xfId="1085" xr:uid="{00000000-0005-0000-0000-0000983F0000}"/>
    <cellStyle name="Comma 3 5 3 2 3 2 2" xfId="3490" xr:uid="{00000000-0005-0000-0000-0000993F0000}"/>
    <cellStyle name="Comma 3 5 3 2 3 2 2 2" xfId="8293" xr:uid="{00000000-0005-0000-0000-00009A3F0000}"/>
    <cellStyle name="Comma 3 5 3 2 3 2 2 2 2" xfId="17900" xr:uid="{00000000-0005-0000-0000-00009B3F0000}"/>
    <cellStyle name="Comma 3 5 3 2 3 2 2 2 2 2" xfId="37114" xr:uid="{229760FC-BBE7-4A4F-BF11-7D4E5D892D84}"/>
    <cellStyle name="Comma 3 5 3 2 3 2 2 2 3" xfId="27507" xr:uid="{EE9D8958-E2C0-482D-A07B-CD895FA8AC0C}"/>
    <cellStyle name="Comma 3 5 3 2 3 2 2 3" xfId="13097" xr:uid="{00000000-0005-0000-0000-00009C3F0000}"/>
    <cellStyle name="Comma 3 5 3 2 3 2 2 3 2" xfId="32311" xr:uid="{61989E64-FD4C-4004-8EB5-D080D6F15AFE}"/>
    <cellStyle name="Comma 3 5 3 2 3 2 2 4" xfId="22704" xr:uid="{27DC2B2D-B393-44BD-A2A6-2D7D2B83144F}"/>
    <cellStyle name="Comma 3 5 3 2 3 2 3" xfId="5892" xr:uid="{00000000-0005-0000-0000-00009D3F0000}"/>
    <cellStyle name="Comma 3 5 3 2 3 2 3 2" xfId="15499" xr:uid="{00000000-0005-0000-0000-00009E3F0000}"/>
    <cellStyle name="Comma 3 5 3 2 3 2 3 2 2" xfId="34713" xr:uid="{43AB9994-8ED4-4D3E-ABE7-C135F8C43D2F}"/>
    <cellStyle name="Comma 3 5 3 2 3 2 3 3" xfId="25106" xr:uid="{D4FC394B-4E47-4CCE-A91B-A4B8515134B3}"/>
    <cellStyle name="Comma 3 5 3 2 3 2 4" xfId="10695" xr:uid="{00000000-0005-0000-0000-00009F3F0000}"/>
    <cellStyle name="Comma 3 5 3 2 3 2 4 2" xfId="29909" xr:uid="{C2A01332-CD8B-4199-8195-A5F0789375E4}"/>
    <cellStyle name="Comma 3 5 3 2 3 2 5" xfId="20302" xr:uid="{D2049A3B-6322-4578-811E-A1F82E357F62}"/>
    <cellStyle name="Comma 3 5 3 2 3 3" xfId="1885" xr:uid="{00000000-0005-0000-0000-0000A03F0000}"/>
    <cellStyle name="Comma 3 5 3 2 3 3 2" xfId="4290" xr:uid="{00000000-0005-0000-0000-0000A13F0000}"/>
    <cellStyle name="Comma 3 5 3 2 3 3 2 2" xfId="9093" xr:uid="{00000000-0005-0000-0000-0000A23F0000}"/>
    <cellStyle name="Comma 3 5 3 2 3 3 2 2 2" xfId="18700" xr:uid="{00000000-0005-0000-0000-0000A33F0000}"/>
    <cellStyle name="Comma 3 5 3 2 3 3 2 2 2 2" xfId="37914" xr:uid="{3851E807-B6FB-4C4B-B704-69B64B98F294}"/>
    <cellStyle name="Comma 3 5 3 2 3 3 2 2 3" xfId="28307" xr:uid="{A8AD3583-4FA3-46C6-9030-4FF4C7449111}"/>
    <cellStyle name="Comma 3 5 3 2 3 3 2 3" xfId="13897" xr:uid="{00000000-0005-0000-0000-0000A43F0000}"/>
    <cellStyle name="Comma 3 5 3 2 3 3 2 3 2" xfId="33111" xr:uid="{656451E0-2DF4-45E3-BB18-0CDCDC11F83F}"/>
    <cellStyle name="Comma 3 5 3 2 3 3 2 4" xfId="23504" xr:uid="{3789CCDD-F4CC-4AD0-82AE-A4B734F51F2E}"/>
    <cellStyle name="Comma 3 5 3 2 3 3 3" xfId="6692" xr:uid="{00000000-0005-0000-0000-0000A53F0000}"/>
    <cellStyle name="Comma 3 5 3 2 3 3 3 2" xfId="16299" xr:uid="{00000000-0005-0000-0000-0000A63F0000}"/>
    <cellStyle name="Comma 3 5 3 2 3 3 3 2 2" xfId="35513" xr:uid="{301A4BDE-FB3E-48F7-A035-FBB9D1AE7A44}"/>
    <cellStyle name="Comma 3 5 3 2 3 3 3 3" xfId="25906" xr:uid="{E51781C6-C5D5-4BAC-A35A-63F12AE849F6}"/>
    <cellStyle name="Comma 3 5 3 2 3 3 4" xfId="11495" xr:uid="{00000000-0005-0000-0000-0000A73F0000}"/>
    <cellStyle name="Comma 3 5 3 2 3 3 4 2" xfId="30709" xr:uid="{61AC7386-C596-4983-9629-F50B289CA412}"/>
    <cellStyle name="Comma 3 5 3 2 3 3 5" xfId="21102" xr:uid="{16E8ACD9-C2FA-401A-8FB2-F148B4806863}"/>
    <cellStyle name="Comma 3 5 3 2 3 4" xfId="2690" xr:uid="{00000000-0005-0000-0000-0000A83F0000}"/>
    <cellStyle name="Comma 3 5 3 2 3 4 2" xfId="7493" xr:uid="{00000000-0005-0000-0000-0000A93F0000}"/>
    <cellStyle name="Comma 3 5 3 2 3 4 2 2" xfId="17100" xr:uid="{00000000-0005-0000-0000-0000AA3F0000}"/>
    <cellStyle name="Comma 3 5 3 2 3 4 2 2 2" xfId="36314" xr:uid="{088620EF-E076-4B01-A45C-0D555E81DA18}"/>
    <cellStyle name="Comma 3 5 3 2 3 4 2 3" xfId="26707" xr:uid="{0D7C5EA4-7ECA-4339-8579-16F819997318}"/>
    <cellStyle name="Comma 3 5 3 2 3 4 3" xfId="12297" xr:uid="{00000000-0005-0000-0000-0000AB3F0000}"/>
    <cellStyle name="Comma 3 5 3 2 3 4 3 2" xfId="31511" xr:uid="{93AFADAF-1441-4C67-A246-0EFF8F386FE7}"/>
    <cellStyle name="Comma 3 5 3 2 3 4 4" xfId="21904" xr:uid="{95EE133E-D100-4157-AEBB-A283F424BC2B}"/>
    <cellStyle name="Comma 3 5 3 2 3 5" xfId="5092" xr:uid="{00000000-0005-0000-0000-0000AC3F0000}"/>
    <cellStyle name="Comma 3 5 3 2 3 5 2" xfId="14699" xr:uid="{00000000-0005-0000-0000-0000AD3F0000}"/>
    <cellStyle name="Comma 3 5 3 2 3 5 2 2" xfId="33913" xr:uid="{EB8BC68C-62E9-4FE1-A054-6C1815263208}"/>
    <cellStyle name="Comma 3 5 3 2 3 5 3" xfId="24306" xr:uid="{6CA71C4F-0B60-4B4E-9DB9-4F0FB97E55DC}"/>
    <cellStyle name="Comma 3 5 3 2 3 6" xfId="9895" xr:uid="{00000000-0005-0000-0000-0000AE3F0000}"/>
    <cellStyle name="Comma 3 5 3 2 3 6 2" xfId="29109" xr:uid="{7EE06F4D-CDC4-43E7-930A-1E1F1A693401}"/>
    <cellStyle name="Comma 3 5 3 2 3 7" xfId="19502" xr:uid="{0D375276-4D5F-4CDA-AC31-FFFFCB3F4425}"/>
    <cellStyle name="Comma 3 5 3 2 4" xfId="484" xr:uid="{00000000-0005-0000-0000-0000AF3F0000}"/>
    <cellStyle name="Comma 3 5 3 2 4 2" xfId="1285" xr:uid="{00000000-0005-0000-0000-0000B03F0000}"/>
    <cellStyle name="Comma 3 5 3 2 4 2 2" xfId="3690" xr:uid="{00000000-0005-0000-0000-0000B13F0000}"/>
    <cellStyle name="Comma 3 5 3 2 4 2 2 2" xfId="8493" xr:uid="{00000000-0005-0000-0000-0000B23F0000}"/>
    <cellStyle name="Comma 3 5 3 2 4 2 2 2 2" xfId="18100" xr:uid="{00000000-0005-0000-0000-0000B33F0000}"/>
    <cellStyle name="Comma 3 5 3 2 4 2 2 2 2 2" xfId="37314" xr:uid="{C19AF041-30D8-45BD-A091-8AD9E485CD6A}"/>
    <cellStyle name="Comma 3 5 3 2 4 2 2 2 3" xfId="27707" xr:uid="{096FA3D8-8510-46F7-9B5C-3C7FC11ECE32}"/>
    <cellStyle name="Comma 3 5 3 2 4 2 2 3" xfId="13297" xr:uid="{00000000-0005-0000-0000-0000B43F0000}"/>
    <cellStyle name="Comma 3 5 3 2 4 2 2 3 2" xfId="32511" xr:uid="{0E25EA09-3E22-4BDB-9D48-9D6635A80EE8}"/>
    <cellStyle name="Comma 3 5 3 2 4 2 2 4" xfId="22904" xr:uid="{7DD73DB2-A5E4-4565-A296-190F6AED20D5}"/>
    <cellStyle name="Comma 3 5 3 2 4 2 3" xfId="6092" xr:uid="{00000000-0005-0000-0000-0000B53F0000}"/>
    <cellStyle name="Comma 3 5 3 2 4 2 3 2" xfId="15699" xr:uid="{00000000-0005-0000-0000-0000B63F0000}"/>
    <cellStyle name="Comma 3 5 3 2 4 2 3 2 2" xfId="34913" xr:uid="{D696F08B-2C07-4D81-B347-3AA3F6CDF707}"/>
    <cellStyle name="Comma 3 5 3 2 4 2 3 3" xfId="25306" xr:uid="{CDC0CE88-90DE-43D6-A213-82C380D868E7}"/>
    <cellStyle name="Comma 3 5 3 2 4 2 4" xfId="10895" xr:uid="{00000000-0005-0000-0000-0000B73F0000}"/>
    <cellStyle name="Comma 3 5 3 2 4 2 4 2" xfId="30109" xr:uid="{5FFB3B33-0808-43E2-9746-724D9C2C5AF7}"/>
    <cellStyle name="Comma 3 5 3 2 4 2 5" xfId="20502" xr:uid="{63D5AAE4-6539-4B8F-AB60-08CA93CA108F}"/>
    <cellStyle name="Comma 3 5 3 2 4 3" xfId="2085" xr:uid="{00000000-0005-0000-0000-0000B83F0000}"/>
    <cellStyle name="Comma 3 5 3 2 4 3 2" xfId="4490" xr:uid="{00000000-0005-0000-0000-0000B93F0000}"/>
    <cellStyle name="Comma 3 5 3 2 4 3 2 2" xfId="9293" xr:uid="{00000000-0005-0000-0000-0000BA3F0000}"/>
    <cellStyle name="Comma 3 5 3 2 4 3 2 2 2" xfId="18900" xr:uid="{00000000-0005-0000-0000-0000BB3F0000}"/>
    <cellStyle name="Comma 3 5 3 2 4 3 2 2 2 2" xfId="38114" xr:uid="{F1164E91-6CC9-4A71-B751-079132D7D9DB}"/>
    <cellStyle name="Comma 3 5 3 2 4 3 2 2 3" xfId="28507" xr:uid="{43E9EDF7-FCDD-43E3-AF6E-7138C8D70C92}"/>
    <cellStyle name="Comma 3 5 3 2 4 3 2 3" xfId="14097" xr:uid="{00000000-0005-0000-0000-0000BC3F0000}"/>
    <cellStyle name="Comma 3 5 3 2 4 3 2 3 2" xfId="33311" xr:uid="{B16D0857-87E4-4B60-BE1B-E2D8094C76F9}"/>
    <cellStyle name="Comma 3 5 3 2 4 3 2 4" xfId="23704" xr:uid="{1AEC70E5-0923-44EA-ABBC-8D789E2EBFB8}"/>
    <cellStyle name="Comma 3 5 3 2 4 3 3" xfId="6892" xr:uid="{00000000-0005-0000-0000-0000BD3F0000}"/>
    <cellStyle name="Comma 3 5 3 2 4 3 3 2" xfId="16499" xr:uid="{00000000-0005-0000-0000-0000BE3F0000}"/>
    <cellStyle name="Comma 3 5 3 2 4 3 3 2 2" xfId="35713" xr:uid="{78B810C6-38DC-4133-ACD7-04EB6EF5FB8C}"/>
    <cellStyle name="Comma 3 5 3 2 4 3 3 3" xfId="26106" xr:uid="{04184AF1-2FE2-48B0-8358-8BAB19E8A1C7}"/>
    <cellStyle name="Comma 3 5 3 2 4 3 4" xfId="11695" xr:uid="{00000000-0005-0000-0000-0000BF3F0000}"/>
    <cellStyle name="Comma 3 5 3 2 4 3 4 2" xfId="30909" xr:uid="{46E12B60-06B4-45AC-97CC-6E9B8AB6AAB4}"/>
    <cellStyle name="Comma 3 5 3 2 4 3 5" xfId="21302" xr:uid="{7DA13A9F-04BD-48BE-A6B0-6DF686B329F4}"/>
    <cellStyle name="Comma 3 5 3 2 4 4" xfId="2890" xr:uid="{00000000-0005-0000-0000-0000C03F0000}"/>
    <cellStyle name="Comma 3 5 3 2 4 4 2" xfId="7693" xr:uid="{00000000-0005-0000-0000-0000C13F0000}"/>
    <cellStyle name="Comma 3 5 3 2 4 4 2 2" xfId="17300" xr:uid="{00000000-0005-0000-0000-0000C23F0000}"/>
    <cellStyle name="Comma 3 5 3 2 4 4 2 2 2" xfId="36514" xr:uid="{F279F2B4-986A-457C-B53F-AE2B2C00A346}"/>
    <cellStyle name="Comma 3 5 3 2 4 4 2 3" xfId="26907" xr:uid="{45CD2D43-924A-48FF-A4C4-843003018B64}"/>
    <cellStyle name="Comma 3 5 3 2 4 4 3" xfId="12497" xr:uid="{00000000-0005-0000-0000-0000C33F0000}"/>
    <cellStyle name="Comma 3 5 3 2 4 4 3 2" xfId="31711" xr:uid="{14E780D7-979E-4AA2-AD3A-FF7CA3C191A1}"/>
    <cellStyle name="Comma 3 5 3 2 4 4 4" xfId="22104" xr:uid="{7049EFE9-F26A-437F-BAEB-DE2511A2C100}"/>
    <cellStyle name="Comma 3 5 3 2 4 5" xfId="5292" xr:uid="{00000000-0005-0000-0000-0000C43F0000}"/>
    <cellStyle name="Comma 3 5 3 2 4 5 2" xfId="14899" xr:uid="{00000000-0005-0000-0000-0000C53F0000}"/>
    <cellStyle name="Comma 3 5 3 2 4 5 2 2" xfId="34113" xr:uid="{764932AB-F873-4B34-98C4-6C512CA22AAF}"/>
    <cellStyle name="Comma 3 5 3 2 4 5 3" xfId="24506" xr:uid="{0861E1FF-F9FC-4873-9A4F-477B982D51D3}"/>
    <cellStyle name="Comma 3 5 3 2 4 6" xfId="10095" xr:uid="{00000000-0005-0000-0000-0000C63F0000}"/>
    <cellStyle name="Comma 3 5 3 2 4 6 2" xfId="29309" xr:uid="{D1155B0A-0B39-4A5A-906D-92B7075CBEBC}"/>
    <cellStyle name="Comma 3 5 3 2 4 7" xfId="19702" xr:uid="{01011238-E717-40AC-8405-825334F0EB73}"/>
    <cellStyle name="Comma 3 5 3 2 5" xfId="684" xr:uid="{00000000-0005-0000-0000-0000C73F0000}"/>
    <cellStyle name="Comma 3 5 3 2 5 2" xfId="1485" xr:uid="{00000000-0005-0000-0000-0000C83F0000}"/>
    <cellStyle name="Comma 3 5 3 2 5 2 2" xfId="3890" xr:uid="{00000000-0005-0000-0000-0000C93F0000}"/>
    <cellStyle name="Comma 3 5 3 2 5 2 2 2" xfId="8693" xr:uid="{00000000-0005-0000-0000-0000CA3F0000}"/>
    <cellStyle name="Comma 3 5 3 2 5 2 2 2 2" xfId="18300" xr:uid="{00000000-0005-0000-0000-0000CB3F0000}"/>
    <cellStyle name="Comma 3 5 3 2 5 2 2 2 2 2" xfId="37514" xr:uid="{9B50FC0D-3FE1-4D6F-B01E-D5735E2027D7}"/>
    <cellStyle name="Comma 3 5 3 2 5 2 2 2 3" xfId="27907" xr:uid="{B0A80E39-CAB2-4F85-8937-4D53EEDB0767}"/>
    <cellStyle name="Comma 3 5 3 2 5 2 2 3" xfId="13497" xr:uid="{00000000-0005-0000-0000-0000CC3F0000}"/>
    <cellStyle name="Comma 3 5 3 2 5 2 2 3 2" xfId="32711" xr:uid="{F2118C4C-0148-4FC4-995C-5E64D2493281}"/>
    <cellStyle name="Comma 3 5 3 2 5 2 2 4" xfId="23104" xr:uid="{EDCFC12A-0403-4CBE-A349-A4E3E805DEF1}"/>
    <cellStyle name="Comma 3 5 3 2 5 2 3" xfId="6292" xr:uid="{00000000-0005-0000-0000-0000CD3F0000}"/>
    <cellStyle name="Comma 3 5 3 2 5 2 3 2" xfId="15899" xr:uid="{00000000-0005-0000-0000-0000CE3F0000}"/>
    <cellStyle name="Comma 3 5 3 2 5 2 3 2 2" xfId="35113" xr:uid="{61EFF453-3694-4435-94CD-CA1D578AA38C}"/>
    <cellStyle name="Comma 3 5 3 2 5 2 3 3" xfId="25506" xr:uid="{C132AA64-CB25-4614-A39F-3812572230BC}"/>
    <cellStyle name="Comma 3 5 3 2 5 2 4" xfId="11095" xr:uid="{00000000-0005-0000-0000-0000CF3F0000}"/>
    <cellStyle name="Comma 3 5 3 2 5 2 4 2" xfId="30309" xr:uid="{EBC05638-B3F6-4D30-B241-E8A9CCF325FB}"/>
    <cellStyle name="Comma 3 5 3 2 5 2 5" xfId="20702" xr:uid="{697ACBBD-79BF-43B6-8A05-6FC60A6C04C1}"/>
    <cellStyle name="Comma 3 5 3 2 5 3" xfId="2285" xr:uid="{00000000-0005-0000-0000-0000D03F0000}"/>
    <cellStyle name="Comma 3 5 3 2 5 3 2" xfId="4690" xr:uid="{00000000-0005-0000-0000-0000D13F0000}"/>
    <cellStyle name="Comma 3 5 3 2 5 3 2 2" xfId="9493" xr:uid="{00000000-0005-0000-0000-0000D23F0000}"/>
    <cellStyle name="Comma 3 5 3 2 5 3 2 2 2" xfId="19100" xr:uid="{00000000-0005-0000-0000-0000D33F0000}"/>
    <cellStyle name="Comma 3 5 3 2 5 3 2 2 2 2" xfId="38314" xr:uid="{B546467C-590D-4AF2-8E3F-A21D704ECD66}"/>
    <cellStyle name="Comma 3 5 3 2 5 3 2 2 3" xfId="28707" xr:uid="{1B9534A0-CED6-434E-A7FC-177A40BD6747}"/>
    <cellStyle name="Comma 3 5 3 2 5 3 2 3" xfId="14297" xr:uid="{00000000-0005-0000-0000-0000D43F0000}"/>
    <cellStyle name="Comma 3 5 3 2 5 3 2 3 2" xfId="33511" xr:uid="{37E79B94-5890-4A23-AF70-EFB9AC8B5A4C}"/>
    <cellStyle name="Comma 3 5 3 2 5 3 2 4" xfId="23904" xr:uid="{FA1DB1FA-6026-4B4F-98AD-0D60D3645F30}"/>
    <cellStyle name="Comma 3 5 3 2 5 3 3" xfId="7092" xr:uid="{00000000-0005-0000-0000-0000D53F0000}"/>
    <cellStyle name="Comma 3 5 3 2 5 3 3 2" xfId="16699" xr:uid="{00000000-0005-0000-0000-0000D63F0000}"/>
    <cellStyle name="Comma 3 5 3 2 5 3 3 2 2" xfId="35913" xr:uid="{54B8208E-71A2-4D34-80C1-C8863BC6CB93}"/>
    <cellStyle name="Comma 3 5 3 2 5 3 3 3" xfId="26306" xr:uid="{A2B9A031-679A-44DC-8739-3C2AEF0D2F30}"/>
    <cellStyle name="Comma 3 5 3 2 5 3 4" xfId="11895" xr:uid="{00000000-0005-0000-0000-0000D73F0000}"/>
    <cellStyle name="Comma 3 5 3 2 5 3 4 2" xfId="31109" xr:uid="{30417245-CCDD-430C-A1CB-71C66632D4ED}"/>
    <cellStyle name="Comma 3 5 3 2 5 3 5" xfId="21502" xr:uid="{DBF79CA5-59FF-4FAD-AF87-067CED2EFA27}"/>
    <cellStyle name="Comma 3 5 3 2 5 4" xfId="3090" xr:uid="{00000000-0005-0000-0000-0000D83F0000}"/>
    <cellStyle name="Comma 3 5 3 2 5 4 2" xfId="7893" xr:uid="{00000000-0005-0000-0000-0000D93F0000}"/>
    <cellStyle name="Comma 3 5 3 2 5 4 2 2" xfId="17500" xr:uid="{00000000-0005-0000-0000-0000DA3F0000}"/>
    <cellStyle name="Comma 3 5 3 2 5 4 2 2 2" xfId="36714" xr:uid="{7A59719D-2433-4235-839D-30C12E52E5C6}"/>
    <cellStyle name="Comma 3 5 3 2 5 4 2 3" xfId="27107" xr:uid="{5A0A5F90-26CC-483E-B141-EFBC5D9014B7}"/>
    <cellStyle name="Comma 3 5 3 2 5 4 3" xfId="12697" xr:uid="{00000000-0005-0000-0000-0000DB3F0000}"/>
    <cellStyle name="Comma 3 5 3 2 5 4 3 2" xfId="31911" xr:uid="{EDFCA824-3AE1-46DA-84E5-7E120CF85837}"/>
    <cellStyle name="Comma 3 5 3 2 5 4 4" xfId="22304" xr:uid="{75C0A573-67EC-4BC8-BEE8-F51F2F733946}"/>
    <cellStyle name="Comma 3 5 3 2 5 5" xfId="5492" xr:uid="{00000000-0005-0000-0000-0000DC3F0000}"/>
    <cellStyle name="Comma 3 5 3 2 5 5 2" xfId="15099" xr:uid="{00000000-0005-0000-0000-0000DD3F0000}"/>
    <cellStyle name="Comma 3 5 3 2 5 5 2 2" xfId="34313" xr:uid="{A3801A02-B8B1-404A-BE58-62C879726130}"/>
    <cellStyle name="Comma 3 5 3 2 5 5 3" xfId="24706" xr:uid="{28FD9B7F-91EF-42C6-82A5-A8D669E7E630}"/>
    <cellStyle name="Comma 3 5 3 2 5 6" xfId="10295" xr:uid="{00000000-0005-0000-0000-0000DE3F0000}"/>
    <cellStyle name="Comma 3 5 3 2 5 6 2" xfId="29509" xr:uid="{6DCB3F7C-3888-4901-9A2B-7E53D05FB66A}"/>
    <cellStyle name="Comma 3 5 3 2 5 7" xfId="19902" xr:uid="{3BAD2049-9EE4-4808-B05D-F44370D63F31}"/>
    <cellStyle name="Comma 3 5 3 2 6" xfId="885" xr:uid="{00000000-0005-0000-0000-0000DF3F0000}"/>
    <cellStyle name="Comma 3 5 3 2 6 2" xfId="3290" xr:uid="{00000000-0005-0000-0000-0000E03F0000}"/>
    <cellStyle name="Comma 3 5 3 2 6 2 2" xfId="8093" xr:uid="{00000000-0005-0000-0000-0000E13F0000}"/>
    <cellStyle name="Comma 3 5 3 2 6 2 2 2" xfId="17700" xr:uid="{00000000-0005-0000-0000-0000E23F0000}"/>
    <cellStyle name="Comma 3 5 3 2 6 2 2 2 2" xfId="36914" xr:uid="{DC77D3F2-E328-4B35-8DAB-6480B1E74D6F}"/>
    <cellStyle name="Comma 3 5 3 2 6 2 2 3" xfId="27307" xr:uid="{3820A291-FD69-4FD2-84FE-2E5960826EAD}"/>
    <cellStyle name="Comma 3 5 3 2 6 2 3" xfId="12897" xr:uid="{00000000-0005-0000-0000-0000E33F0000}"/>
    <cellStyle name="Comma 3 5 3 2 6 2 3 2" xfId="32111" xr:uid="{075F4809-2DE2-4574-A06D-8BA4629A16F6}"/>
    <cellStyle name="Comma 3 5 3 2 6 2 4" xfId="22504" xr:uid="{689961BB-B185-4EF5-B021-4A32442AEAF4}"/>
    <cellStyle name="Comma 3 5 3 2 6 3" xfId="5692" xr:uid="{00000000-0005-0000-0000-0000E43F0000}"/>
    <cellStyle name="Comma 3 5 3 2 6 3 2" xfId="15299" xr:uid="{00000000-0005-0000-0000-0000E53F0000}"/>
    <cellStyle name="Comma 3 5 3 2 6 3 2 2" xfId="34513" xr:uid="{47ACE4C9-D511-4E36-B527-0068E472485D}"/>
    <cellStyle name="Comma 3 5 3 2 6 3 3" xfId="24906" xr:uid="{7BD5E393-5AD0-4B64-9BC3-0F4EEB0367F7}"/>
    <cellStyle name="Comma 3 5 3 2 6 4" xfId="10495" xr:uid="{00000000-0005-0000-0000-0000E63F0000}"/>
    <cellStyle name="Comma 3 5 3 2 6 4 2" xfId="29709" xr:uid="{53990F23-2131-44D4-9563-8098B62B2845}"/>
    <cellStyle name="Comma 3 5 3 2 6 5" xfId="20102" xr:uid="{7C49FE34-3BC4-4742-ADB7-45A8C6771010}"/>
    <cellStyle name="Comma 3 5 3 2 7" xfId="1685" xr:uid="{00000000-0005-0000-0000-0000E73F0000}"/>
    <cellStyle name="Comma 3 5 3 2 7 2" xfId="4090" xr:uid="{00000000-0005-0000-0000-0000E83F0000}"/>
    <cellStyle name="Comma 3 5 3 2 7 2 2" xfId="8893" xr:uid="{00000000-0005-0000-0000-0000E93F0000}"/>
    <cellStyle name="Comma 3 5 3 2 7 2 2 2" xfId="18500" xr:uid="{00000000-0005-0000-0000-0000EA3F0000}"/>
    <cellStyle name="Comma 3 5 3 2 7 2 2 2 2" xfId="37714" xr:uid="{FA19603F-BF2D-4F23-A244-8DF0F75FBCAB}"/>
    <cellStyle name="Comma 3 5 3 2 7 2 2 3" xfId="28107" xr:uid="{A354E21C-30A7-49EB-84B1-912A9D4FA753}"/>
    <cellStyle name="Comma 3 5 3 2 7 2 3" xfId="13697" xr:uid="{00000000-0005-0000-0000-0000EB3F0000}"/>
    <cellStyle name="Comma 3 5 3 2 7 2 3 2" xfId="32911" xr:uid="{38029173-F5B6-4EE5-90A2-327D597DB000}"/>
    <cellStyle name="Comma 3 5 3 2 7 2 4" xfId="23304" xr:uid="{D72BBC6D-D915-4D4B-8587-EB77DADF9167}"/>
    <cellStyle name="Comma 3 5 3 2 7 3" xfId="6492" xr:uid="{00000000-0005-0000-0000-0000EC3F0000}"/>
    <cellStyle name="Comma 3 5 3 2 7 3 2" xfId="16099" xr:uid="{00000000-0005-0000-0000-0000ED3F0000}"/>
    <cellStyle name="Comma 3 5 3 2 7 3 2 2" xfId="35313" xr:uid="{B2DB2EDE-F544-4147-83A2-30AE6DC870B6}"/>
    <cellStyle name="Comma 3 5 3 2 7 3 3" xfId="25706" xr:uid="{3E6DC13D-9E1A-4E55-B209-A833BE40A6B5}"/>
    <cellStyle name="Comma 3 5 3 2 7 4" xfId="11295" xr:uid="{00000000-0005-0000-0000-0000EE3F0000}"/>
    <cellStyle name="Comma 3 5 3 2 7 4 2" xfId="30509" xr:uid="{DC246DDF-086E-4925-AB3D-89559EB7FFF5}"/>
    <cellStyle name="Comma 3 5 3 2 7 5" xfId="20902" xr:uid="{F33900DC-EF76-41F8-ACDF-8A6A0B443CC9}"/>
    <cellStyle name="Comma 3 5 3 2 8" xfId="2490" xr:uid="{00000000-0005-0000-0000-0000EF3F0000}"/>
    <cellStyle name="Comma 3 5 3 2 8 2" xfId="7293" xr:uid="{00000000-0005-0000-0000-0000F03F0000}"/>
    <cellStyle name="Comma 3 5 3 2 8 2 2" xfId="16900" xr:uid="{00000000-0005-0000-0000-0000F13F0000}"/>
    <cellStyle name="Comma 3 5 3 2 8 2 2 2" xfId="36114" xr:uid="{EBAD6A5B-5953-4DBF-BD13-3DA14067C83F}"/>
    <cellStyle name="Comma 3 5 3 2 8 2 3" xfId="26507" xr:uid="{C8671B7C-181C-44DB-808B-E2477F37B96A}"/>
    <cellStyle name="Comma 3 5 3 2 8 3" xfId="12097" xr:uid="{00000000-0005-0000-0000-0000F23F0000}"/>
    <cellStyle name="Comma 3 5 3 2 8 3 2" xfId="31311" xr:uid="{08D0D6AB-B7FD-49D1-A72C-9583E3F95649}"/>
    <cellStyle name="Comma 3 5 3 2 8 4" xfId="21704" xr:uid="{0258D0BE-6F56-4E08-B507-8929E3841385}"/>
    <cellStyle name="Comma 3 5 3 2 9" xfId="4892" xr:uid="{00000000-0005-0000-0000-0000F33F0000}"/>
    <cellStyle name="Comma 3 5 3 2 9 2" xfId="14499" xr:uid="{00000000-0005-0000-0000-0000F43F0000}"/>
    <cellStyle name="Comma 3 5 3 2 9 2 2" xfId="33713" xr:uid="{500F215F-85FB-4063-84C5-B962A595F6C5}"/>
    <cellStyle name="Comma 3 5 3 2 9 3" xfId="24106" xr:uid="{64386326-3F20-4C88-B8DD-9616815731F9}"/>
    <cellStyle name="Comma 3 5 3 3" xfId="134" xr:uid="{00000000-0005-0000-0000-0000F53F0000}"/>
    <cellStyle name="Comma 3 5 3 3 10" xfId="19352" xr:uid="{8ADA49EA-D4F5-4672-86A3-436F81C000B7}"/>
    <cellStyle name="Comma 3 5 3 3 2" xfId="334" xr:uid="{00000000-0005-0000-0000-0000F63F0000}"/>
    <cellStyle name="Comma 3 5 3 3 2 2" xfId="1135" xr:uid="{00000000-0005-0000-0000-0000F73F0000}"/>
    <cellStyle name="Comma 3 5 3 3 2 2 2" xfId="3540" xr:uid="{00000000-0005-0000-0000-0000F83F0000}"/>
    <cellStyle name="Comma 3 5 3 3 2 2 2 2" xfId="8343" xr:uid="{00000000-0005-0000-0000-0000F93F0000}"/>
    <cellStyle name="Comma 3 5 3 3 2 2 2 2 2" xfId="17950" xr:uid="{00000000-0005-0000-0000-0000FA3F0000}"/>
    <cellStyle name="Comma 3 5 3 3 2 2 2 2 2 2" xfId="37164" xr:uid="{EA35A20B-95BC-4B7A-9E43-FEAD300F045E}"/>
    <cellStyle name="Comma 3 5 3 3 2 2 2 2 3" xfId="27557" xr:uid="{9E491AA6-77AD-47C0-856A-D121964FFE7C}"/>
    <cellStyle name="Comma 3 5 3 3 2 2 2 3" xfId="13147" xr:uid="{00000000-0005-0000-0000-0000FB3F0000}"/>
    <cellStyle name="Comma 3 5 3 3 2 2 2 3 2" xfId="32361" xr:uid="{949491E1-129D-414E-9FD5-5B66050F78DB}"/>
    <cellStyle name="Comma 3 5 3 3 2 2 2 4" xfId="22754" xr:uid="{718C4B79-A964-49E1-8F72-493748F5ED37}"/>
    <cellStyle name="Comma 3 5 3 3 2 2 3" xfId="5942" xr:uid="{00000000-0005-0000-0000-0000FC3F0000}"/>
    <cellStyle name="Comma 3 5 3 3 2 2 3 2" xfId="15549" xr:uid="{00000000-0005-0000-0000-0000FD3F0000}"/>
    <cellStyle name="Comma 3 5 3 3 2 2 3 2 2" xfId="34763" xr:uid="{7CD8FD8D-3E52-4DFA-9994-729F0B48861B}"/>
    <cellStyle name="Comma 3 5 3 3 2 2 3 3" xfId="25156" xr:uid="{6F45EB01-E604-4980-A73C-5282EAE2BFDF}"/>
    <cellStyle name="Comma 3 5 3 3 2 2 4" xfId="10745" xr:uid="{00000000-0005-0000-0000-0000FE3F0000}"/>
    <cellStyle name="Comma 3 5 3 3 2 2 4 2" xfId="29959" xr:uid="{49B45EB3-9D10-4BD1-9AAD-2827E8543AE4}"/>
    <cellStyle name="Comma 3 5 3 3 2 2 5" xfId="20352" xr:uid="{66508F27-7BF7-4681-A1BC-8BF36935DDAD}"/>
    <cellStyle name="Comma 3 5 3 3 2 3" xfId="1935" xr:uid="{00000000-0005-0000-0000-0000FF3F0000}"/>
    <cellStyle name="Comma 3 5 3 3 2 3 2" xfId="4340" xr:uid="{00000000-0005-0000-0000-000000400000}"/>
    <cellStyle name="Comma 3 5 3 3 2 3 2 2" xfId="9143" xr:uid="{00000000-0005-0000-0000-000001400000}"/>
    <cellStyle name="Comma 3 5 3 3 2 3 2 2 2" xfId="18750" xr:uid="{00000000-0005-0000-0000-000002400000}"/>
    <cellStyle name="Comma 3 5 3 3 2 3 2 2 2 2" xfId="37964" xr:uid="{F252E71D-AD04-4A01-8024-B362AC70454F}"/>
    <cellStyle name="Comma 3 5 3 3 2 3 2 2 3" xfId="28357" xr:uid="{B2092801-83F3-4145-93DA-BFA4E4FF7FD9}"/>
    <cellStyle name="Comma 3 5 3 3 2 3 2 3" xfId="13947" xr:uid="{00000000-0005-0000-0000-000003400000}"/>
    <cellStyle name="Comma 3 5 3 3 2 3 2 3 2" xfId="33161" xr:uid="{50CDB834-BED8-43A3-9C7D-E9DBFEBA87F5}"/>
    <cellStyle name="Comma 3 5 3 3 2 3 2 4" xfId="23554" xr:uid="{40541F15-5026-4271-9443-0F626D4B9473}"/>
    <cellStyle name="Comma 3 5 3 3 2 3 3" xfId="6742" xr:uid="{00000000-0005-0000-0000-000004400000}"/>
    <cellStyle name="Comma 3 5 3 3 2 3 3 2" xfId="16349" xr:uid="{00000000-0005-0000-0000-000005400000}"/>
    <cellStyle name="Comma 3 5 3 3 2 3 3 2 2" xfId="35563" xr:uid="{8AF42FC9-6E06-4A83-95F4-708BC750BC36}"/>
    <cellStyle name="Comma 3 5 3 3 2 3 3 3" xfId="25956" xr:uid="{7AF69FB0-B4AF-4D5E-AC64-3BB33E8E8A3A}"/>
    <cellStyle name="Comma 3 5 3 3 2 3 4" xfId="11545" xr:uid="{00000000-0005-0000-0000-000006400000}"/>
    <cellStyle name="Comma 3 5 3 3 2 3 4 2" xfId="30759" xr:uid="{A43E48EA-25AE-4EE1-B979-778D2A837822}"/>
    <cellStyle name="Comma 3 5 3 3 2 3 5" xfId="21152" xr:uid="{D9C505B8-B7B9-495E-9D80-800AFB5515BA}"/>
    <cellStyle name="Comma 3 5 3 3 2 4" xfId="2740" xr:uid="{00000000-0005-0000-0000-000007400000}"/>
    <cellStyle name="Comma 3 5 3 3 2 4 2" xfId="7543" xr:uid="{00000000-0005-0000-0000-000008400000}"/>
    <cellStyle name="Comma 3 5 3 3 2 4 2 2" xfId="17150" xr:uid="{00000000-0005-0000-0000-000009400000}"/>
    <cellStyle name="Comma 3 5 3 3 2 4 2 2 2" xfId="36364" xr:uid="{9BD2FD70-DEC3-4CD0-A841-61E99A4D0FFC}"/>
    <cellStyle name="Comma 3 5 3 3 2 4 2 3" xfId="26757" xr:uid="{7D9ACA62-D0F4-4975-AA2F-874EAE8BC03E}"/>
    <cellStyle name="Comma 3 5 3 3 2 4 3" xfId="12347" xr:uid="{00000000-0005-0000-0000-00000A400000}"/>
    <cellStyle name="Comma 3 5 3 3 2 4 3 2" xfId="31561" xr:uid="{601DDB57-2654-492C-8070-F1FA6C91237D}"/>
    <cellStyle name="Comma 3 5 3 3 2 4 4" xfId="21954" xr:uid="{10C89AA0-0C8D-483D-A146-C03E0232B038}"/>
    <cellStyle name="Comma 3 5 3 3 2 5" xfId="5142" xr:uid="{00000000-0005-0000-0000-00000B400000}"/>
    <cellStyle name="Comma 3 5 3 3 2 5 2" xfId="14749" xr:uid="{00000000-0005-0000-0000-00000C400000}"/>
    <cellStyle name="Comma 3 5 3 3 2 5 2 2" xfId="33963" xr:uid="{C770CEC7-843C-4556-AE0B-3DD1D7FBCE85}"/>
    <cellStyle name="Comma 3 5 3 3 2 5 3" xfId="24356" xr:uid="{3AB64FAA-7436-43AD-AF3A-893F6BA5AC87}"/>
    <cellStyle name="Comma 3 5 3 3 2 6" xfId="9945" xr:uid="{00000000-0005-0000-0000-00000D400000}"/>
    <cellStyle name="Comma 3 5 3 3 2 6 2" xfId="29159" xr:uid="{3C6D7A04-E44D-4E6A-A6A6-6A78D0B8499E}"/>
    <cellStyle name="Comma 3 5 3 3 2 7" xfId="19552" xr:uid="{7A936F3D-4A36-4881-86D5-6495328CDDF1}"/>
    <cellStyle name="Comma 3 5 3 3 3" xfId="534" xr:uid="{00000000-0005-0000-0000-00000E400000}"/>
    <cellStyle name="Comma 3 5 3 3 3 2" xfId="1335" xr:uid="{00000000-0005-0000-0000-00000F400000}"/>
    <cellStyle name="Comma 3 5 3 3 3 2 2" xfId="3740" xr:uid="{00000000-0005-0000-0000-000010400000}"/>
    <cellStyle name="Comma 3 5 3 3 3 2 2 2" xfId="8543" xr:uid="{00000000-0005-0000-0000-000011400000}"/>
    <cellStyle name="Comma 3 5 3 3 3 2 2 2 2" xfId="18150" xr:uid="{00000000-0005-0000-0000-000012400000}"/>
    <cellStyle name="Comma 3 5 3 3 3 2 2 2 2 2" xfId="37364" xr:uid="{F3ED02C6-32FF-49A7-92FD-99C3BEBDE850}"/>
    <cellStyle name="Comma 3 5 3 3 3 2 2 2 3" xfId="27757" xr:uid="{4D46D245-1FF1-4D4A-B636-374576F6D53E}"/>
    <cellStyle name="Comma 3 5 3 3 3 2 2 3" xfId="13347" xr:uid="{00000000-0005-0000-0000-000013400000}"/>
    <cellStyle name="Comma 3 5 3 3 3 2 2 3 2" xfId="32561" xr:uid="{2FEFF573-A7EE-45C9-8A0F-75543730E02C}"/>
    <cellStyle name="Comma 3 5 3 3 3 2 2 4" xfId="22954" xr:uid="{E5621E6F-9760-4001-AA63-FFD9C52F799E}"/>
    <cellStyle name="Comma 3 5 3 3 3 2 3" xfId="6142" xr:uid="{00000000-0005-0000-0000-000014400000}"/>
    <cellStyle name="Comma 3 5 3 3 3 2 3 2" xfId="15749" xr:uid="{00000000-0005-0000-0000-000015400000}"/>
    <cellStyle name="Comma 3 5 3 3 3 2 3 2 2" xfId="34963" xr:uid="{F24F023C-EB5B-4FEF-AA63-F0798975505D}"/>
    <cellStyle name="Comma 3 5 3 3 3 2 3 3" xfId="25356" xr:uid="{62961C42-35F8-4706-AC2B-DF3D336869EB}"/>
    <cellStyle name="Comma 3 5 3 3 3 2 4" xfId="10945" xr:uid="{00000000-0005-0000-0000-000016400000}"/>
    <cellStyle name="Comma 3 5 3 3 3 2 4 2" xfId="30159" xr:uid="{402B1D8C-D595-4F75-B9CB-BA542EBB2D01}"/>
    <cellStyle name="Comma 3 5 3 3 3 2 5" xfId="20552" xr:uid="{753EDB24-93E0-4370-986D-2DA68B426744}"/>
    <cellStyle name="Comma 3 5 3 3 3 3" xfId="2135" xr:uid="{00000000-0005-0000-0000-000017400000}"/>
    <cellStyle name="Comma 3 5 3 3 3 3 2" xfId="4540" xr:uid="{00000000-0005-0000-0000-000018400000}"/>
    <cellStyle name="Comma 3 5 3 3 3 3 2 2" xfId="9343" xr:uid="{00000000-0005-0000-0000-000019400000}"/>
    <cellStyle name="Comma 3 5 3 3 3 3 2 2 2" xfId="18950" xr:uid="{00000000-0005-0000-0000-00001A400000}"/>
    <cellStyle name="Comma 3 5 3 3 3 3 2 2 2 2" xfId="38164" xr:uid="{DE4207E6-95FB-46C2-976A-72E05148D32C}"/>
    <cellStyle name="Comma 3 5 3 3 3 3 2 2 3" xfId="28557" xr:uid="{971B60F7-0E9C-452C-BE6D-5787C4DC266E}"/>
    <cellStyle name="Comma 3 5 3 3 3 3 2 3" xfId="14147" xr:uid="{00000000-0005-0000-0000-00001B400000}"/>
    <cellStyle name="Comma 3 5 3 3 3 3 2 3 2" xfId="33361" xr:uid="{F8123D13-F2B6-4D44-9D4A-7D650B31D615}"/>
    <cellStyle name="Comma 3 5 3 3 3 3 2 4" xfId="23754" xr:uid="{E52CC3CD-7589-481D-9D3A-E536C24A9EFE}"/>
    <cellStyle name="Comma 3 5 3 3 3 3 3" xfId="6942" xr:uid="{00000000-0005-0000-0000-00001C400000}"/>
    <cellStyle name="Comma 3 5 3 3 3 3 3 2" xfId="16549" xr:uid="{00000000-0005-0000-0000-00001D400000}"/>
    <cellStyle name="Comma 3 5 3 3 3 3 3 2 2" xfId="35763" xr:uid="{F2E5C64B-9285-4E07-AE8E-7710BE5464D1}"/>
    <cellStyle name="Comma 3 5 3 3 3 3 3 3" xfId="26156" xr:uid="{08F8519D-8922-437B-A0DC-5FF37F8D05A3}"/>
    <cellStyle name="Comma 3 5 3 3 3 3 4" xfId="11745" xr:uid="{00000000-0005-0000-0000-00001E400000}"/>
    <cellStyle name="Comma 3 5 3 3 3 3 4 2" xfId="30959" xr:uid="{1852A7D3-279E-46AD-8F54-7344B66A3F1D}"/>
    <cellStyle name="Comma 3 5 3 3 3 3 5" xfId="21352" xr:uid="{9599ADE1-7AF2-43A5-9651-DA4485A5842E}"/>
    <cellStyle name="Comma 3 5 3 3 3 4" xfId="2940" xr:uid="{00000000-0005-0000-0000-00001F400000}"/>
    <cellStyle name="Comma 3 5 3 3 3 4 2" xfId="7743" xr:uid="{00000000-0005-0000-0000-000020400000}"/>
    <cellStyle name="Comma 3 5 3 3 3 4 2 2" xfId="17350" xr:uid="{00000000-0005-0000-0000-000021400000}"/>
    <cellStyle name="Comma 3 5 3 3 3 4 2 2 2" xfId="36564" xr:uid="{F67F9500-E490-4347-AFA5-F1A7EB67F38A}"/>
    <cellStyle name="Comma 3 5 3 3 3 4 2 3" xfId="26957" xr:uid="{12B566F7-79F7-41A4-9909-1156A666C1F2}"/>
    <cellStyle name="Comma 3 5 3 3 3 4 3" xfId="12547" xr:uid="{00000000-0005-0000-0000-000022400000}"/>
    <cellStyle name="Comma 3 5 3 3 3 4 3 2" xfId="31761" xr:uid="{3B58055C-B6F0-4A8C-A3D3-87CF914F9083}"/>
    <cellStyle name="Comma 3 5 3 3 3 4 4" xfId="22154" xr:uid="{D9DF8D60-FCEE-464E-B306-9C1049F3F4A6}"/>
    <cellStyle name="Comma 3 5 3 3 3 5" xfId="5342" xr:uid="{00000000-0005-0000-0000-000023400000}"/>
    <cellStyle name="Comma 3 5 3 3 3 5 2" xfId="14949" xr:uid="{00000000-0005-0000-0000-000024400000}"/>
    <cellStyle name="Comma 3 5 3 3 3 5 2 2" xfId="34163" xr:uid="{43DC5B30-8FAD-4134-B7D8-1A1A349E497D}"/>
    <cellStyle name="Comma 3 5 3 3 3 5 3" xfId="24556" xr:uid="{02FE2868-20B5-4BD0-AD50-65E9F0F3ADE0}"/>
    <cellStyle name="Comma 3 5 3 3 3 6" xfId="10145" xr:uid="{00000000-0005-0000-0000-000025400000}"/>
    <cellStyle name="Comma 3 5 3 3 3 6 2" xfId="29359" xr:uid="{1E8FCD02-47AC-4D4F-8029-E7731EE29DE1}"/>
    <cellStyle name="Comma 3 5 3 3 3 7" xfId="19752" xr:uid="{3A7D9D25-07B0-4672-835B-BAE864FBC4AE}"/>
    <cellStyle name="Comma 3 5 3 3 4" xfId="734" xr:uid="{00000000-0005-0000-0000-000026400000}"/>
    <cellStyle name="Comma 3 5 3 3 4 2" xfId="1535" xr:uid="{00000000-0005-0000-0000-000027400000}"/>
    <cellStyle name="Comma 3 5 3 3 4 2 2" xfId="3940" xr:uid="{00000000-0005-0000-0000-000028400000}"/>
    <cellStyle name="Comma 3 5 3 3 4 2 2 2" xfId="8743" xr:uid="{00000000-0005-0000-0000-000029400000}"/>
    <cellStyle name="Comma 3 5 3 3 4 2 2 2 2" xfId="18350" xr:uid="{00000000-0005-0000-0000-00002A400000}"/>
    <cellStyle name="Comma 3 5 3 3 4 2 2 2 2 2" xfId="37564" xr:uid="{5560E4EF-ECBA-49BB-8CB8-EFA9284FA224}"/>
    <cellStyle name="Comma 3 5 3 3 4 2 2 2 3" xfId="27957" xr:uid="{AAFC52D0-97CC-4903-8001-BF88165397C1}"/>
    <cellStyle name="Comma 3 5 3 3 4 2 2 3" xfId="13547" xr:uid="{00000000-0005-0000-0000-00002B400000}"/>
    <cellStyle name="Comma 3 5 3 3 4 2 2 3 2" xfId="32761" xr:uid="{77866856-F6CF-40FB-9D3D-AC5C244C75A2}"/>
    <cellStyle name="Comma 3 5 3 3 4 2 2 4" xfId="23154" xr:uid="{BFDAD60E-FE9F-49ED-9D44-7DC0C9526AD4}"/>
    <cellStyle name="Comma 3 5 3 3 4 2 3" xfId="6342" xr:uid="{00000000-0005-0000-0000-00002C400000}"/>
    <cellStyle name="Comma 3 5 3 3 4 2 3 2" xfId="15949" xr:uid="{00000000-0005-0000-0000-00002D400000}"/>
    <cellStyle name="Comma 3 5 3 3 4 2 3 2 2" xfId="35163" xr:uid="{59A1E81C-72F4-490C-9601-C6D7EDBF7C8C}"/>
    <cellStyle name="Comma 3 5 3 3 4 2 3 3" xfId="25556" xr:uid="{976767D7-433D-40BD-8449-FF26165C92D1}"/>
    <cellStyle name="Comma 3 5 3 3 4 2 4" xfId="11145" xr:uid="{00000000-0005-0000-0000-00002E400000}"/>
    <cellStyle name="Comma 3 5 3 3 4 2 4 2" xfId="30359" xr:uid="{F58BAF97-1D69-46C3-8B88-E8752E1F226F}"/>
    <cellStyle name="Comma 3 5 3 3 4 2 5" xfId="20752" xr:uid="{C44C44B1-C07D-4984-95CB-D6C545C68C17}"/>
    <cellStyle name="Comma 3 5 3 3 4 3" xfId="2335" xr:uid="{00000000-0005-0000-0000-00002F400000}"/>
    <cellStyle name="Comma 3 5 3 3 4 3 2" xfId="4740" xr:uid="{00000000-0005-0000-0000-000030400000}"/>
    <cellStyle name="Comma 3 5 3 3 4 3 2 2" xfId="9543" xr:uid="{00000000-0005-0000-0000-000031400000}"/>
    <cellStyle name="Comma 3 5 3 3 4 3 2 2 2" xfId="19150" xr:uid="{00000000-0005-0000-0000-000032400000}"/>
    <cellStyle name="Comma 3 5 3 3 4 3 2 2 2 2" xfId="38364" xr:uid="{692B2DBD-CC23-45C1-9969-DF1619BB8999}"/>
    <cellStyle name="Comma 3 5 3 3 4 3 2 2 3" xfId="28757" xr:uid="{1AD3470E-AC49-49A8-BB0C-93B4B1988316}"/>
    <cellStyle name="Comma 3 5 3 3 4 3 2 3" xfId="14347" xr:uid="{00000000-0005-0000-0000-000033400000}"/>
    <cellStyle name="Comma 3 5 3 3 4 3 2 3 2" xfId="33561" xr:uid="{52CE7AD9-0A57-424C-A9BB-1C5D1EC2F45F}"/>
    <cellStyle name="Comma 3 5 3 3 4 3 2 4" xfId="23954" xr:uid="{515FCB70-DFCE-44FD-B979-A81D2838E970}"/>
    <cellStyle name="Comma 3 5 3 3 4 3 3" xfId="7142" xr:uid="{00000000-0005-0000-0000-000034400000}"/>
    <cellStyle name="Comma 3 5 3 3 4 3 3 2" xfId="16749" xr:uid="{00000000-0005-0000-0000-000035400000}"/>
    <cellStyle name="Comma 3 5 3 3 4 3 3 2 2" xfId="35963" xr:uid="{62C3D88C-72A7-4CF4-8CD5-8B910FBA36AB}"/>
    <cellStyle name="Comma 3 5 3 3 4 3 3 3" xfId="26356" xr:uid="{EC363C54-BC06-48A7-AAF6-0E655A4EC0E4}"/>
    <cellStyle name="Comma 3 5 3 3 4 3 4" xfId="11945" xr:uid="{00000000-0005-0000-0000-000036400000}"/>
    <cellStyle name="Comma 3 5 3 3 4 3 4 2" xfId="31159" xr:uid="{42D10C96-97AF-460E-9DB0-211CF20EEEB5}"/>
    <cellStyle name="Comma 3 5 3 3 4 3 5" xfId="21552" xr:uid="{E402CE2C-05A3-40EC-9CA9-BD3A847486C3}"/>
    <cellStyle name="Comma 3 5 3 3 4 4" xfId="3140" xr:uid="{00000000-0005-0000-0000-000037400000}"/>
    <cellStyle name="Comma 3 5 3 3 4 4 2" xfId="7943" xr:uid="{00000000-0005-0000-0000-000038400000}"/>
    <cellStyle name="Comma 3 5 3 3 4 4 2 2" xfId="17550" xr:uid="{00000000-0005-0000-0000-000039400000}"/>
    <cellStyle name="Comma 3 5 3 3 4 4 2 2 2" xfId="36764" xr:uid="{EECE7527-687A-46E3-B06D-6F23CCA44F6A}"/>
    <cellStyle name="Comma 3 5 3 3 4 4 2 3" xfId="27157" xr:uid="{18384647-0538-4F70-8276-E4CD46F83969}"/>
    <cellStyle name="Comma 3 5 3 3 4 4 3" xfId="12747" xr:uid="{00000000-0005-0000-0000-00003A400000}"/>
    <cellStyle name="Comma 3 5 3 3 4 4 3 2" xfId="31961" xr:uid="{331FD32F-D6B3-47A0-9012-E2482649864E}"/>
    <cellStyle name="Comma 3 5 3 3 4 4 4" xfId="22354" xr:uid="{A0D261A8-2FAC-42A8-BFF8-8E5FA46E6A13}"/>
    <cellStyle name="Comma 3 5 3 3 4 5" xfId="5542" xr:uid="{00000000-0005-0000-0000-00003B400000}"/>
    <cellStyle name="Comma 3 5 3 3 4 5 2" xfId="15149" xr:uid="{00000000-0005-0000-0000-00003C400000}"/>
    <cellStyle name="Comma 3 5 3 3 4 5 2 2" xfId="34363" xr:uid="{2800BE6A-1002-4075-9ED7-8343F3F5215C}"/>
    <cellStyle name="Comma 3 5 3 3 4 5 3" xfId="24756" xr:uid="{B454A171-791F-4E6F-8A42-68F8168147FC}"/>
    <cellStyle name="Comma 3 5 3 3 4 6" xfId="10345" xr:uid="{00000000-0005-0000-0000-00003D400000}"/>
    <cellStyle name="Comma 3 5 3 3 4 6 2" xfId="29559" xr:uid="{535AB155-37E6-4D72-8A42-FD496C136D9F}"/>
    <cellStyle name="Comma 3 5 3 3 4 7" xfId="19952" xr:uid="{F0F90D22-9C0D-45AF-B974-C09591C2A2FE}"/>
    <cellStyle name="Comma 3 5 3 3 5" xfId="935" xr:uid="{00000000-0005-0000-0000-00003E400000}"/>
    <cellStyle name="Comma 3 5 3 3 5 2" xfId="3340" xr:uid="{00000000-0005-0000-0000-00003F400000}"/>
    <cellStyle name="Comma 3 5 3 3 5 2 2" xfId="8143" xr:uid="{00000000-0005-0000-0000-000040400000}"/>
    <cellStyle name="Comma 3 5 3 3 5 2 2 2" xfId="17750" xr:uid="{00000000-0005-0000-0000-000041400000}"/>
    <cellStyle name="Comma 3 5 3 3 5 2 2 2 2" xfId="36964" xr:uid="{9865FE06-C6C5-4B67-A2A0-D26A2F0289C0}"/>
    <cellStyle name="Comma 3 5 3 3 5 2 2 3" xfId="27357" xr:uid="{6ADB83F3-A1A2-4BDA-936A-18BB275F9385}"/>
    <cellStyle name="Comma 3 5 3 3 5 2 3" xfId="12947" xr:uid="{00000000-0005-0000-0000-000042400000}"/>
    <cellStyle name="Comma 3 5 3 3 5 2 3 2" xfId="32161" xr:uid="{BC11F3F3-E042-4690-8EC0-91C12CA28F50}"/>
    <cellStyle name="Comma 3 5 3 3 5 2 4" xfId="22554" xr:uid="{0D9EC019-AF41-4D51-B74B-83810BE4289F}"/>
    <cellStyle name="Comma 3 5 3 3 5 3" xfId="5742" xr:uid="{00000000-0005-0000-0000-000043400000}"/>
    <cellStyle name="Comma 3 5 3 3 5 3 2" xfId="15349" xr:uid="{00000000-0005-0000-0000-000044400000}"/>
    <cellStyle name="Comma 3 5 3 3 5 3 2 2" xfId="34563" xr:uid="{371EA6F9-B53D-42E9-8305-861574A85CBB}"/>
    <cellStyle name="Comma 3 5 3 3 5 3 3" xfId="24956" xr:uid="{05AFBFC7-B5C6-476E-A7A1-58ABD84A6BEC}"/>
    <cellStyle name="Comma 3 5 3 3 5 4" xfId="10545" xr:uid="{00000000-0005-0000-0000-000045400000}"/>
    <cellStyle name="Comma 3 5 3 3 5 4 2" xfId="29759" xr:uid="{8B5BCD3B-CA43-4A16-9BDA-81D2163E9452}"/>
    <cellStyle name="Comma 3 5 3 3 5 5" xfId="20152" xr:uid="{0FF10159-246E-485A-ABCB-529A3CFD1247}"/>
    <cellStyle name="Comma 3 5 3 3 6" xfId="1735" xr:uid="{00000000-0005-0000-0000-000046400000}"/>
    <cellStyle name="Comma 3 5 3 3 6 2" xfId="4140" xr:uid="{00000000-0005-0000-0000-000047400000}"/>
    <cellStyle name="Comma 3 5 3 3 6 2 2" xfId="8943" xr:uid="{00000000-0005-0000-0000-000048400000}"/>
    <cellStyle name="Comma 3 5 3 3 6 2 2 2" xfId="18550" xr:uid="{00000000-0005-0000-0000-000049400000}"/>
    <cellStyle name="Comma 3 5 3 3 6 2 2 2 2" xfId="37764" xr:uid="{06550506-E047-4A4C-81A5-51F123EAFC2D}"/>
    <cellStyle name="Comma 3 5 3 3 6 2 2 3" xfId="28157" xr:uid="{2D657FA3-A586-4B0B-B982-49644D5067D5}"/>
    <cellStyle name="Comma 3 5 3 3 6 2 3" xfId="13747" xr:uid="{00000000-0005-0000-0000-00004A400000}"/>
    <cellStyle name="Comma 3 5 3 3 6 2 3 2" xfId="32961" xr:uid="{27B9671E-11D8-464C-819E-CB18D0F1B32A}"/>
    <cellStyle name="Comma 3 5 3 3 6 2 4" xfId="23354" xr:uid="{0A1D7C84-F026-4EDF-94E9-10AE018D3BC2}"/>
    <cellStyle name="Comma 3 5 3 3 6 3" xfId="6542" xr:uid="{00000000-0005-0000-0000-00004B400000}"/>
    <cellStyle name="Comma 3 5 3 3 6 3 2" xfId="16149" xr:uid="{00000000-0005-0000-0000-00004C400000}"/>
    <cellStyle name="Comma 3 5 3 3 6 3 2 2" xfId="35363" xr:uid="{82A74422-D91D-4EED-A4D1-312DE22A8722}"/>
    <cellStyle name="Comma 3 5 3 3 6 3 3" xfId="25756" xr:uid="{655C92AC-DCF6-4E6F-8545-840857A95E5A}"/>
    <cellStyle name="Comma 3 5 3 3 6 4" xfId="11345" xr:uid="{00000000-0005-0000-0000-00004D400000}"/>
    <cellStyle name="Comma 3 5 3 3 6 4 2" xfId="30559" xr:uid="{B90206AF-2305-4D93-A4C0-1C2DC0BDE2A7}"/>
    <cellStyle name="Comma 3 5 3 3 6 5" xfId="20952" xr:uid="{E2D6FEA1-BFE4-46A2-84F5-7E061818C04F}"/>
    <cellStyle name="Comma 3 5 3 3 7" xfId="2540" xr:uid="{00000000-0005-0000-0000-00004E400000}"/>
    <cellStyle name="Comma 3 5 3 3 7 2" xfId="7343" xr:uid="{00000000-0005-0000-0000-00004F400000}"/>
    <cellStyle name="Comma 3 5 3 3 7 2 2" xfId="16950" xr:uid="{00000000-0005-0000-0000-000050400000}"/>
    <cellStyle name="Comma 3 5 3 3 7 2 2 2" xfId="36164" xr:uid="{79A30F27-45B2-45CF-9450-C9173992F660}"/>
    <cellStyle name="Comma 3 5 3 3 7 2 3" xfId="26557" xr:uid="{4F43ADC9-CA98-4EA5-8796-23B4C040D19B}"/>
    <cellStyle name="Comma 3 5 3 3 7 3" xfId="12147" xr:uid="{00000000-0005-0000-0000-000051400000}"/>
    <cellStyle name="Comma 3 5 3 3 7 3 2" xfId="31361" xr:uid="{BB212BFB-5471-4A8D-A1F8-D0055E35ECC8}"/>
    <cellStyle name="Comma 3 5 3 3 7 4" xfId="21754" xr:uid="{133E9180-8243-4445-AE5A-72E8EAAA462A}"/>
    <cellStyle name="Comma 3 5 3 3 8" xfId="4942" xr:uid="{00000000-0005-0000-0000-000052400000}"/>
    <cellStyle name="Comma 3 5 3 3 8 2" xfId="14549" xr:uid="{00000000-0005-0000-0000-000053400000}"/>
    <cellStyle name="Comma 3 5 3 3 8 2 2" xfId="33763" xr:uid="{7C590D60-AB36-4EF5-98BA-48E05443F825}"/>
    <cellStyle name="Comma 3 5 3 3 8 3" xfId="24156" xr:uid="{4AFB4D26-EFD1-4F99-B89B-83EC9A021BB5}"/>
    <cellStyle name="Comma 3 5 3 3 9" xfId="9745" xr:uid="{00000000-0005-0000-0000-000054400000}"/>
    <cellStyle name="Comma 3 5 3 3 9 2" xfId="28959" xr:uid="{9387601F-692D-4052-9FD2-E065BE9AC146}"/>
    <cellStyle name="Comma 3 5 3 4" xfId="234" xr:uid="{00000000-0005-0000-0000-000055400000}"/>
    <cellStyle name="Comma 3 5 3 4 2" xfId="1035" xr:uid="{00000000-0005-0000-0000-000056400000}"/>
    <cellStyle name="Comma 3 5 3 4 2 2" xfId="3440" xr:uid="{00000000-0005-0000-0000-000057400000}"/>
    <cellStyle name="Comma 3 5 3 4 2 2 2" xfId="8243" xr:uid="{00000000-0005-0000-0000-000058400000}"/>
    <cellStyle name="Comma 3 5 3 4 2 2 2 2" xfId="17850" xr:uid="{00000000-0005-0000-0000-000059400000}"/>
    <cellStyle name="Comma 3 5 3 4 2 2 2 2 2" xfId="37064" xr:uid="{6DB5C649-18CF-44BA-98A7-5445F8E75508}"/>
    <cellStyle name="Comma 3 5 3 4 2 2 2 3" xfId="27457" xr:uid="{97D31DE8-3A7B-4CDA-98CE-38A183632F2C}"/>
    <cellStyle name="Comma 3 5 3 4 2 2 3" xfId="13047" xr:uid="{00000000-0005-0000-0000-00005A400000}"/>
    <cellStyle name="Comma 3 5 3 4 2 2 3 2" xfId="32261" xr:uid="{84261B6B-4695-4CC2-BD18-51DE9F3323AD}"/>
    <cellStyle name="Comma 3 5 3 4 2 2 4" xfId="22654" xr:uid="{FD03D8EC-46C7-4A7D-92F3-0C03177A83AA}"/>
    <cellStyle name="Comma 3 5 3 4 2 3" xfId="5842" xr:uid="{00000000-0005-0000-0000-00005B400000}"/>
    <cellStyle name="Comma 3 5 3 4 2 3 2" xfId="15449" xr:uid="{00000000-0005-0000-0000-00005C400000}"/>
    <cellStyle name="Comma 3 5 3 4 2 3 2 2" xfId="34663" xr:uid="{4B2F4F9E-5889-4C23-9A4A-DD4E150A3975}"/>
    <cellStyle name="Comma 3 5 3 4 2 3 3" xfId="25056" xr:uid="{CE01ECCD-F5AC-4AEF-A4DF-D4A77BDA8DDD}"/>
    <cellStyle name="Comma 3 5 3 4 2 4" xfId="10645" xr:uid="{00000000-0005-0000-0000-00005D400000}"/>
    <cellStyle name="Comma 3 5 3 4 2 4 2" xfId="29859" xr:uid="{19FB8468-AB8A-40E1-9E98-CCB9040A2D62}"/>
    <cellStyle name="Comma 3 5 3 4 2 5" xfId="20252" xr:uid="{14251008-E254-4E99-ADE4-08107BD6DC27}"/>
    <cellStyle name="Comma 3 5 3 4 3" xfId="1835" xr:uid="{00000000-0005-0000-0000-00005E400000}"/>
    <cellStyle name="Comma 3 5 3 4 3 2" xfId="4240" xr:uid="{00000000-0005-0000-0000-00005F400000}"/>
    <cellStyle name="Comma 3 5 3 4 3 2 2" xfId="9043" xr:uid="{00000000-0005-0000-0000-000060400000}"/>
    <cellStyle name="Comma 3 5 3 4 3 2 2 2" xfId="18650" xr:uid="{00000000-0005-0000-0000-000061400000}"/>
    <cellStyle name="Comma 3 5 3 4 3 2 2 2 2" xfId="37864" xr:uid="{6856F9D6-299F-467D-8B1E-9878775C3F2F}"/>
    <cellStyle name="Comma 3 5 3 4 3 2 2 3" xfId="28257" xr:uid="{C080EAB6-DF04-4E3B-AAFB-CD9C3CEE8BE6}"/>
    <cellStyle name="Comma 3 5 3 4 3 2 3" xfId="13847" xr:uid="{00000000-0005-0000-0000-000062400000}"/>
    <cellStyle name="Comma 3 5 3 4 3 2 3 2" xfId="33061" xr:uid="{B9561896-F51D-4970-A97D-7DAEE44E1141}"/>
    <cellStyle name="Comma 3 5 3 4 3 2 4" xfId="23454" xr:uid="{B07DBC88-7E5F-448A-B350-CE87F8B39DDB}"/>
    <cellStyle name="Comma 3 5 3 4 3 3" xfId="6642" xr:uid="{00000000-0005-0000-0000-000063400000}"/>
    <cellStyle name="Comma 3 5 3 4 3 3 2" xfId="16249" xr:uid="{00000000-0005-0000-0000-000064400000}"/>
    <cellStyle name="Comma 3 5 3 4 3 3 2 2" xfId="35463" xr:uid="{2CC7EE01-D053-4E07-A274-D09A302E6D63}"/>
    <cellStyle name="Comma 3 5 3 4 3 3 3" xfId="25856" xr:uid="{93209F11-DD9F-49DB-BFF5-DE2F2EB057B1}"/>
    <cellStyle name="Comma 3 5 3 4 3 4" xfId="11445" xr:uid="{00000000-0005-0000-0000-000065400000}"/>
    <cellStyle name="Comma 3 5 3 4 3 4 2" xfId="30659" xr:uid="{03B8A8CA-E555-4D17-9901-2A37D5EE835C}"/>
    <cellStyle name="Comma 3 5 3 4 3 5" xfId="21052" xr:uid="{25B4DA03-0DBE-4094-8E28-E35C08DDF69B}"/>
    <cellStyle name="Comma 3 5 3 4 4" xfId="2640" xr:uid="{00000000-0005-0000-0000-000066400000}"/>
    <cellStyle name="Comma 3 5 3 4 4 2" xfId="7443" xr:uid="{00000000-0005-0000-0000-000067400000}"/>
    <cellStyle name="Comma 3 5 3 4 4 2 2" xfId="17050" xr:uid="{00000000-0005-0000-0000-000068400000}"/>
    <cellStyle name="Comma 3 5 3 4 4 2 2 2" xfId="36264" xr:uid="{4BADD1FD-186C-412A-B506-5721269D2F74}"/>
    <cellStyle name="Comma 3 5 3 4 4 2 3" xfId="26657" xr:uid="{230D1E82-CAD8-4B81-9B45-420066867E45}"/>
    <cellStyle name="Comma 3 5 3 4 4 3" xfId="12247" xr:uid="{00000000-0005-0000-0000-000069400000}"/>
    <cellStyle name="Comma 3 5 3 4 4 3 2" xfId="31461" xr:uid="{2418773D-1EAB-4410-8FF2-680BCAED318C}"/>
    <cellStyle name="Comma 3 5 3 4 4 4" xfId="21854" xr:uid="{1C4D13BD-5A98-48E6-9F9B-8D3A30C18F75}"/>
    <cellStyle name="Comma 3 5 3 4 5" xfId="5042" xr:uid="{00000000-0005-0000-0000-00006A400000}"/>
    <cellStyle name="Comma 3 5 3 4 5 2" xfId="14649" xr:uid="{00000000-0005-0000-0000-00006B400000}"/>
    <cellStyle name="Comma 3 5 3 4 5 2 2" xfId="33863" xr:uid="{00671CC0-DCC5-46A7-8E1C-231483C19C78}"/>
    <cellStyle name="Comma 3 5 3 4 5 3" xfId="24256" xr:uid="{91A067D7-E0E1-434E-B411-597035D58F26}"/>
    <cellStyle name="Comma 3 5 3 4 6" xfId="9845" xr:uid="{00000000-0005-0000-0000-00006C400000}"/>
    <cellStyle name="Comma 3 5 3 4 6 2" xfId="29059" xr:uid="{2C0A4A87-5038-49B7-BB16-AF713C34BCE5}"/>
    <cellStyle name="Comma 3 5 3 4 7" xfId="19452" xr:uid="{8571FD1F-EAF7-483B-8172-B496CFE50E69}"/>
    <cellStyle name="Comma 3 5 3 5" xfId="434" xr:uid="{00000000-0005-0000-0000-00006D400000}"/>
    <cellStyle name="Comma 3 5 3 5 2" xfId="1235" xr:uid="{00000000-0005-0000-0000-00006E400000}"/>
    <cellStyle name="Comma 3 5 3 5 2 2" xfId="3640" xr:uid="{00000000-0005-0000-0000-00006F400000}"/>
    <cellStyle name="Comma 3 5 3 5 2 2 2" xfId="8443" xr:uid="{00000000-0005-0000-0000-000070400000}"/>
    <cellStyle name="Comma 3 5 3 5 2 2 2 2" xfId="18050" xr:uid="{00000000-0005-0000-0000-000071400000}"/>
    <cellStyle name="Comma 3 5 3 5 2 2 2 2 2" xfId="37264" xr:uid="{4FBE4824-7E11-4E38-857D-283149E158C6}"/>
    <cellStyle name="Comma 3 5 3 5 2 2 2 3" xfId="27657" xr:uid="{219B1E34-E3FC-4E42-9F65-BF95C4D0AED1}"/>
    <cellStyle name="Comma 3 5 3 5 2 2 3" xfId="13247" xr:uid="{00000000-0005-0000-0000-000072400000}"/>
    <cellStyle name="Comma 3 5 3 5 2 2 3 2" xfId="32461" xr:uid="{2CDC6ACB-0D6A-45B6-91AA-CDBA1C8A7FF7}"/>
    <cellStyle name="Comma 3 5 3 5 2 2 4" xfId="22854" xr:uid="{F0D688EB-5C99-4987-BFB0-59580EA6B5A2}"/>
    <cellStyle name="Comma 3 5 3 5 2 3" xfId="6042" xr:uid="{00000000-0005-0000-0000-000073400000}"/>
    <cellStyle name="Comma 3 5 3 5 2 3 2" xfId="15649" xr:uid="{00000000-0005-0000-0000-000074400000}"/>
    <cellStyle name="Comma 3 5 3 5 2 3 2 2" xfId="34863" xr:uid="{02763394-B5D3-4AA3-82BA-AD691399C161}"/>
    <cellStyle name="Comma 3 5 3 5 2 3 3" xfId="25256" xr:uid="{9A63F793-9399-4F09-BEBB-3E7FAB364517}"/>
    <cellStyle name="Comma 3 5 3 5 2 4" xfId="10845" xr:uid="{00000000-0005-0000-0000-000075400000}"/>
    <cellStyle name="Comma 3 5 3 5 2 4 2" xfId="30059" xr:uid="{30CF8BC7-AC22-4FAB-8F96-306086BE1283}"/>
    <cellStyle name="Comma 3 5 3 5 2 5" xfId="20452" xr:uid="{899FEA15-356A-40B7-BF58-B9991754221D}"/>
    <cellStyle name="Comma 3 5 3 5 3" xfId="2035" xr:uid="{00000000-0005-0000-0000-000076400000}"/>
    <cellStyle name="Comma 3 5 3 5 3 2" xfId="4440" xr:uid="{00000000-0005-0000-0000-000077400000}"/>
    <cellStyle name="Comma 3 5 3 5 3 2 2" xfId="9243" xr:uid="{00000000-0005-0000-0000-000078400000}"/>
    <cellStyle name="Comma 3 5 3 5 3 2 2 2" xfId="18850" xr:uid="{00000000-0005-0000-0000-000079400000}"/>
    <cellStyle name="Comma 3 5 3 5 3 2 2 2 2" xfId="38064" xr:uid="{533C2018-E252-4FBE-A96D-D2A3CB17C040}"/>
    <cellStyle name="Comma 3 5 3 5 3 2 2 3" xfId="28457" xr:uid="{A603C2D0-A2B7-4ADB-8517-050E959602EC}"/>
    <cellStyle name="Comma 3 5 3 5 3 2 3" xfId="14047" xr:uid="{00000000-0005-0000-0000-00007A400000}"/>
    <cellStyle name="Comma 3 5 3 5 3 2 3 2" xfId="33261" xr:uid="{A7244460-6AD5-4A21-BCA6-508CC019CBE6}"/>
    <cellStyle name="Comma 3 5 3 5 3 2 4" xfId="23654" xr:uid="{BB62F093-0F34-4B64-8546-DF59F8D24E60}"/>
    <cellStyle name="Comma 3 5 3 5 3 3" xfId="6842" xr:uid="{00000000-0005-0000-0000-00007B400000}"/>
    <cellStyle name="Comma 3 5 3 5 3 3 2" xfId="16449" xr:uid="{00000000-0005-0000-0000-00007C400000}"/>
    <cellStyle name="Comma 3 5 3 5 3 3 2 2" xfId="35663" xr:uid="{CD8DF832-5ACF-4C14-A3D4-A41719752236}"/>
    <cellStyle name="Comma 3 5 3 5 3 3 3" xfId="26056" xr:uid="{B042A870-C329-4244-A643-C21FA0B51A42}"/>
    <cellStyle name="Comma 3 5 3 5 3 4" xfId="11645" xr:uid="{00000000-0005-0000-0000-00007D400000}"/>
    <cellStyle name="Comma 3 5 3 5 3 4 2" xfId="30859" xr:uid="{5EA5ACB7-B783-40AD-9FAB-449C36B131B4}"/>
    <cellStyle name="Comma 3 5 3 5 3 5" xfId="21252" xr:uid="{416B11B1-C6AF-445A-A211-1A839705EAF3}"/>
    <cellStyle name="Comma 3 5 3 5 4" xfId="2840" xr:uid="{00000000-0005-0000-0000-00007E400000}"/>
    <cellStyle name="Comma 3 5 3 5 4 2" xfId="7643" xr:uid="{00000000-0005-0000-0000-00007F400000}"/>
    <cellStyle name="Comma 3 5 3 5 4 2 2" xfId="17250" xr:uid="{00000000-0005-0000-0000-000080400000}"/>
    <cellStyle name="Comma 3 5 3 5 4 2 2 2" xfId="36464" xr:uid="{9532EAC7-17F4-41EE-943E-235060D5302D}"/>
    <cellStyle name="Comma 3 5 3 5 4 2 3" xfId="26857" xr:uid="{0F8F0F9C-9E07-42CA-AF59-FDA12C94D33F}"/>
    <cellStyle name="Comma 3 5 3 5 4 3" xfId="12447" xr:uid="{00000000-0005-0000-0000-000081400000}"/>
    <cellStyle name="Comma 3 5 3 5 4 3 2" xfId="31661" xr:uid="{6CA35C23-D866-4A55-BC17-F6012EB004C5}"/>
    <cellStyle name="Comma 3 5 3 5 4 4" xfId="22054" xr:uid="{6E4A8655-1B7A-4623-8E70-D31D3CFAC305}"/>
    <cellStyle name="Comma 3 5 3 5 5" xfId="5242" xr:uid="{00000000-0005-0000-0000-000082400000}"/>
    <cellStyle name="Comma 3 5 3 5 5 2" xfId="14849" xr:uid="{00000000-0005-0000-0000-000083400000}"/>
    <cellStyle name="Comma 3 5 3 5 5 2 2" xfId="34063" xr:uid="{00A3EA9B-947A-4096-B64F-7CA2184EC085}"/>
    <cellStyle name="Comma 3 5 3 5 5 3" xfId="24456" xr:uid="{21272A0E-BCBA-43AA-A192-BD1BA3CBB39F}"/>
    <cellStyle name="Comma 3 5 3 5 6" xfId="10045" xr:uid="{00000000-0005-0000-0000-000084400000}"/>
    <cellStyle name="Comma 3 5 3 5 6 2" xfId="29259" xr:uid="{C57C5AEF-3546-42FC-A18C-D30EF22191E9}"/>
    <cellStyle name="Comma 3 5 3 5 7" xfId="19652" xr:uid="{7C1E0C3C-DD48-4CFA-A9C0-6AFFABEEA66B}"/>
    <cellStyle name="Comma 3 5 3 6" xfId="634" xr:uid="{00000000-0005-0000-0000-000085400000}"/>
    <cellStyle name="Comma 3 5 3 6 2" xfId="1435" xr:uid="{00000000-0005-0000-0000-000086400000}"/>
    <cellStyle name="Comma 3 5 3 6 2 2" xfId="3840" xr:uid="{00000000-0005-0000-0000-000087400000}"/>
    <cellStyle name="Comma 3 5 3 6 2 2 2" xfId="8643" xr:uid="{00000000-0005-0000-0000-000088400000}"/>
    <cellStyle name="Comma 3 5 3 6 2 2 2 2" xfId="18250" xr:uid="{00000000-0005-0000-0000-000089400000}"/>
    <cellStyle name="Comma 3 5 3 6 2 2 2 2 2" xfId="37464" xr:uid="{9F599CAA-1C8F-489C-BF47-0FEBE0D89D5E}"/>
    <cellStyle name="Comma 3 5 3 6 2 2 2 3" xfId="27857" xr:uid="{F4764381-62BF-426D-9C4E-F503650B5210}"/>
    <cellStyle name="Comma 3 5 3 6 2 2 3" xfId="13447" xr:uid="{00000000-0005-0000-0000-00008A400000}"/>
    <cellStyle name="Comma 3 5 3 6 2 2 3 2" xfId="32661" xr:uid="{0E14E10B-32EF-4282-AC7F-8606B9D663A8}"/>
    <cellStyle name="Comma 3 5 3 6 2 2 4" xfId="23054" xr:uid="{7D225C51-E5E7-4162-B836-0B693C1EC2F0}"/>
    <cellStyle name="Comma 3 5 3 6 2 3" xfId="6242" xr:uid="{00000000-0005-0000-0000-00008B400000}"/>
    <cellStyle name="Comma 3 5 3 6 2 3 2" xfId="15849" xr:uid="{00000000-0005-0000-0000-00008C400000}"/>
    <cellStyle name="Comma 3 5 3 6 2 3 2 2" xfId="35063" xr:uid="{DB541ECF-312A-4B2A-93F4-9480EBA82BFC}"/>
    <cellStyle name="Comma 3 5 3 6 2 3 3" xfId="25456" xr:uid="{15966943-55A5-42F6-9B21-57E7DB8532F2}"/>
    <cellStyle name="Comma 3 5 3 6 2 4" xfId="11045" xr:uid="{00000000-0005-0000-0000-00008D400000}"/>
    <cellStyle name="Comma 3 5 3 6 2 4 2" xfId="30259" xr:uid="{71681EB8-6985-4881-9B07-14B70F72551C}"/>
    <cellStyle name="Comma 3 5 3 6 2 5" xfId="20652" xr:uid="{CB0C8FB9-BEBE-4CFE-B177-94C78E0A6FE2}"/>
    <cellStyle name="Comma 3 5 3 6 3" xfId="2235" xr:uid="{00000000-0005-0000-0000-00008E400000}"/>
    <cellStyle name="Comma 3 5 3 6 3 2" xfId="4640" xr:uid="{00000000-0005-0000-0000-00008F400000}"/>
    <cellStyle name="Comma 3 5 3 6 3 2 2" xfId="9443" xr:uid="{00000000-0005-0000-0000-000090400000}"/>
    <cellStyle name="Comma 3 5 3 6 3 2 2 2" xfId="19050" xr:uid="{00000000-0005-0000-0000-000091400000}"/>
    <cellStyle name="Comma 3 5 3 6 3 2 2 2 2" xfId="38264" xr:uid="{CFA6C8ED-8945-4554-8960-97F400F07EB1}"/>
    <cellStyle name="Comma 3 5 3 6 3 2 2 3" xfId="28657" xr:uid="{468DA38E-0F11-495F-9B1E-8F41D31D193A}"/>
    <cellStyle name="Comma 3 5 3 6 3 2 3" xfId="14247" xr:uid="{00000000-0005-0000-0000-000092400000}"/>
    <cellStyle name="Comma 3 5 3 6 3 2 3 2" xfId="33461" xr:uid="{724EC60E-6D40-4D5B-91DD-742DC6DDB42F}"/>
    <cellStyle name="Comma 3 5 3 6 3 2 4" xfId="23854" xr:uid="{21822043-9578-498F-9A94-C2866A785266}"/>
    <cellStyle name="Comma 3 5 3 6 3 3" xfId="7042" xr:uid="{00000000-0005-0000-0000-000093400000}"/>
    <cellStyle name="Comma 3 5 3 6 3 3 2" xfId="16649" xr:uid="{00000000-0005-0000-0000-000094400000}"/>
    <cellStyle name="Comma 3 5 3 6 3 3 2 2" xfId="35863" xr:uid="{BB875E56-57B8-44CB-9A16-7364521C65B6}"/>
    <cellStyle name="Comma 3 5 3 6 3 3 3" xfId="26256" xr:uid="{6AF9CA11-49C0-4858-9778-C03B846BE8F9}"/>
    <cellStyle name="Comma 3 5 3 6 3 4" xfId="11845" xr:uid="{00000000-0005-0000-0000-000095400000}"/>
    <cellStyle name="Comma 3 5 3 6 3 4 2" xfId="31059" xr:uid="{D8C953BB-449E-4A90-BAFF-DD70D9F97321}"/>
    <cellStyle name="Comma 3 5 3 6 3 5" xfId="21452" xr:uid="{CDD20EDF-B4B3-4510-8728-F656ECFCFF2F}"/>
    <cellStyle name="Comma 3 5 3 6 4" xfId="3040" xr:uid="{00000000-0005-0000-0000-000096400000}"/>
    <cellStyle name="Comma 3 5 3 6 4 2" xfId="7843" xr:uid="{00000000-0005-0000-0000-000097400000}"/>
    <cellStyle name="Comma 3 5 3 6 4 2 2" xfId="17450" xr:uid="{00000000-0005-0000-0000-000098400000}"/>
    <cellStyle name="Comma 3 5 3 6 4 2 2 2" xfId="36664" xr:uid="{280CC566-4CD7-4350-97C4-30351A4E559D}"/>
    <cellStyle name="Comma 3 5 3 6 4 2 3" xfId="27057" xr:uid="{2321DC39-DDB1-4590-A1BF-B5856B83471D}"/>
    <cellStyle name="Comma 3 5 3 6 4 3" xfId="12647" xr:uid="{00000000-0005-0000-0000-000099400000}"/>
    <cellStyle name="Comma 3 5 3 6 4 3 2" xfId="31861" xr:uid="{43E84C81-66D1-4897-BC9F-50736E55C7CA}"/>
    <cellStyle name="Comma 3 5 3 6 4 4" xfId="22254" xr:uid="{04BBF64D-64F3-4346-B2F4-261F4B2A6D39}"/>
    <cellStyle name="Comma 3 5 3 6 5" xfId="5442" xr:uid="{00000000-0005-0000-0000-00009A400000}"/>
    <cellStyle name="Comma 3 5 3 6 5 2" xfId="15049" xr:uid="{00000000-0005-0000-0000-00009B400000}"/>
    <cellStyle name="Comma 3 5 3 6 5 2 2" xfId="34263" xr:uid="{25A46B09-168C-43E3-A964-3522570304B7}"/>
    <cellStyle name="Comma 3 5 3 6 5 3" xfId="24656" xr:uid="{D7819D36-D2BA-423D-B742-C6F6F14FA106}"/>
    <cellStyle name="Comma 3 5 3 6 6" xfId="10245" xr:uid="{00000000-0005-0000-0000-00009C400000}"/>
    <cellStyle name="Comma 3 5 3 6 6 2" xfId="29459" xr:uid="{84D6FFBA-07CB-495D-85DF-E73BAE19D6F4}"/>
    <cellStyle name="Comma 3 5 3 6 7" xfId="19852" xr:uid="{9319187B-E4B7-4E7F-88AD-F0FD50E8A417}"/>
    <cellStyle name="Comma 3 5 3 7" xfId="835" xr:uid="{00000000-0005-0000-0000-00009D400000}"/>
    <cellStyle name="Comma 3 5 3 7 2" xfId="3240" xr:uid="{00000000-0005-0000-0000-00009E400000}"/>
    <cellStyle name="Comma 3 5 3 7 2 2" xfId="8043" xr:uid="{00000000-0005-0000-0000-00009F400000}"/>
    <cellStyle name="Comma 3 5 3 7 2 2 2" xfId="17650" xr:uid="{00000000-0005-0000-0000-0000A0400000}"/>
    <cellStyle name="Comma 3 5 3 7 2 2 2 2" xfId="36864" xr:uid="{024E3C75-9786-4BBA-A6DF-D02243922CB3}"/>
    <cellStyle name="Comma 3 5 3 7 2 2 3" xfId="27257" xr:uid="{5CE1B229-7E93-44A6-BCAA-AC76A3C7FF2E}"/>
    <cellStyle name="Comma 3 5 3 7 2 3" xfId="12847" xr:uid="{00000000-0005-0000-0000-0000A1400000}"/>
    <cellStyle name="Comma 3 5 3 7 2 3 2" xfId="32061" xr:uid="{83110C13-A768-4EF9-82F0-242BF17DF703}"/>
    <cellStyle name="Comma 3 5 3 7 2 4" xfId="22454" xr:uid="{5A7857FF-AF97-4CC5-9887-54B7A5255A71}"/>
    <cellStyle name="Comma 3 5 3 7 3" xfId="5642" xr:uid="{00000000-0005-0000-0000-0000A2400000}"/>
    <cellStyle name="Comma 3 5 3 7 3 2" xfId="15249" xr:uid="{00000000-0005-0000-0000-0000A3400000}"/>
    <cellStyle name="Comma 3 5 3 7 3 2 2" xfId="34463" xr:uid="{5B6B7E83-7071-4B02-9762-E4F0E933CBDC}"/>
    <cellStyle name="Comma 3 5 3 7 3 3" xfId="24856" xr:uid="{3663493A-0E1D-4545-9EC0-3551CBCB2E72}"/>
    <cellStyle name="Comma 3 5 3 7 4" xfId="10445" xr:uid="{00000000-0005-0000-0000-0000A4400000}"/>
    <cellStyle name="Comma 3 5 3 7 4 2" xfId="29659" xr:uid="{40C8DDD9-11E6-47F1-9E42-1D5CB6138D39}"/>
    <cellStyle name="Comma 3 5 3 7 5" xfId="20052" xr:uid="{96C2DAA6-5443-474A-92DF-89D3CBB9B9E4}"/>
    <cellStyle name="Comma 3 5 3 8" xfId="1635" xr:uid="{00000000-0005-0000-0000-0000A5400000}"/>
    <cellStyle name="Comma 3 5 3 8 2" xfId="4040" xr:uid="{00000000-0005-0000-0000-0000A6400000}"/>
    <cellStyle name="Comma 3 5 3 8 2 2" xfId="8843" xr:uid="{00000000-0005-0000-0000-0000A7400000}"/>
    <cellStyle name="Comma 3 5 3 8 2 2 2" xfId="18450" xr:uid="{00000000-0005-0000-0000-0000A8400000}"/>
    <cellStyle name="Comma 3 5 3 8 2 2 2 2" xfId="37664" xr:uid="{BED8117C-58D3-41D8-AA6D-CE788DF70284}"/>
    <cellStyle name="Comma 3 5 3 8 2 2 3" xfId="28057" xr:uid="{D7A3984F-15F6-4A48-A5A2-1BA4A29ADCB2}"/>
    <cellStyle name="Comma 3 5 3 8 2 3" xfId="13647" xr:uid="{00000000-0005-0000-0000-0000A9400000}"/>
    <cellStyle name="Comma 3 5 3 8 2 3 2" xfId="32861" xr:uid="{9FC3EC76-B13A-4232-AA3E-49D4A1F1CAAC}"/>
    <cellStyle name="Comma 3 5 3 8 2 4" xfId="23254" xr:uid="{9203F081-407D-4724-9DE4-AD7F5D74084C}"/>
    <cellStyle name="Comma 3 5 3 8 3" xfId="6442" xr:uid="{00000000-0005-0000-0000-0000AA400000}"/>
    <cellStyle name="Comma 3 5 3 8 3 2" xfId="16049" xr:uid="{00000000-0005-0000-0000-0000AB400000}"/>
    <cellStyle name="Comma 3 5 3 8 3 2 2" xfId="35263" xr:uid="{AE2F1072-7133-433E-8FDF-7846824250F2}"/>
    <cellStyle name="Comma 3 5 3 8 3 3" xfId="25656" xr:uid="{9D778C1D-F411-4CF7-88D2-904B02ED0BBC}"/>
    <cellStyle name="Comma 3 5 3 8 4" xfId="11245" xr:uid="{00000000-0005-0000-0000-0000AC400000}"/>
    <cellStyle name="Comma 3 5 3 8 4 2" xfId="30459" xr:uid="{37DD68E4-8058-4E5E-8B49-60D05EE9A8B7}"/>
    <cellStyle name="Comma 3 5 3 8 5" xfId="20852" xr:uid="{4D522F39-887A-40BA-9677-601B5D5129F3}"/>
    <cellStyle name="Comma 3 5 3 9" xfId="2440" xr:uid="{00000000-0005-0000-0000-0000AD400000}"/>
    <cellStyle name="Comma 3 5 3 9 2" xfId="7243" xr:uid="{00000000-0005-0000-0000-0000AE400000}"/>
    <cellStyle name="Comma 3 5 3 9 2 2" xfId="16850" xr:uid="{00000000-0005-0000-0000-0000AF400000}"/>
    <cellStyle name="Comma 3 5 3 9 2 2 2" xfId="36064" xr:uid="{3DE60A6A-1A52-47A5-89DA-134B2BCC4A29}"/>
    <cellStyle name="Comma 3 5 3 9 2 3" xfId="26457" xr:uid="{73534EF6-2961-4653-8498-AB9ABB25A81F}"/>
    <cellStyle name="Comma 3 5 3 9 3" xfId="12047" xr:uid="{00000000-0005-0000-0000-0000B0400000}"/>
    <cellStyle name="Comma 3 5 3 9 3 2" xfId="31261" xr:uid="{DFFF63FC-A298-4700-AA8A-4E14F54E9DC9}"/>
    <cellStyle name="Comma 3 5 3 9 4" xfId="21654" xr:uid="{77D564AC-C375-4FB3-8D7A-8C565CCE37CD}"/>
    <cellStyle name="Comma 3 5 4" xfId="44" xr:uid="{00000000-0005-0000-0000-0000B1400000}"/>
    <cellStyle name="Comma 3 5 4 10" xfId="4852" xr:uid="{00000000-0005-0000-0000-0000B2400000}"/>
    <cellStyle name="Comma 3 5 4 10 2" xfId="14459" xr:uid="{00000000-0005-0000-0000-0000B3400000}"/>
    <cellStyle name="Comma 3 5 4 10 2 2" xfId="33673" xr:uid="{4EC3088B-3C78-4555-BC56-419BDF8D39AD}"/>
    <cellStyle name="Comma 3 5 4 10 3" xfId="24066" xr:uid="{34D5A77C-327C-4B93-BA7E-01A7EC3D0610}"/>
    <cellStyle name="Comma 3 5 4 11" xfId="9655" xr:uid="{00000000-0005-0000-0000-0000B4400000}"/>
    <cellStyle name="Comma 3 5 4 11 2" xfId="28869" xr:uid="{D3F7379D-84EF-47C9-AFF4-151D53C5E272}"/>
    <cellStyle name="Comma 3 5 4 12" xfId="19262" xr:uid="{F4B45B23-2E69-4E63-B7DB-FEA4CEB86813}"/>
    <cellStyle name="Comma 3 5 4 2" xfId="94" xr:uid="{00000000-0005-0000-0000-0000B5400000}"/>
    <cellStyle name="Comma 3 5 4 2 10" xfId="9705" xr:uid="{00000000-0005-0000-0000-0000B6400000}"/>
    <cellStyle name="Comma 3 5 4 2 10 2" xfId="28919" xr:uid="{E14C6027-6DC7-480E-AB2D-4CF50A9F2870}"/>
    <cellStyle name="Comma 3 5 4 2 11" xfId="19312" xr:uid="{DE287767-9219-4A71-9934-E175CE933ADC}"/>
    <cellStyle name="Comma 3 5 4 2 2" xfId="194" xr:uid="{00000000-0005-0000-0000-0000B7400000}"/>
    <cellStyle name="Comma 3 5 4 2 2 10" xfId="19412" xr:uid="{3E6ABC8C-E48E-4B95-909A-5530C9A8FBA6}"/>
    <cellStyle name="Comma 3 5 4 2 2 2" xfId="394" xr:uid="{00000000-0005-0000-0000-0000B8400000}"/>
    <cellStyle name="Comma 3 5 4 2 2 2 2" xfId="1195" xr:uid="{00000000-0005-0000-0000-0000B9400000}"/>
    <cellStyle name="Comma 3 5 4 2 2 2 2 2" xfId="3600" xr:uid="{00000000-0005-0000-0000-0000BA400000}"/>
    <cellStyle name="Comma 3 5 4 2 2 2 2 2 2" xfId="8403" xr:uid="{00000000-0005-0000-0000-0000BB400000}"/>
    <cellStyle name="Comma 3 5 4 2 2 2 2 2 2 2" xfId="18010" xr:uid="{00000000-0005-0000-0000-0000BC400000}"/>
    <cellStyle name="Comma 3 5 4 2 2 2 2 2 2 2 2" xfId="37224" xr:uid="{F98EFDA4-31C0-421F-A81A-650CE7C4AE2F}"/>
    <cellStyle name="Comma 3 5 4 2 2 2 2 2 2 3" xfId="27617" xr:uid="{836231BA-62EA-4610-9CED-4DD4E6C296CF}"/>
    <cellStyle name="Comma 3 5 4 2 2 2 2 2 3" xfId="13207" xr:uid="{00000000-0005-0000-0000-0000BD400000}"/>
    <cellStyle name="Comma 3 5 4 2 2 2 2 2 3 2" xfId="32421" xr:uid="{064A1127-D99F-41C5-9F4B-6CB084F9518B}"/>
    <cellStyle name="Comma 3 5 4 2 2 2 2 2 4" xfId="22814" xr:uid="{B01F39B7-CBD1-4651-AD54-96D9C982EDE2}"/>
    <cellStyle name="Comma 3 5 4 2 2 2 2 3" xfId="6002" xr:uid="{00000000-0005-0000-0000-0000BE400000}"/>
    <cellStyle name="Comma 3 5 4 2 2 2 2 3 2" xfId="15609" xr:uid="{00000000-0005-0000-0000-0000BF400000}"/>
    <cellStyle name="Comma 3 5 4 2 2 2 2 3 2 2" xfId="34823" xr:uid="{44257F2F-765A-40CC-9B35-162BEA5F0BDA}"/>
    <cellStyle name="Comma 3 5 4 2 2 2 2 3 3" xfId="25216" xr:uid="{1FEF18E6-E471-4A91-B71C-E8BF411F2105}"/>
    <cellStyle name="Comma 3 5 4 2 2 2 2 4" xfId="10805" xr:uid="{00000000-0005-0000-0000-0000C0400000}"/>
    <cellStyle name="Comma 3 5 4 2 2 2 2 4 2" xfId="30019" xr:uid="{B5CF7CC1-90CA-4608-A48C-737B75280385}"/>
    <cellStyle name="Comma 3 5 4 2 2 2 2 5" xfId="20412" xr:uid="{E842D0C3-90C6-4C22-9539-6B12526BF073}"/>
    <cellStyle name="Comma 3 5 4 2 2 2 3" xfId="1995" xr:uid="{00000000-0005-0000-0000-0000C1400000}"/>
    <cellStyle name="Comma 3 5 4 2 2 2 3 2" xfId="4400" xr:uid="{00000000-0005-0000-0000-0000C2400000}"/>
    <cellStyle name="Comma 3 5 4 2 2 2 3 2 2" xfId="9203" xr:uid="{00000000-0005-0000-0000-0000C3400000}"/>
    <cellStyle name="Comma 3 5 4 2 2 2 3 2 2 2" xfId="18810" xr:uid="{00000000-0005-0000-0000-0000C4400000}"/>
    <cellStyle name="Comma 3 5 4 2 2 2 3 2 2 2 2" xfId="38024" xr:uid="{BAAE5CE7-E7EB-4EA4-A8C7-74B41CD253A0}"/>
    <cellStyle name="Comma 3 5 4 2 2 2 3 2 2 3" xfId="28417" xr:uid="{91B83B7C-A22E-4024-BD62-96BB4FD0B60E}"/>
    <cellStyle name="Comma 3 5 4 2 2 2 3 2 3" xfId="14007" xr:uid="{00000000-0005-0000-0000-0000C5400000}"/>
    <cellStyle name="Comma 3 5 4 2 2 2 3 2 3 2" xfId="33221" xr:uid="{9F64C023-36A8-4BF5-8E1E-61C1880CF20C}"/>
    <cellStyle name="Comma 3 5 4 2 2 2 3 2 4" xfId="23614" xr:uid="{C8F73E0A-94BD-4D07-A0A2-3FAA700B57CE}"/>
    <cellStyle name="Comma 3 5 4 2 2 2 3 3" xfId="6802" xr:uid="{00000000-0005-0000-0000-0000C6400000}"/>
    <cellStyle name="Comma 3 5 4 2 2 2 3 3 2" xfId="16409" xr:uid="{00000000-0005-0000-0000-0000C7400000}"/>
    <cellStyle name="Comma 3 5 4 2 2 2 3 3 2 2" xfId="35623" xr:uid="{308AFC61-622A-46E7-B8B5-3A4161979CAE}"/>
    <cellStyle name="Comma 3 5 4 2 2 2 3 3 3" xfId="26016" xr:uid="{5F48D6C1-D874-43C8-85E7-67F19DF1E772}"/>
    <cellStyle name="Comma 3 5 4 2 2 2 3 4" xfId="11605" xr:uid="{00000000-0005-0000-0000-0000C8400000}"/>
    <cellStyle name="Comma 3 5 4 2 2 2 3 4 2" xfId="30819" xr:uid="{2813B3F8-CF16-4D5C-B8B5-77D29E7E38BD}"/>
    <cellStyle name="Comma 3 5 4 2 2 2 3 5" xfId="21212" xr:uid="{4B10EFE6-DB5D-47DA-B098-1B40D9B733D3}"/>
    <cellStyle name="Comma 3 5 4 2 2 2 4" xfId="2800" xr:uid="{00000000-0005-0000-0000-0000C9400000}"/>
    <cellStyle name="Comma 3 5 4 2 2 2 4 2" xfId="7603" xr:uid="{00000000-0005-0000-0000-0000CA400000}"/>
    <cellStyle name="Comma 3 5 4 2 2 2 4 2 2" xfId="17210" xr:uid="{00000000-0005-0000-0000-0000CB400000}"/>
    <cellStyle name="Comma 3 5 4 2 2 2 4 2 2 2" xfId="36424" xr:uid="{0F90816F-E8E0-4225-A107-5ADDC9FFB965}"/>
    <cellStyle name="Comma 3 5 4 2 2 2 4 2 3" xfId="26817" xr:uid="{8138E4F0-CEF8-4219-8BB1-849600691033}"/>
    <cellStyle name="Comma 3 5 4 2 2 2 4 3" xfId="12407" xr:uid="{00000000-0005-0000-0000-0000CC400000}"/>
    <cellStyle name="Comma 3 5 4 2 2 2 4 3 2" xfId="31621" xr:uid="{77783865-97A7-484B-BDAA-5059D304E922}"/>
    <cellStyle name="Comma 3 5 4 2 2 2 4 4" xfId="22014" xr:uid="{68FEACA9-A73C-4A74-A642-1D9CD298A6B0}"/>
    <cellStyle name="Comma 3 5 4 2 2 2 5" xfId="5202" xr:uid="{00000000-0005-0000-0000-0000CD400000}"/>
    <cellStyle name="Comma 3 5 4 2 2 2 5 2" xfId="14809" xr:uid="{00000000-0005-0000-0000-0000CE400000}"/>
    <cellStyle name="Comma 3 5 4 2 2 2 5 2 2" xfId="34023" xr:uid="{83222200-94EE-4875-BF10-A1EF92F3D99C}"/>
    <cellStyle name="Comma 3 5 4 2 2 2 5 3" xfId="24416" xr:uid="{3BDBA993-BDA3-4CFD-8475-EF79553C7ABE}"/>
    <cellStyle name="Comma 3 5 4 2 2 2 6" xfId="10005" xr:uid="{00000000-0005-0000-0000-0000CF400000}"/>
    <cellStyle name="Comma 3 5 4 2 2 2 6 2" xfId="29219" xr:uid="{60B8CEFF-8BC3-45C0-BD6D-6E94CE5111AC}"/>
    <cellStyle name="Comma 3 5 4 2 2 2 7" xfId="19612" xr:uid="{0D2AD0B8-8D3E-4FF1-8639-255FA9E77263}"/>
    <cellStyle name="Comma 3 5 4 2 2 3" xfId="594" xr:uid="{00000000-0005-0000-0000-0000D0400000}"/>
    <cellStyle name="Comma 3 5 4 2 2 3 2" xfId="1395" xr:uid="{00000000-0005-0000-0000-0000D1400000}"/>
    <cellStyle name="Comma 3 5 4 2 2 3 2 2" xfId="3800" xr:uid="{00000000-0005-0000-0000-0000D2400000}"/>
    <cellStyle name="Comma 3 5 4 2 2 3 2 2 2" xfId="8603" xr:uid="{00000000-0005-0000-0000-0000D3400000}"/>
    <cellStyle name="Comma 3 5 4 2 2 3 2 2 2 2" xfId="18210" xr:uid="{00000000-0005-0000-0000-0000D4400000}"/>
    <cellStyle name="Comma 3 5 4 2 2 3 2 2 2 2 2" xfId="37424" xr:uid="{2E187249-74D6-41D2-BF88-E5882CE90184}"/>
    <cellStyle name="Comma 3 5 4 2 2 3 2 2 2 3" xfId="27817" xr:uid="{AE2FDFEE-F7CA-4B3E-A6F5-81A09546243F}"/>
    <cellStyle name="Comma 3 5 4 2 2 3 2 2 3" xfId="13407" xr:uid="{00000000-0005-0000-0000-0000D5400000}"/>
    <cellStyle name="Comma 3 5 4 2 2 3 2 2 3 2" xfId="32621" xr:uid="{009AC720-25B1-4B41-B621-DEBB62A9ED2E}"/>
    <cellStyle name="Comma 3 5 4 2 2 3 2 2 4" xfId="23014" xr:uid="{98BE5239-6AC2-481C-921B-5C99BD83C783}"/>
    <cellStyle name="Comma 3 5 4 2 2 3 2 3" xfId="6202" xr:uid="{00000000-0005-0000-0000-0000D6400000}"/>
    <cellStyle name="Comma 3 5 4 2 2 3 2 3 2" xfId="15809" xr:uid="{00000000-0005-0000-0000-0000D7400000}"/>
    <cellStyle name="Comma 3 5 4 2 2 3 2 3 2 2" xfId="35023" xr:uid="{85867AF8-2943-4578-BFB7-0B9DA205BBC9}"/>
    <cellStyle name="Comma 3 5 4 2 2 3 2 3 3" xfId="25416" xr:uid="{AE38E566-A492-4884-940F-7E3780C64902}"/>
    <cellStyle name="Comma 3 5 4 2 2 3 2 4" xfId="11005" xr:uid="{00000000-0005-0000-0000-0000D8400000}"/>
    <cellStyle name="Comma 3 5 4 2 2 3 2 4 2" xfId="30219" xr:uid="{1598D873-1A39-4E41-80C1-5A9DC43DB70E}"/>
    <cellStyle name="Comma 3 5 4 2 2 3 2 5" xfId="20612" xr:uid="{7B3A49C8-BFE1-4211-B81A-E0BA6629635B}"/>
    <cellStyle name="Comma 3 5 4 2 2 3 3" xfId="2195" xr:uid="{00000000-0005-0000-0000-0000D9400000}"/>
    <cellStyle name="Comma 3 5 4 2 2 3 3 2" xfId="4600" xr:uid="{00000000-0005-0000-0000-0000DA400000}"/>
    <cellStyle name="Comma 3 5 4 2 2 3 3 2 2" xfId="9403" xr:uid="{00000000-0005-0000-0000-0000DB400000}"/>
    <cellStyle name="Comma 3 5 4 2 2 3 3 2 2 2" xfId="19010" xr:uid="{00000000-0005-0000-0000-0000DC400000}"/>
    <cellStyle name="Comma 3 5 4 2 2 3 3 2 2 2 2" xfId="38224" xr:uid="{8DF43D6C-7696-488C-A56A-9D7BF0071E3C}"/>
    <cellStyle name="Comma 3 5 4 2 2 3 3 2 2 3" xfId="28617" xr:uid="{6D58481E-09D3-49DA-B8DB-801EF90AE780}"/>
    <cellStyle name="Comma 3 5 4 2 2 3 3 2 3" xfId="14207" xr:uid="{00000000-0005-0000-0000-0000DD400000}"/>
    <cellStyle name="Comma 3 5 4 2 2 3 3 2 3 2" xfId="33421" xr:uid="{D98FEB0C-BD8C-4A83-8C4D-5CFF4B00ADD5}"/>
    <cellStyle name="Comma 3 5 4 2 2 3 3 2 4" xfId="23814" xr:uid="{44BF17AC-2885-4B42-ACE1-6767AF2F3F6E}"/>
    <cellStyle name="Comma 3 5 4 2 2 3 3 3" xfId="7002" xr:uid="{00000000-0005-0000-0000-0000DE400000}"/>
    <cellStyle name="Comma 3 5 4 2 2 3 3 3 2" xfId="16609" xr:uid="{00000000-0005-0000-0000-0000DF400000}"/>
    <cellStyle name="Comma 3 5 4 2 2 3 3 3 2 2" xfId="35823" xr:uid="{0CF254A9-FC63-4ADF-A4CF-E9D085D9DB80}"/>
    <cellStyle name="Comma 3 5 4 2 2 3 3 3 3" xfId="26216" xr:uid="{2D75EC6D-F1D9-4B1A-85F3-34787E9233D9}"/>
    <cellStyle name="Comma 3 5 4 2 2 3 3 4" xfId="11805" xr:uid="{00000000-0005-0000-0000-0000E0400000}"/>
    <cellStyle name="Comma 3 5 4 2 2 3 3 4 2" xfId="31019" xr:uid="{657C2E73-E372-43D1-AC01-96A688CD3577}"/>
    <cellStyle name="Comma 3 5 4 2 2 3 3 5" xfId="21412" xr:uid="{07E53C58-BE13-45C5-A220-F9BBE94C0AA6}"/>
    <cellStyle name="Comma 3 5 4 2 2 3 4" xfId="3000" xr:uid="{00000000-0005-0000-0000-0000E1400000}"/>
    <cellStyle name="Comma 3 5 4 2 2 3 4 2" xfId="7803" xr:uid="{00000000-0005-0000-0000-0000E2400000}"/>
    <cellStyle name="Comma 3 5 4 2 2 3 4 2 2" xfId="17410" xr:uid="{00000000-0005-0000-0000-0000E3400000}"/>
    <cellStyle name="Comma 3 5 4 2 2 3 4 2 2 2" xfId="36624" xr:uid="{36D5A2B0-1C2C-4337-8C29-59A93568331F}"/>
    <cellStyle name="Comma 3 5 4 2 2 3 4 2 3" xfId="27017" xr:uid="{4284FA65-2F62-42F3-A7C4-F3A062E7F7BD}"/>
    <cellStyle name="Comma 3 5 4 2 2 3 4 3" xfId="12607" xr:uid="{00000000-0005-0000-0000-0000E4400000}"/>
    <cellStyle name="Comma 3 5 4 2 2 3 4 3 2" xfId="31821" xr:uid="{33F428C9-3533-410C-BE6A-AA79724E2876}"/>
    <cellStyle name="Comma 3 5 4 2 2 3 4 4" xfId="22214" xr:uid="{99A6EDB4-54FC-484E-98C1-4F0D86137596}"/>
    <cellStyle name="Comma 3 5 4 2 2 3 5" xfId="5402" xr:uid="{00000000-0005-0000-0000-0000E5400000}"/>
    <cellStyle name="Comma 3 5 4 2 2 3 5 2" xfId="15009" xr:uid="{00000000-0005-0000-0000-0000E6400000}"/>
    <cellStyle name="Comma 3 5 4 2 2 3 5 2 2" xfId="34223" xr:uid="{D92E0054-212E-4D57-A7D0-0FE8AACB91EF}"/>
    <cellStyle name="Comma 3 5 4 2 2 3 5 3" xfId="24616" xr:uid="{99156EFB-D167-4E30-91A6-E7D0987A8D11}"/>
    <cellStyle name="Comma 3 5 4 2 2 3 6" xfId="10205" xr:uid="{00000000-0005-0000-0000-0000E7400000}"/>
    <cellStyle name="Comma 3 5 4 2 2 3 6 2" xfId="29419" xr:uid="{1CEDB686-1F62-4FD2-9F82-FADAE103DCE0}"/>
    <cellStyle name="Comma 3 5 4 2 2 3 7" xfId="19812" xr:uid="{3393C5A1-65C0-4CDC-8711-61426414F514}"/>
    <cellStyle name="Comma 3 5 4 2 2 4" xfId="794" xr:uid="{00000000-0005-0000-0000-0000E8400000}"/>
    <cellStyle name="Comma 3 5 4 2 2 4 2" xfId="1595" xr:uid="{00000000-0005-0000-0000-0000E9400000}"/>
    <cellStyle name="Comma 3 5 4 2 2 4 2 2" xfId="4000" xr:uid="{00000000-0005-0000-0000-0000EA400000}"/>
    <cellStyle name="Comma 3 5 4 2 2 4 2 2 2" xfId="8803" xr:uid="{00000000-0005-0000-0000-0000EB400000}"/>
    <cellStyle name="Comma 3 5 4 2 2 4 2 2 2 2" xfId="18410" xr:uid="{00000000-0005-0000-0000-0000EC400000}"/>
    <cellStyle name="Comma 3 5 4 2 2 4 2 2 2 2 2" xfId="37624" xr:uid="{43D8E1E3-132D-4F1E-8A84-261C1557C9C4}"/>
    <cellStyle name="Comma 3 5 4 2 2 4 2 2 2 3" xfId="28017" xr:uid="{4A60BD0D-E8E5-4F65-B907-AF37568F4999}"/>
    <cellStyle name="Comma 3 5 4 2 2 4 2 2 3" xfId="13607" xr:uid="{00000000-0005-0000-0000-0000ED400000}"/>
    <cellStyle name="Comma 3 5 4 2 2 4 2 2 3 2" xfId="32821" xr:uid="{22D74B7A-85BF-4256-9D56-E664E2B04529}"/>
    <cellStyle name="Comma 3 5 4 2 2 4 2 2 4" xfId="23214" xr:uid="{D18E9C0F-7589-4FB1-8317-6B7C1F021BEB}"/>
    <cellStyle name="Comma 3 5 4 2 2 4 2 3" xfId="6402" xr:uid="{00000000-0005-0000-0000-0000EE400000}"/>
    <cellStyle name="Comma 3 5 4 2 2 4 2 3 2" xfId="16009" xr:uid="{00000000-0005-0000-0000-0000EF400000}"/>
    <cellStyle name="Comma 3 5 4 2 2 4 2 3 2 2" xfId="35223" xr:uid="{1391A98D-16DB-4E16-8618-A5534651547B}"/>
    <cellStyle name="Comma 3 5 4 2 2 4 2 3 3" xfId="25616" xr:uid="{F9C46F53-187A-4EC0-B7EB-58632E7F2F30}"/>
    <cellStyle name="Comma 3 5 4 2 2 4 2 4" xfId="11205" xr:uid="{00000000-0005-0000-0000-0000F0400000}"/>
    <cellStyle name="Comma 3 5 4 2 2 4 2 4 2" xfId="30419" xr:uid="{DC8486FA-2818-4B37-B259-ADD66869C408}"/>
    <cellStyle name="Comma 3 5 4 2 2 4 2 5" xfId="20812" xr:uid="{20083D5C-AEE6-4A3D-AC2D-A4CA071644F0}"/>
    <cellStyle name="Comma 3 5 4 2 2 4 3" xfId="2395" xr:uid="{00000000-0005-0000-0000-0000F1400000}"/>
    <cellStyle name="Comma 3 5 4 2 2 4 3 2" xfId="4800" xr:uid="{00000000-0005-0000-0000-0000F2400000}"/>
    <cellStyle name="Comma 3 5 4 2 2 4 3 2 2" xfId="9603" xr:uid="{00000000-0005-0000-0000-0000F3400000}"/>
    <cellStyle name="Comma 3 5 4 2 2 4 3 2 2 2" xfId="19210" xr:uid="{00000000-0005-0000-0000-0000F4400000}"/>
    <cellStyle name="Comma 3 5 4 2 2 4 3 2 2 2 2" xfId="38424" xr:uid="{3EF2362B-4C97-4CA9-8C58-8099F99F8894}"/>
    <cellStyle name="Comma 3 5 4 2 2 4 3 2 2 3" xfId="28817" xr:uid="{FA30C99D-3E8F-4A3E-9BC4-EA12A22E845C}"/>
    <cellStyle name="Comma 3 5 4 2 2 4 3 2 3" xfId="14407" xr:uid="{00000000-0005-0000-0000-0000F5400000}"/>
    <cellStyle name="Comma 3 5 4 2 2 4 3 2 3 2" xfId="33621" xr:uid="{073A79C3-2BC3-4BF1-99AD-24E560FDEBBE}"/>
    <cellStyle name="Comma 3 5 4 2 2 4 3 2 4" xfId="24014" xr:uid="{CA4BE300-2F3C-452C-92DD-20CDE8317E6D}"/>
    <cellStyle name="Comma 3 5 4 2 2 4 3 3" xfId="7202" xr:uid="{00000000-0005-0000-0000-0000F6400000}"/>
    <cellStyle name="Comma 3 5 4 2 2 4 3 3 2" xfId="16809" xr:uid="{00000000-0005-0000-0000-0000F7400000}"/>
    <cellStyle name="Comma 3 5 4 2 2 4 3 3 2 2" xfId="36023" xr:uid="{5D306BBC-7568-422A-89E2-E894C7ACEF53}"/>
    <cellStyle name="Comma 3 5 4 2 2 4 3 3 3" xfId="26416" xr:uid="{AE3CAEC3-DF54-4F10-A0A2-71318D971B34}"/>
    <cellStyle name="Comma 3 5 4 2 2 4 3 4" xfId="12005" xr:uid="{00000000-0005-0000-0000-0000F8400000}"/>
    <cellStyle name="Comma 3 5 4 2 2 4 3 4 2" xfId="31219" xr:uid="{D2A2AFCF-4C03-4978-9F21-A1D05737ADB9}"/>
    <cellStyle name="Comma 3 5 4 2 2 4 3 5" xfId="21612" xr:uid="{212F6AAC-FBC5-4ED5-8C45-A6D7A62729F0}"/>
    <cellStyle name="Comma 3 5 4 2 2 4 4" xfId="3200" xr:uid="{00000000-0005-0000-0000-0000F9400000}"/>
    <cellStyle name="Comma 3 5 4 2 2 4 4 2" xfId="8003" xr:uid="{00000000-0005-0000-0000-0000FA400000}"/>
    <cellStyle name="Comma 3 5 4 2 2 4 4 2 2" xfId="17610" xr:uid="{00000000-0005-0000-0000-0000FB400000}"/>
    <cellStyle name="Comma 3 5 4 2 2 4 4 2 2 2" xfId="36824" xr:uid="{67417C98-FFDE-44F9-8851-F2ECC23F55A8}"/>
    <cellStyle name="Comma 3 5 4 2 2 4 4 2 3" xfId="27217" xr:uid="{7E1DCF98-9C1A-40E7-9325-0A10F1F8AC47}"/>
    <cellStyle name="Comma 3 5 4 2 2 4 4 3" xfId="12807" xr:uid="{00000000-0005-0000-0000-0000FC400000}"/>
    <cellStyle name="Comma 3 5 4 2 2 4 4 3 2" xfId="32021" xr:uid="{FF72023A-A2C6-459F-A74A-B52458830A0E}"/>
    <cellStyle name="Comma 3 5 4 2 2 4 4 4" xfId="22414" xr:uid="{0776D280-7DF1-4C39-9023-61FAF328EE2E}"/>
    <cellStyle name="Comma 3 5 4 2 2 4 5" xfId="5602" xr:uid="{00000000-0005-0000-0000-0000FD400000}"/>
    <cellStyle name="Comma 3 5 4 2 2 4 5 2" xfId="15209" xr:uid="{00000000-0005-0000-0000-0000FE400000}"/>
    <cellStyle name="Comma 3 5 4 2 2 4 5 2 2" xfId="34423" xr:uid="{00997BCD-0F72-4A78-98DC-FBD00E2BD740}"/>
    <cellStyle name="Comma 3 5 4 2 2 4 5 3" xfId="24816" xr:uid="{F9A7A91C-F3D0-422E-B1E4-DDBD0C389560}"/>
    <cellStyle name="Comma 3 5 4 2 2 4 6" xfId="10405" xr:uid="{00000000-0005-0000-0000-0000FF400000}"/>
    <cellStyle name="Comma 3 5 4 2 2 4 6 2" xfId="29619" xr:uid="{F96B27FF-CD77-455D-A059-8FA5495D73A6}"/>
    <cellStyle name="Comma 3 5 4 2 2 4 7" xfId="20012" xr:uid="{03AB090B-2E4A-4186-B3F1-4E9F50BB6002}"/>
    <cellStyle name="Comma 3 5 4 2 2 5" xfId="995" xr:uid="{00000000-0005-0000-0000-000000410000}"/>
    <cellStyle name="Comma 3 5 4 2 2 5 2" xfId="3400" xr:uid="{00000000-0005-0000-0000-000001410000}"/>
    <cellStyle name="Comma 3 5 4 2 2 5 2 2" xfId="8203" xr:uid="{00000000-0005-0000-0000-000002410000}"/>
    <cellStyle name="Comma 3 5 4 2 2 5 2 2 2" xfId="17810" xr:uid="{00000000-0005-0000-0000-000003410000}"/>
    <cellStyle name="Comma 3 5 4 2 2 5 2 2 2 2" xfId="37024" xr:uid="{4E7AD8D5-73EB-480A-87C5-A40A3A2DA711}"/>
    <cellStyle name="Comma 3 5 4 2 2 5 2 2 3" xfId="27417" xr:uid="{809B2F32-BFA6-4D4A-A3DF-341BF6413C36}"/>
    <cellStyle name="Comma 3 5 4 2 2 5 2 3" xfId="13007" xr:uid="{00000000-0005-0000-0000-000004410000}"/>
    <cellStyle name="Comma 3 5 4 2 2 5 2 3 2" xfId="32221" xr:uid="{C11EDB6B-3751-4ECE-AE13-10965BE3D6EA}"/>
    <cellStyle name="Comma 3 5 4 2 2 5 2 4" xfId="22614" xr:uid="{579BBFD1-C514-4A20-A435-775707D31EAE}"/>
    <cellStyle name="Comma 3 5 4 2 2 5 3" xfId="5802" xr:uid="{00000000-0005-0000-0000-000005410000}"/>
    <cellStyle name="Comma 3 5 4 2 2 5 3 2" xfId="15409" xr:uid="{00000000-0005-0000-0000-000006410000}"/>
    <cellStyle name="Comma 3 5 4 2 2 5 3 2 2" xfId="34623" xr:uid="{1B00F84C-60BC-41EF-8DFD-D7EC7F85583B}"/>
    <cellStyle name="Comma 3 5 4 2 2 5 3 3" xfId="25016" xr:uid="{2AAEF903-CBE2-4DC9-823E-AD2B93624931}"/>
    <cellStyle name="Comma 3 5 4 2 2 5 4" xfId="10605" xr:uid="{00000000-0005-0000-0000-000007410000}"/>
    <cellStyle name="Comma 3 5 4 2 2 5 4 2" xfId="29819" xr:uid="{E45E6DBE-8281-400D-9CDD-D08B9CFFCC9A}"/>
    <cellStyle name="Comma 3 5 4 2 2 5 5" xfId="20212" xr:uid="{EA733422-48C2-4D91-A9DF-57A1DEF6E754}"/>
    <cellStyle name="Comma 3 5 4 2 2 6" xfId="1795" xr:uid="{00000000-0005-0000-0000-000008410000}"/>
    <cellStyle name="Comma 3 5 4 2 2 6 2" xfId="4200" xr:uid="{00000000-0005-0000-0000-000009410000}"/>
    <cellStyle name="Comma 3 5 4 2 2 6 2 2" xfId="9003" xr:uid="{00000000-0005-0000-0000-00000A410000}"/>
    <cellStyle name="Comma 3 5 4 2 2 6 2 2 2" xfId="18610" xr:uid="{00000000-0005-0000-0000-00000B410000}"/>
    <cellStyle name="Comma 3 5 4 2 2 6 2 2 2 2" xfId="37824" xr:uid="{E3559230-7404-4421-A597-DC89C83C812A}"/>
    <cellStyle name="Comma 3 5 4 2 2 6 2 2 3" xfId="28217" xr:uid="{16610E51-BADD-493B-B733-F7EE256B8305}"/>
    <cellStyle name="Comma 3 5 4 2 2 6 2 3" xfId="13807" xr:uid="{00000000-0005-0000-0000-00000C410000}"/>
    <cellStyle name="Comma 3 5 4 2 2 6 2 3 2" xfId="33021" xr:uid="{DA4E3326-38EA-4747-BF39-C7682E3037DB}"/>
    <cellStyle name="Comma 3 5 4 2 2 6 2 4" xfId="23414" xr:uid="{6BCD5C3C-201C-4394-93CD-2CFD2EB5D66F}"/>
    <cellStyle name="Comma 3 5 4 2 2 6 3" xfId="6602" xr:uid="{00000000-0005-0000-0000-00000D410000}"/>
    <cellStyle name="Comma 3 5 4 2 2 6 3 2" xfId="16209" xr:uid="{00000000-0005-0000-0000-00000E410000}"/>
    <cellStyle name="Comma 3 5 4 2 2 6 3 2 2" xfId="35423" xr:uid="{47B5CC63-F2D3-49FF-82BF-CE8978E3B311}"/>
    <cellStyle name="Comma 3 5 4 2 2 6 3 3" xfId="25816" xr:uid="{9C31740F-755F-40E2-AEFC-8CCF8B08F246}"/>
    <cellStyle name="Comma 3 5 4 2 2 6 4" xfId="11405" xr:uid="{00000000-0005-0000-0000-00000F410000}"/>
    <cellStyle name="Comma 3 5 4 2 2 6 4 2" xfId="30619" xr:uid="{9AB45455-4DBB-487E-A9DD-FF0E399A7096}"/>
    <cellStyle name="Comma 3 5 4 2 2 6 5" xfId="21012" xr:uid="{0E9464CC-DC29-4C6E-AD60-C6C747585041}"/>
    <cellStyle name="Comma 3 5 4 2 2 7" xfId="2600" xr:uid="{00000000-0005-0000-0000-000010410000}"/>
    <cellStyle name="Comma 3 5 4 2 2 7 2" xfId="7403" xr:uid="{00000000-0005-0000-0000-000011410000}"/>
    <cellStyle name="Comma 3 5 4 2 2 7 2 2" xfId="17010" xr:uid="{00000000-0005-0000-0000-000012410000}"/>
    <cellStyle name="Comma 3 5 4 2 2 7 2 2 2" xfId="36224" xr:uid="{CA3D5026-41C2-476C-954E-6F0D75A02734}"/>
    <cellStyle name="Comma 3 5 4 2 2 7 2 3" xfId="26617" xr:uid="{C2A3C934-C9FF-442F-9BF9-66801C72B554}"/>
    <cellStyle name="Comma 3 5 4 2 2 7 3" xfId="12207" xr:uid="{00000000-0005-0000-0000-000013410000}"/>
    <cellStyle name="Comma 3 5 4 2 2 7 3 2" xfId="31421" xr:uid="{2C6024AE-34CC-467B-B588-732330B852E7}"/>
    <cellStyle name="Comma 3 5 4 2 2 7 4" xfId="21814" xr:uid="{2CA658B0-E4D2-45B2-9275-3B7155616FAF}"/>
    <cellStyle name="Comma 3 5 4 2 2 8" xfId="5002" xr:uid="{00000000-0005-0000-0000-000014410000}"/>
    <cellStyle name="Comma 3 5 4 2 2 8 2" xfId="14609" xr:uid="{00000000-0005-0000-0000-000015410000}"/>
    <cellStyle name="Comma 3 5 4 2 2 8 2 2" xfId="33823" xr:uid="{3CBC96A2-60FA-4046-AFB7-DB074A87F23B}"/>
    <cellStyle name="Comma 3 5 4 2 2 8 3" xfId="24216" xr:uid="{E5A03B1F-950B-4E95-84C4-A93A10602F8E}"/>
    <cellStyle name="Comma 3 5 4 2 2 9" xfId="9805" xr:uid="{00000000-0005-0000-0000-000016410000}"/>
    <cellStyle name="Comma 3 5 4 2 2 9 2" xfId="29019" xr:uid="{D95A4D77-8A65-44F2-8399-375E99E6D3A6}"/>
    <cellStyle name="Comma 3 5 4 2 3" xfId="294" xr:uid="{00000000-0005-0000-0000-000017410000}"/>
    <cellStyle name="Comma 3 5 4 2 3 2" xfId="1095" xr:uid="{00000000-0005-0000-0000-000018410000}"/>
    <cellStyle name="Comma 3 5 4 2 3 2 2" xfId="3500" xr:uid="{00000000-0005-0000-0000-000019410000}"/>
    <cellStyle name="Comma 3 5 4 2 3 2 2 2" xfId="8303" xr:uid="{00000000-0005-0000-0000-00001A410000}"/>
    <cellStyle name="Comma 3 5 4 2 3 2 2 2 2" xfId="17910" xr:uid="{00000000-0005-0000-0000-00001B410000}"/>
    <cellStyle name="Comma 3 5 4 2 3 2 2 2 2 2" xfId="37124" xr:uid="{481EF624-56BD-458B-997C-85166DC7AF84}"/>
    <cellStyle name="Comma 3 5 4 2 3 2 2 2 3" xfId="27517" xr:uid="{3AB26055-3DDF-4682-9860-DEDC85BAB09A}"/>
    <cellStyle name="Comma 3 5 4 2 3 2 2 3" xfId="13107" xr:uid="{00000000-0005-0000-0000-00001C410000}"/>
    <cellStyle name="Comma 3 5 4 2 3 2 2 3 2" xfId="32321" xr:uid="{71FF4DF0-A9E2-42D5-8CAE-71467D8B4512}"/>
    <cellStyle name="Comma 3 5 4 2 3 2 2 4" xfId="22714" xr:uid="{9B81EF17-02B1-48B3-B870-3A0A31BD4636}"/>
    <cellStyle name="Comma 3 5 4 2 3 2 3" xfId="5902" xr:uid="{00000000-0005-0000-0000-00001D410000}"/>
    <cellStyle name="Comma 3 5 4 2 3 2 3 2" xfId="15509" xr:uid="{00000000-0005-0000-0000-00001E410000}"/>
    <cellStyle name="Comma 3 5 4 2 3 2 3 2 2" xfId="34723" xr:uid="{B7E45886-DB7E-4330-9531-047B83EF6D9C}"/>
    <cellStyle name="Comma 3 5 4 2 3 2 3 3" xfId="25116" xr:uid="{C826F556-98ED-4084-811C-37E7BC66C17D}"/>
    <cellStyle name="Comma 3 5 4 2 3 2 4" xfId="10705" xr:uid="{00000000-0005-0000-0000-00001F410000}"/>
    <cellStyle name="Comma 3 5 4 2 3 2 4 2" xfId="29919" xr:uid="{533F3146-17AD-426F-9133-2CC4919A4866}"/>
    <cellStyle name="Comma 3 5 4 2 3 2 5" xfId="20312" xr:uid="{211EAE0A-970A-4F47-B607-F0109CA65D93}"/>
    <cellStyle name="Comma 3 5 4 2 3 3" xfId="1895" xr:uid="{00000000-0005-0000-0000-000020410000}"/>
    <cellStyle name="Comma 3 5 4 2 3 3 2" xfId="4300" xr:uid="{00000000-0005-0000-0000-000021410000}"/>
    <cellStyle name="Comma 3 5 4 2 3 3 2 2" xfId="9103" xr:uid="{00000000-0005-0000-0000-000022410000}"/>
    <cellStyle name="Comma 3 5 4 2 3 3 2 2 2" xfId="18710" xr:uid="{00000000-0005-0000-0000-000023410000}"/>
    <cellStyle name="Comma 3 5 4 2 3 3 2 2 2 2" xfId="37924" xr:uid="{DB3C66EC-7175-4E7B-B206-89C4E78DD8C4}"/>
    <cellStyle name="Comma 3 5 4 2 3 3 2 2 3" xfId="28317" xr:uid="{0E2A492E-F6FE-4C22-8CF0-1884F56E3F23}"/>
    <cellStyle name="Comma 3 5 4 2 3 3 2 3" xfId="13907" xr:uid="{00000000-0005-0000-0000-000024410000}"/>
    <cellStyle name="Comma 3 5 4 2 3 3 2 3 2" xfId="33121" xr:uid="{315EBBEA-AA62-48C4-AE04-F32C5B8A4C57}"/>
    <cellStyle name="Comma 3 5 4 2 3 3 2 4" xfId="23514" xr:uid="{EEF4139D-1999-4F0D-A27A-414299EBD30E}"/>
    <cellStyle name="Comma 3 5 4 2 3 3 3" xfId="6702" xr:uid="{00000000-0005-0000-0000-000025410000}"/>
    <cellStyle name="Comma 3 5 4 2 3 3 3 2" xfId="16309" xr:uid="{00000000-0005-0000-0000-000026410000}"/>
    <cellStyle name="Comma 3 5 4 2 3 3 3 2 2" xfId="35523" xr:uid="{FFDBED65-30C4-4157-AF0B-F1890E8064E0}"/>
    <cellStyle name="Comma 3 5 4 2 3 3 3 3" xfId="25916" xr:uid="{77FE806A-B012-4999-831B-65D1C4C9C4C7}"/>
    <cellStyle name="Comma 3 5 4 2 3 3 4" xfId="11505" xr:uid="{00000000-0005-0000-0000-000027410000}"/>
    <cellStyle name="Comma 3 5 4 2 3 3 4 2" xfId="30719" xr:uid="{C9E77BCA-140E-49DD-9BCE-E7F9E4A502FD}"/>
    <cellStyle name="Comma 3 5 4 2 3 3 5" xfId="21112" xr:uid="{1438651F-A74F-4CC6-B9A5-DC093A77062F}"/>
    <cellStyle name="Comma 3 5 4 2 3 4" xfId="2700" xr:uid="{00000000-0005-0000-0000-000028410000}"/>
    <cellStyle name="Comma 3 5 4 2 3 4 2" xfId="7503" xr:uid="{00000000-0005-0000-0000-000029410000}"/>
    <cellStyle name="Comma 3 5 4 2 3 4 2 2" xfId="17110" xr:uid="{00000000-0005-0000-0000-00002A410000}"/>
    <cellStyle name="Comma 3 5 4 2 3 4 2 2 2" xfId="36324" xr:uid="{0D7F0DB5-BA20-47AD-98BE-141A3CF5DFD6}"/>
    <cellStyle name="Comma 3 5 4 2 3 4 2 3" xfId="26717" xr:uid="{A7A043B2-09A7-4CEC-8B9E-7AD6757F420E}"/>
    <cellStyle name="Comma 3 5 4 2 3 4 3" xfId="12307" xr:uid="{00000000-0005-0000-0000-00002B410000}"/>
    <cellStyle name="Comma 3 5 4 2 3 4 3 2" xfId="31521" xr:uid="{714F823C-BD43-4D04-AAFB-47A33DBAEC0B}"/>
    <cellStyle name="Comma 3 5 4 2 3 4 4" xfId="21914" xr:uid="{89EC6B6F-CD3F-4113-B785-D9621BD0EC0F}"/>
    <cellStyle name="Comma 3 5 4 2 3 5" xfId="5102" xr:uid="{00000000-0005-0000-0000-00002C410000}"/>
    <cellStyle name="Comma 3 5 4 2 3 5 2" xfId="14709" xr:uid="{00000000-0005-0000-0000-00002D410000}"/>
    <cellStyle name="Comma 3 5 4 2 3 5 2 2" xfId="33923" xr:uid="{A6578D69-57B2-44BB-9619-5E6590DEE9B3}"/>
    <cellStyle name="Comma 3 5 4 2 3 5 3" xfId="24316" xr:uid="{8F55241C-C8FB-44E9-B864-330762989542}"/>
    <cellStyle name="Comma 3 5 4 2 3 6" xfId="9905" xr:uid="{00000000-0005-0000-0000-00002E410000}"/>
    <cellStyle name="Comma 3 5 4 2 3 6 2" xfId="29119" xr:uid="{95450232-E85F-4B5A-BAC8-A66422D4E656}"/>
    <cellStyle name="Comma 3 5 4 2 3 7" xfId="19512" xr:uid="{00EF6880-0322-48EC-9968-91E97647EC7E}"/>
    <cellStyle name="Comma 3 5 4 2 4" xfId="494" xr:uid="{00000000-0005-0000-0000-00002F410000}"/>
    <cellStyle name="Comma 3 5 4 2 4 2" xfId="1295" xr:uid="{00000000-0005-0000-0000-000030410000}"/>
    <cellStyle name="Comma 3 5 4 2 4 2 2" xfId="3700" xr:uid="{00000000-0005-0000-0000-000031410000}"/>
    <cellStyle name="Comma 3 5 4 2 4 2 2 2" xfId="8503" xr:uid="{00000000-0005-0000-0000-000032410000}"/>
    <cellStyle name="Comma 3 5 4 2 4 2 2 2 2" xfId="18110" xr:uid="{00000000-0005-0000-0000-000033410000}"/>
    <cellStyle name="Comma 3 5 4 2 4 2 2 2 2 2" xfId="37324" xr:uid="{11D00944-D597-485E-A31A-25917D51B86B}"/>
    <cellStyle name="Comma 3 5 4 2 4 2 2 2 3" xfId="27717" xr:uid="{26F2AAEB-B836-4FE0-8749-B6BE9630FF30}"/>
    <cellStyle name="Comma 3 5 4 2 4 2 2 3" xfId="13307" xr:uid="{00000000-0005-0000-0000-000034410000}"/>
    <cellStyle name="Comma 3 5 4 2 4 2 2 3 2" xfId="32521" xr:uid="{BCCFC0C0-7D83-46FE-B99A-F7647B0DA9C9}"/>
    <cellStyle name="Comma 3 5 4 2 4 2 2 4" xfId="22914" xr:uid="{F8705CEF-1676-4E40-90BB-407D6B9778FF}"/>
    <cellStyle name="Comma 3 5 4 2 4 2 3" xfId="6102" xr:uid="{00000000-0005-0000-0000-000035410000}"/>
    <cellStyle name="Comma 3 5 4 2 4 2 3 2" xfId="15709" xr:uid="{00000000-0005-0000-0000-000036410000}"/>
    <cellStyle name="Comma 3 5 4 2 4 2 3 2 2" xfId="34923" xr:uid="{B8D43FB3-96BE-458B-ADBE-638E5174DCDE}"/>
    <cellStyle name="Comma 3 5 4 2 4 2 3 3" xfId="25316" xr:uid="{B42BBF67-7F06-4248-BC92-9DAEE3B2C3C2}"/>
    <cellStyle name="Comma 3 5 4 2 4 2 4" xfId="10905" xr:uid="{00000000-0005-0000-0000-000037410000}"/>
    <cellStyle name="Comma 3 5 4 2 4 2 4 2" xfId="30119" xr:uid="{E7B1A216-0317-4648-A2AE-B80D12D88183}"/>
    <cellStyle name="Comma 3 5 4 2 4 2 5" xfId="20512" xr:uid="{6FE73B4F-817E-4EB8-898C-31BE16CFE3D1}"/>
    <cellStyle name="Comma 3 5 4 2 4 3" xfId="2095" xr:uid="{00000000-0005-0000-0000-000038410000}"/>
    <cellStyle name="Comma 3 5 4 2 4 3 2" xfId="4500" xr:uid="{00000000-0005-0000-0000-000039410000}"/>
    <cellStyle name="Comma 3 5 4 2 4 3 2 2" xfId="9303" xr:uid="{00000000-0005-0000-0000-00003A410000}"/>
    <cellStyle name="Comma 3 5 4 2 4 3 2 2 2" xfId="18910" xr:uid="{00000000-0005-0000-0000-00003B410000}"/>
    <cellStyle name="Comma 3 5 4 2 4 3 2 2 2 2" xfId="38124" xr:uid="{8CBF8052-C688-48AC-9BB6-1288D3C23CBA}"/>
    <cellStyle name="Comma 3 5 4 2 4 3 2 2 3" xfId="28517" xr:uid="{00189C30-E678-4B41-B11D-5ECDBE992067}"/>
    <cellStyle name="Comma 3 5 4 2 4 3 2 3" xfId="14107" xr:uid="{00000000-0005-0000-0000-00003C410000}"/>
    <cellStyle name="Comma 3 5 4 2 4 3 2 3 2" xfId="33321" xr:uid="{96071FBF-05AE-41AF-9E29-A11DEC4D4E24}"/>
    <cellStyle name="Comma 3 5 4 2 4 3 2 4" xfId="23714" xr:uid="{6DF09C49-9ACF-4F8E-8F0F-AE367EFB86D2}"/>
    <cellStyle name="Comma 3 5 4 2 4 3 3" xfId="6902" xr:uid="{00000000-0005-0000-0000-00003D410000}"/>
    <cellStyle name="Comma 3 5 4 2 4 3 3 2" xfId="16509" xr:uid="{00000000-0005-0000-0000-00003E410000}"/>
    <cellStyle name="Comma 3 5 4 2 4 3 3 2 2" xfId="35723" xr:uid="{8730A71F-82F1-4EA0-B47E-60E2AAA0840A}"/>
    <cellStyle name="Comma 3 5 4 2 4 3 3 3" xfId="26116" xr:uid="{95289432-A8C1-47E4-A45A-8EBD5FE747EA}"/>
    <cellStyle name="Comma 3 5 4 2 4 3 4" xfId="11705" xr:uid="{00000000-0005-0000-0000-00003F410000}"/>
    <cellStyle name="Comma 3 5 4 2 4 3 4 2" xfId="30919" xr:uid="{ED4CA02C-6D51-4134-9D54-44C646A6F94C}"/>
    <cellStyle name="Comma 3 5 4 2 4 3 5" xfId="21312" xr:uid="{22482612-7FAE-42C3-8636-8F62DA23B8A8}"/>
    <cellStyle name="Comma 3 5 4 2 4 4" xfId="2900" xr:uid="{00000000-0005-0000-0000-000040410000}"/>
    <cellStyle name="Comma 3 5 4 2 4 4 2" xfId="7703" xr:uid="{00000000-0005-0000-0000-000041410000}"/>
    <cellStyle name="Comma 3 5 4 2 4 4 2 2" xfId="17310" xr:uid="{00000000-0005-0000-0000-000042410000}"/>
    <cellStyle name="Comma 3 5 4 2 4 4 2 2 2" xfId="36524" xr:uid="{19493554-5C88-4682-AC55-A9E499A6BB13}"/>
    <cellStyle name="Comma 3 5 4 2 4 4 2 3" xfId="26917" xr:uid="{4DFD1A6B-6195-4FE3-AF0B-BF898F3970F4}"/>
    <cellStyle name="Comma 3 5 4 2 4 4 3" xfId="12507" xr:uid="{00000000-0005-0000-0000-000043410000}"/>
    <cellStyle name="Comma 3 5 4 2 4 4 3 2" xfId="31721" xr:uid="{CD93F2B2-4860-4A79-8A23-729AC193AF44}"/>
    <cellStyle name="Comma 3 5 4 2 4 4 4" xfId="22114" xr:uid="{12F55974-B1A4-4658-983B-B295B0151219}"/>
    <cellStyle name="Comma 3 5 4 2 4 5" xfId="5302" xr:uid="{00000000-0005-0000-0000-000044410000}"/>
    <cellStyle name="Comma 3 5 4 2 4 5 2" xfId="14909" xr:uid="{00000000-0005-0000-0000-000045410000}"/>
    <cellStyle name="Comma 3 5 4 2 4 5 2 2" xfId="34123" xr:uid="{1C99CA7D-1E33-49AE-9AE3-0AECF6AAEE3B}"/>
    <cellStyle name="Comma 3 5 4 2 4 5 3" xfId="24516" xr:uid="{87E17E1F-00BE-4553-B5F4-BC2D8B8A0A10}"/>
    <cellStyle name="Comma 3 5 4 2 4 6" xfId="10105" xr:uid="{00000000-0005-0000-0000-000046410000}"/>
    <cellStyle name="Comma 3 5 4 2 4 6 2" xfId="29319" xr:uid="{896CFC4A-EC73-4D69-911B-CD3D874CF6B4}"/>
    <cellStyle name="Comma 3 5 4 2 4 7" xfId="19712" xr:uid="{A676D027-E194-4A64-A30E-3DA40049B22F}"/>
    <cellStyle name="Comma 3 5 4 2 5" xfId="694" xr:uid="{00000000-0005-0000-0000-000047410000}"/>
    <cellStyle name="Comma 3 5 4 2 5 2" xfId="1495" xr:uid="{00000000-0005-0000-0000-000048410000}"/>
    <cellStyle name="Comma 3 5 4 2 5 2 2" xfId="3900" xr:uid="{00000000-0005-0000-0000-000049410000}"/>
    <cellStyle name="Comma 3 5 4 2 5 2 2 2" xfId="8703" xr:uid="{00000000-0005-0000-0000-00004A410000}"/>
    <cellStyle name="Comma 3 5 4 2 5 2 2 2 2" xfId="18310" xr:uid="{00000000-0005-0000-0000-00004B410000}"/>
    <cellStyle name="Comma 3 5 4 2 5 2 2 2 2 2" xfId="37524" xr:uid="{847B0659-5CE2-49C0-B9C6-E6AA0F1B8861}"/>
    <cellStyle name="Comma 3 5 4 2 5 2 2 2 3" xfId="27917" xr:uid="{A03CC9E5-8B6D-471C-9803-B117E848B767}"/>
    <cellStyle name="Comma 3 5 4 2 5 2 2 3" xfId="13507" xr:uid="{00000000-0005-0000-0000-00004C410000}"/>
    <cellStyle name="Comma 3 5 4 2 5 2 2 3 2" xfId="32721" xr:uid="{E1D73FCC-F1AC-4598-8551-37E983537DB2}"/>
    <cellStyle name="Comma 3 5 4 2 5 2 2 4" xfId="23114" xr:uid="{9A2EED67-B12C-484A-A253-215BE167659D}"/>
    <cellStyle name="Comma 3 5 4 2 5 2 3" xfId="6302" xr:uid="{00000000-0005-0000-0000-00004D410000}"/>
    <cellStyle name="Comma 3 5 4 2 5 2 3 2" xfId="15909" xr:uid="{00000000-0005-0000-0000-00004E410000}"/>
    <cellStyle name="Comma 3 5 4 2 5 2 3 2 2" xfId="35123" xr:uid="{D7B799A3-F085-4E71-8A61-45945128AE00}"/>
    <cellStyle name="Comma 3 5 4 2 5 2 3 3" xfId="25516" xr:uid="{E4F5A751-26CA-41C9-A520-7C8ABD6AC5BF}"/>
    <cellStyle name="Comma 3 5 4 2 5 2 4" xfId="11105" xr:uid="{00000000-0005-0000-0000-00004F410000}"/>
    <cellStyle name="Comma 3 5 4 2 5 2 4 2" xfId="30319" xr:uid="{9E3B4D3E-164A-4069-BEB8-C5A788987C23}"/>
    <cellStyle name="Comma 3 5 4 2 5 2 5" xfId="20712" xr:uid="{F51770F8-524C-4F4A-BBAE-C81740ABC835}"/>
    <cellStyle name="Comma 3 5 4 2 5 3" xfId="2295" xr:uid="{00000000-0005-0000-0000-000050410000}"/>
    <cellStyle name="Comma 3 5 4 2 5 3 2" xfId="4700" xr:uid="{00000000-0005-0000-0000-000051410000}"/>
    <cellStyle name="Comma 3 5 4 2 5 3 2 2" xfId="9503" xr:uid="{00000000-0005-0000-0000-000052410000}"/>
    <cellStyle name="Comma 3 5 4 2 5 3 2 2 2" xfId="19110" xr:uid="{00000000-0005-0000-0000-000053410000}"/>
    <cellStyle name="Comma 3 5 4 2 5 3 2 2 2 2" xfId="38324" xr:uid="{366FAD8E-4054-47F6-A733-B707E8FF1299}"/>
    <cellStyle name="Comma 3 5 4 2 5 3 2 2 3" xfId="28717" xr:uid="{4739DF4D-6FB4-47AF-A72F-3198CE8716E1}"/>
    <cellStyle name="Comma 3 5 4 2 5 3 2 3" xfId="14307" xr:uid="{00000000-0005-0000-0000-000054410000}"/>
    <cellStyle name="Comma 3 5 4 2 5 3 2 3 2" xfId="33521" xr:uid="{A9F2B6F4-0EC0-457F-9C31-869AA70D3DF1}"/>
    <cellStyle name="Comma 3 5 4 2 5 3 2 4" xfId="23914" xr:uid="{679074B8-A040-4174-BD3A-F459891726C5}"/>
    <cellStyle name="Comma 3 5 4 2 5 3 3" xfId="7102" xr:uid="{00000000-0005-0000-0000-000055410000}"/>
    <cellStyle name="Comma 3 5 4 2 5 3 3 2" xfId="16709" xr:uid="{00000000-0005-0000-0000-000056410000}"/>
    <cellStyle name="Comma 3 5 4 2 5 3 3 2 2" xfId="35923" xr:uid="{897DF316-B896-4507-A3E2-F64A7022806B}"/>
    <cellStyle name="Comma 3 5 4 2 5 3 3 3" xfId="26316" xr:uid="{3BF557A9-C77D-4C26-B670-BBA7E1016381}"/>
    <cellStyle name="Comma 3 5 4 2 5 3 4" xfId="11905" xr:uid="{00000000-0005-0000-0000-000057410000}"/>
    <cellStyle name="Comma 3 5 4 2 5 3 4 2" xfId="31119" xr:uid="{AC4AFF70-1D52-44C9-BE0F-2C163E0C5197}"/>
    <cellStyle name="Comma 3 5 4 2 5 3 5" xfId="21512" xr:uid="{436AEDEA-F287-4063-868A-5BC48A4317C0}"/>
    <cellStyle name="Comma 3 5 4 2 5 4" xfId="3100" xr:uid="{00000000-0005-0000-0000-000058410000}"/>
    <cellStyle name="Comma 3 5 4 2 5 4 2" xfId="7903" xr:uid="{00000000-0005-0000-0000-000059410000}"/>
    <cellStyle name="Comma 3 5 4 2 5 4 2 2" xfId="17510" xr:uid="{00000000-0005-0000-0000-00005A410000}"/>
    <cellStyle name="Comma 3 5 4 2 5 4 2 2 2" xfId="36724" xr:uid="{5DB6A5B5-998A-47F0-914C-06068BE48933}"/>
    <cellStyle name="Comma 3 5 4 2 5 4 2 3" xfId="27117" xr:uid="{D87FE113-9EC7-46DF-A5D7-34FE397216CF}"/>
    <cellStyle name="Comma 3 5 4 2 5 4 3" xfId="12707" xr:uid="{00000000-0005-0000-0000-00005B410000}"/>
    <cellStyle name="Comma 3 5 4 2 5 4 3 2" xfId="31921" xr:uid="{D189F499-C4F5-4EE3-97DE-18E9220B17A7}"/>
    <cellStyle name="Comma 3 5 4 2 5 4 4" xfId="22314" xr:uid="{F3C0EF01-9E2E-4C7F-B1BE-F384CD2CFD10}"/>
    <cellStyle name="Comma 3 5 4 2 5 5" xfId="5502" xr:uid="{00000000-0005-0000-0000-00005C410000}"/>
    <cellStyle name="Comma 3 5 4 2 5 5 2" xfId="15109" xr:uid="{00000000-0005-0000-0000-00005D410000}"/>
    <cellStyle name="Comma 3 5 4 2 5 5 2 2" xfId="34323" xr:uid="{756C3E85-70AD-4688-96EA-55964955217F}"/>
    <cellStyle name="Comma 3 5 4 2 5 5 3" xfId="24716" xr:uid="{A487F260-9BF3-423D-A23C-0514F7793468}"/>
    <cellStyle name="Comma 3 5 4 2 5 6" xfId="10305" xr:uid="{00000000-0005-0000-0000-00005E410000}"/>
    <cellStyle name="Comma 3 5 4 2 5 6 2" xfId="29519" xr:uid="{BD075F4B-6487-4916-9919-42915DF550DF}"/>
    <cellStyle name="Comma 3 5 4 2 5 7" xfId="19912" xr:uid="{2AB03574-31C9-40A6-9D41-9FC6F6E85375}"/>
    <cellStyle name="Comma 3 5 4 2 6" xfId="895" xr:uid="{00000000-0005-0000-0000-00005F410000}"/>
    <cellStyle name="Comma 3 5 4 2 6 2" xfId="3300" xr:uid="{00000000-0005-0000-0000-000060410000}"/>
    <cellStyle name="Comma 3 5 4 2 6 2 2" xfId="8103" xr:uid="{00000000-0005-0000-0000-000061410000}"/>
    <cellStyle name="Comma 3 5 4 2 6 2 2 2" xfId="17710" xr:uid="{00000000-0005-0000-0000-000062410000}"/>
    <cellStyle name="Comma 3 5 4 2 6 2 2 2 2" xfId="36924" xr:uid="{D60FA122-5D31-4907-80E8-C4F29D7D3794}"/>
    <cellStyle name="Comma 3 5 4 2 6 2 2 3" xfId="27317" xr:uid="{2BB7C35F-77A4-41F2-A470-4EF584347D1B}"/>
    <cellStyle name="Comma 3 5 4 2 6 2 3" xfId="12907" xr:uid="{00000000-0005-0000-0000-000063410000}"/>
    <cellStyle name="Comma 3 5 4 2 6 2 3 2" xfId="32121" xr:uid="{81F85F27-91BD-462C-93F4-1EDE76AF9153}"/>
    <cellStyle name="Comma 3 5 4 2 6 2 4" xfId="22514" xr:uid="{80FEF71B-66B8-42F0-846B-7BBD55F3DE91}"/>
    <cellStyle name="Comma 3 5 4 2 6 3" xfId="5702" xr:uid="{00000000-0005-0000-0000-000064410000}"/>
    <cellStyle name="Comma 3 5 4 2 6 3 2" xfId="15309" xr:uid="{00000000-0005-0000-0000-000065410000}"/>
    <cellStyle name="Comma 3 5 4 2 6 3 2 2" xfId="34523" xr:uid="{3C195076-8E62-4AE2-8EF3-3EE476E02A85}"/>
    <cellStyle name="Comma 3 5 4 2 6 3 3" xfId="24916" xr:uid="{13F06B5B-4070-45B8-B013-DA2FA7700B5B}"/>
    <cellStyle name="Comma 3 5 4 2 6 4" xfId="10505" xr:uid="{00000000-0005-0000-0000-000066410000}"/>
    <cellStyle name="Comma 3 5 4 2 6 4 2" xfId="29719" xr:uid="{1638E5A2-FA48-4474-9034-E20EE7CE2353}"/>
    <cellStyle name="Comma 3 5 4 2 6 5" xfId="20112" xr:uid="{6F29D769-6428-4738-AA3D-71665E30A163}"/>
    <cellStyle name="Comma 3 5 4 2 7" xfId="1695" xr:uid="{00000000-0005-0000-0000-000067410000}"/>
    <cellStyle name="Comma 3 5 4 2 7 2" xfId="4100" xr:uid="{00000000-0005-0000-0000-000068410000}"/>
    <cellStyle name="Comma 3 5 4 2 7 2 2" xfId="8903" xr:uid="{00000000-0005-0000-0000-000069410000}"/>
    <cellStyle name="Comma 3 5 4 2 7 2 2 2" xfId="18510" xr:uid="{00000000-0005-0000-0000-00006A410000}"/>
    <cellStyle name="Comma 3 5 4 2 7 2 2 2 2" xfId="37724" xr:uid="{1F793B46-CCDA-479C-963A-56580C6B0207}"/>
    <cellStyle name="Comma 3 5 4 2 7 2 2 3" xfId="28117" xr:uid="{211DF786-17BF-4493-AC75-6D372E4AB461}"/>
    <cellStyle name="Comma 3 5 4 2 7 2 3" xfId="13707" xr:uid="{00000000-0005-0000-0000-00006B410000}"/>
    <cellStyle name="Comma 3 5 4 2 7 2 3 2" xfId="32921" xr:uid="{634DC574-44D1-4946-BF39-1E2D5D28C627}"/>
    <cellStyle name="Comma 3 5 4 2 7 2 4" xfId="23314" xr:uid="{2E8CB0D2-DD0F-41FB-A394-B8AD45336C0B}"/>
    <cellStyle name="Comma 3 5 4 2 7 3" xfId="6502" xr:uid="{00000000-0005-0000-0000-00006C410000}"/>
    <cellStyle name="Comma 3 5 4 2 7 3 2" xfId="16109" xr:uid="{00000000-0005-0000-0000-00006D410000}"/>
    <cellStyle name="Comma 3 5 4 2 7 3 2 2" xfId="35323" xr:uid="{2A51B8E7-785B-4874-B130-C6B23B18CE45}"/>
    <cellStyle name="Comma 3 5 4 2 7 3 3" xfId="25716" xr:uid="{B3DC3524-3752-491E-8D56-A7526C6B5BA1}"/>
    <cellStyle name="Comma 3 5 4 2 7 4" xfId="11305" xr:uid="{00000000-0005-0000-0000-00006E410000}"/>
    <cellStyle name="Comma 3 5 4 2 7 4 2" xfId="30519" xr:uid="{753576C0-F004-49E9-9BB5-632BD1D08A5F}"/>
    <cellStyle name="Comma 3 5 4 2 7 5" xfId="20912" xr:uid="{255565F2-8BBA-4335-8589-7C8C9C9C5B96}"/>
    <cellStyle name="Comma 3 5 4 2 8" xfId="2500" xr:uid="{00000000-0005-0000-0000-00006F410000}"/>
    <cellStyle name="Comma 3 5 4 2 8 2" xfId="7303" xr:uid="{00000000-0005-0000-0000-000070410000}"/>
    <cellStyle name="Comma 3 5 4 2 8 2 2" xfId="16910" xr:uid="{00000000-0005-0000-0000-000071410000}"/>
    <cellStyle name="Comma 3 5 4 2 8 2 2 2" xfId="36124" xr:uid="{38E39DCA-2E3D-446E-B42D-27555193FC07}"/>
    <cellStyle name="Comma 3 5 4 2 8 2 3" xfId="26517" xr:uid="{40F82B4B-8413-4DFA-93FF-E46AA15E451F}"/>
    <cellStyle name="Comma 3 5 4 2 8 3" xfId="12107" xr:uid="{00000000-0005-0000-0000-000072410000}"/>
    <cellStyle name="Comma 3 5 4 2 8 3 2" xfId="31321" xr:uid="{230029F6-E056-43D2-B179-980BDD1F3C49}"/>
    <cellStyle name="Comma 3 5 4 2 8 4" xfId="21714" xr:uid="{6DBD3011-562F-4C0D-8E64-14A3CD9CC25D}"/>
    <cellStyle name="Comma 3 5 4 2 9" xfId="4902" xr:uid="{00000000-0005-0000-0000-000073410000}"/>
    <cellStyle name="Comma 3 5 4 2 9 2" xfId="14509" xr:uid="{00000000-0005-0000-0000-000074410000}"/>
    <cellStyle name="Comma 3 5 4 2 9 2 2" xfId="33723" xr:uid="{2D6B9271-B38B-4EBB-9F65-2EB7D99CE42F}"/>
    <cellStyle name="Comma 3 5 4 2 9 3" xfId="24116" xr:uid="{F0FDA23F-1D54-4E88-B9F0-79CE421EB3B6}"/>
    <cellStyle name="Comma 3 5 4 3" xfId="144" xr:uid="{00000000-0005-0000-0000-000075410000}"/>
    <cellStyle name="Comma 3 5 4 3 10" xfId="19362" xr:uid="{B33079FA-3686-4546-BA1A-5F47D0836D08}"/>
    <cellStyle name="Comma 3 5 4 3 2" xfId="344" xr:uid="{00000000-0005-0000-0000-000076410000}"/>
    <cellStyle name="Comma 3 5 4 3 2 2" xfId="1145" xr:uid="{00000000-0005-0000-0000-000077410000}"/>
    <cellStyle name="Comma 3 5 4 3 2 2 2" xfId="3550" xr:uid="{00000000-0005-0000-0000-000078410000}"/>
    <cellStyle name="Comma 3 5 4 3 2 2 2 2" xfId="8353" xr:uid="{00000000-0005-0000-0000-000079410000}"/>
    <cellStyle name="Comma 3 5 4 3 2 2 2 2 2" xfId="17960" xr:uid="{00000000-0005-0000-0000-00007A410000}"/>
    <cellStyle name="Comma 3 5 4 3 2 2 2 2 2 2" xfId="37174" xr:uid="{C1B456B7-A605-458A-8543-078936F49696}"/>
    <cellStyle name="Comma 3 5 4 3 2 2 2 2 3" xfId="27567" xr:uid="{35E829EC-E659-4236-ABA0-A2836A79BCA9}"/>
    <cellStyle name="Comma 3 5 4 3 2 2 2 3" xfId="13157" xr:uid="{00000000-0005-0000-0000-00007B410000}"/>
    <cellStyle name="Comma 3 5 4 3 2 2 2 3 2" xfId="32371" xr:uid="{533EE64F-1942-412B-8AF1-B32365AB5474}"/>
    <cellStyle name="Comma 3 5 4 3 2 2 2 4" xfId="22764" xr:uid="{61D7E007-55F3-444F-ACFF-2053FB3DDC27}"/>
    <cellStyle name="Comma 3 5 4 3 2 2 3" xfId="5952" xr:uid="{00000000-0005-0000-0000-00007C410000}"/>
    <cellStyle name="Comma 3 5 4 3 2 2 3 2" xfId="15559" xr:uid="{00000000-0005-0000-0000-00007D410000}"/>
    <cellStyle name="Comma 3 5 4 3 2 2 3 2 2" xfId="34773" xr:uid="{ED6ABFC8-12A8-4997-AEE5-D2208A3DD0D3}"/>
    <cellStyle name="Comma 3 5 4 3 2 2 3 3" xfId="25166" xr:uid="{5017531A-B78E-44E8-B04D-1FAD4B4223B9}"/>
    <cellStyle name="Comma 3 5 4 3 2 2 4" xfId="10755" xr:uid="{00000000-0005-0000-0000-00007E410000}"/>
    <cellStyle name="Comma 3 5 4 3 2 2 4 2" xfId="29969" xr:uid="{E59A2958-1133-41FE-BC0E-CA753E0B02CD}"/>
    <cellStyle name="Comma 3 5 4 3 2 2 5" xfId="20362" xr:uid="{AAB97107-96F4-4F42-943F-4F612C20F1DD}"/>
    <cellStyle name="Comma 3 5 4 3 2 3" xfId="1945" xr:uid="{00000000-0005-0000-0000-00007F410000}"/>
    <cellStyle name="Comma 3 5 4 3 2 3 2" xfId="4350" xr:uid="{00000000-0005-0000-0000-000080410000}"/>
    <cellStyle name="Comma 3 5 4 3 2 3 2 2" xfId="9153" xr:uid="{00000000-0005-0000-0000-000081410000}"/>
    <cellStyle name="Comma 3 5 4 3 2 3 2 2 2" xfId="18760" xr:uid="{00000000-0005-0000-0000-000082410000}"/>
    <cellStyle name="Comma 3 5 4 3 2 3 2 2 2 2" xfId="37974" xr:uid="{F9737FDD-AE6F-4F7A-9692-72D88FE4EC0A}"/>
    <cellStyle name="Comma 3 5 4 3 2 3 2 2 3" xfId="28367" xr:uid="{B8F03313-31E3-460B-B0FB-BB4E1214404C}"/>
    <cellStyle name="Comma 3 5 4 3 2 3 2 3" xfId="13957" xr:uid="{00000000-0005-0000-0000-000083410000}"/>
    <cellStyle name="Comma 3 5 4 3 2 3 2 3 2" xfId="33171" xr:uid="{49512672-4C1E-4578-BA76-3A2A5E8787E6}"/>
    <cellStyle name="Comma 3 5 4 3 2 3 2 4" xfId="23564" xr:uid="{21D0C728-3417-4E29-8F9A-945C20F3975D}"/>
    <cellStyle name="Comma 3 5 4 3 2 3 3" xfId="6752" xr:uid="{00000000-0005-0000-0000-000084410000}"/>
    <cellStyle name="Comma 3 5 4 3 2 3 3 2" xfId="16359" xr:uid="{00000000-0005-0000-0000-000085410000}"/>
    <cellStyle name="Comma 3 5 4 3 2 3 3 2 2" xfId="35573" xr:uid="{980168E0-3451-42B6-B6B8-AA0B1520B29E}"/>
    <cellStyle name="Comma 3 5 4 3 2 3 3 3" xfId="25966" xr:uid="{8DE96B45-1728-4C36-AED9-5980743864FF}"/>
    <cellStyle name="Comma 3 5 4 3 2 3 4" xfId="11555" xr:uid="{00000000-0005-0000-0000-000086410000}"/>
    <cellStyle name="Comma 3 5 4 3 2 3 4 2" xfId="30769" xr:uid="{A2450E8F-B870-4425-955B-88F233474407}"/>
    <cellStyle name="Comma 3 5 4 3 2 3 5" xfId="21162" xr:uid="{A37706F1-ABCF-4166-99CE-DC4145F2DFAB}"/>
    <cellStyle name="Comma 3 5 4 3 2 4" xfId="2750" xr:uid="{00000000-0005-0000-0000-000087410000}"/>
    <cellStyle name="Comma 3 5 4 3 2 4 2" xfId="7553" xr:uid="{00000000-0005-0000-0000-000088410000}"/>
    <cellStyle name="Comma 3 5 4 3 2 4 2 2" xfId="17160" xr:uid="{00000000-0005-0000-0000-000089410000}"/>
    <cellStyle name="Comma 3 5 4 3 2 4 2 2 2" xfId="36374" xr:uid="{976211BF-D2C5-4464-B75E-64D35B456878}"/>
    <cellStyle name="Comma 3 5 4 3 2 4 2 3" xfId="26767" xr:uid="{E7B0F86F-EA7A-48D7-80BE-BE23AE5B0783}"/>
    <cellStyle name="Comma 3 5 4 3 2 4 3" xfId="12357" xr:uid="{00000000-0005-0000-0000-00008A410000}"/>
    <cellStyle name="Comma 3 5 4 3 2 4 3 2" xfId="31571" xr:uid="{E7D13D22-D29C-4F85-A8BB-D6CC21977769}"/>
    <cellStyle name="Comma 3 5 4 3 2 4 4" xfId="21964" xr:uid="{3B5FBC16-24DE-461C-9BE1-70CE06962ED0}"/>
    <cellStyle name="Comma 3 5 4 3 2 5" xfId="5152" xr:uid="{00000000-0005-0000-0000-00008B410000}"/>
    <cellStyle name="Comma 3 5 4 3 2 5 2" xfId="14759" xr:uid="{00000000-0005-0000-0000-00008C410000}"/>
    <cellStyle name="Comma 3 5 4 3 2 5 2 2" xfId="33973" xr:uid="{381A9533-9DA3-40D4-8AEB-784E52D38A61}"/>
    <cellStyle name="Comma 3 5 4 3 2 5 3" xfId="24366" xr:uid="{BA229385-3897-48B7-A292-9BE5096BC404}"/>
    <cellStyle name="Comma 3 5 4 3 2 6" xfId="9955" xr:uid="{00000000-0005-0000-0000-00008D410000}"/>
    <cellStyle name="Comma 3 5 4 3 2 6 2" xfId="29169" xr:uid="{2E3CE366-4F56-4577-9D48-CC97142C5C12}"/>
    <cellStyle name="Comma 3 5 4 3 2 7" xfId="19562" xr:uid="{3C5358C3-D66E-4FC2-9FC9-DD4986214B5D}"/>
    <cellStyle name="Comma 3 5 4 3 3" xfId="544" xr:uid="{00000000-0005-0000-0000-00008E410000}"/>
    <cellStyle name="Comma 3 5 4 3 3 2" xfId="1345" xr:uid="{00000000-0005-0000-0000-00008F410000}"/>
    <cellStyle name="Comma 3 5 4 3 3 2 2" xfId="3750" xr:uid="{00000000-0005-0000-0000-000090410000}"/>
    <cellStyle name="Comma 3 5 4 3 3 2 2 2" xfId="8553" xr:uid="{00000000-0005-0000-0000-000091410000}"/>
    <cellStyle name="Comma 3 5 4 3 3 2 2 2 2" xfId="18160" xr:uid="{00000000-0005-0000-0000-000092410000}"/>
    <cellStyle name="Comma 3 5 4 3 3 2 2 2 2 2" xfId="37374" xr:uid="{5602F7DA-D4D2-4C0B-977E-A4395BDCD870}"/>
    <cellStyle name="Comma 3 5 4 3 3 2 2 2 3" xfId="27767" xr:uid="{1D7CA539-6453-4DE5-A1E4-B5380F696168}"/>
    <cellStyle name="Comma 3 5 4 3 3 2 2 3" xfId="13357" xr:uid="{00000000-0005-0000-0000-000093410000}"/>
    <cellStyle name="Comma 3 5 4 3 3 2 2 3 2" xfId="32571" xr:uid="{04E1C7FD-7623-4F4E-9CC1-1C18B12EA53F}"/>
    <cellStyle name="Comma 3 5 4 3 3 2 2 4" xfId="22964" xr:uid="{6C5F4B6F-6F66-4987-8341-A505E7E6E866}"/>
    <cellStyle name="Comma 3 5 4 3 3 2 3" xfId="6152" xr:uid="{00000000-0005-0000-0000-000094410000}"/>
    <cellStyle name="Comma 3 5 4 3 3 2 3 2" xfId="15759" xr:uid="{00000000-0005-0000-0000-000095410000}"/>
    <cellStyle name="Comma 3 5 4 3 3 2 3 2 2" xfId="34973" xr:uid="{8E326DBE-A829-4784-8170-0FDBC265F62F}"/>
    <cellStyle name="Comma 3 5 4 3 3 2 3 3" xfId="25366" xr:uid="{CBFF7079-2457-445A-9C77-DF125F8D3071}"/>
    <cellStyle name="Comma 3 5 4 3 3 2 4" xfId="10955" xr:uid="{00000000-0005-0000-0000-000096410000}"/>
    <cellStyle name="Comma 3 5 4 3 3 2 4 2" xfId="30169" xr:uid="{182AE8B9-93C9-45C6-B7D9-C329A81250DB}"/>
    <cellStyle name="Comma 3 5 4 3 3 2 5" xfId="20562" xr:uid="{6560CC6C-1009-4A4C-883C-F20D9B97B0A3}"/>
    <cellStyle name="Comma 3 5 4 3 3 3" xfId="2145" xr:uid="{00000000-0005-0000-0000-000097410000}"/>
    <cellStyle name="Comma 3 5 4 3 3 3 2" xfId="4550" xr:uid="{00000000-0005-0000-0000-000098410000}"/>
    <cellStyle name="Comma 3 5 4 3 3 3 2 2" xfId="9353" xr:uid="{00000000-0005-0000-0000-000099410000}"/>
    <cellStyle name="Comma 3 5 4 3 3 3 2 2 2" xfId="18960" xr:uid="{00000000-0005-0000-0000-00009A410000}"/>
    <cellStyle name="Comma 3 5 4 3 3 3 2 2 2 2" xfId="38174" xr:uid="{30BDBD71-BC00-4DBB-9FCD-C2D59DA8199C}"/>
    <cellStyle name="Comma 3 5 4 3 3 3 2 2 3" xfId="28567" xr:uid="{0C01B5D4-77CC-4E1B-B841-900A2D06DB09}"/>
    <cellStyle name="Comma 3 5 4 3 3 3 2 3" xfId="14157" xr:uid="{00000000-0005-0000-0000-00009B410000}"/>
    <cellStyle name="Comma 3 5 4 3 3 3 2 3 2" xfId="33371" xr:uid="{65257BF7-5F03-4744-AD96-CBCF52A8E42E}"/>
    <cellStyle name="Comma 3 5 4 3 3 3 2 4" xfId="23764" xr:uid="{590A21B3-C393-472F-BDBD-8595AB02334E}"/>
    <cellStyle name="Comma 3 5 4 3 3 3 3" xfId="6952" xr:uid="{00000000-0005-0000-0000-00009C410000}"/>
    <cellStyle name="Comma 3 5 4 3 3 3 3 2" xfId="16559" xr:uid="{00000000-0005-0000-0000-00009D410000}"/>
    <cellStyle name="Comma 3 5 4 3 3 3 3 2 2" xfId="35773" xr:uid="{9ACBBD3D-E37D-4CAA-AE7F-C5E0FE829A99}"/>
    <cellStyle name="Comma 3 5 4 3 3 3 3 3" xfId="26166" xr:uid="{41F46193-A27C-4168-820C-B04A9F790A56}"/>
    <cellStyle name="Comma 3 5 4 3 3 3 4" xfId="11755" xr:uid="{00000000-0005-0000-0000-00009E410000}"/>
    <cellStyle name="Comma 3 5 4 3 3 3 4 2" xfId="30969" xr:uid="{042C5D99-ECF6-4B02-929E-17728B415B98}"/>
    <cellStyle name="Comma 3 5 4 3 3 3 5" xfId="21362" xr:uid="{280BC34E-B7EA-4DB3-9391-D24CED4FE5D6}"/>
    <cellStyle name="Comma 3 5 4 3 3 4" xfId="2950" xr:uid="{00000000-0005-0000-0000-00009F410000}"/>
    <cellStyle name="Comma 3 5 4 3 3 4 2" xfId="7753" xr:uid="{00000000-0005-0000-0000-0000A0410000}"/>
    <cellStyle name="Comma 3 5 4 3 3 4 2 2" xfId="17360" xr:uid="{00000000-0005-0000-0000-0000A1410000}"/>
    <cellStyle name="Comma 3 5 4 3 3 4 2 2 2" xfId="36574" xr:uid="{4CB26DD8-4D9F-4E0D-AF7C-4C55BB6FA487}"/>
    <cellStyle name="Comma 3 5 4 3 3 4 2 3" xfId="26967" xr:uid="{8063F1E7-B1A7-4E3A-9889-296B620553F3}"/>
    <cellStyle name="Comma 3 5 4 3 3 4 3" xfId="12557" xr:uid="{00000000-0005-0000-0000-0000A2410000}"/>
    <cellStyle name="Comma 3 5 4 3 3 4 3 2" xfId="31771" xr:uid="{F9E79DB8-3976-4EBC-9AA9-461E632AFFED}"/>
    <cellStyle name="Comma 3 5 4 3 3 4 4" xfId="22164" xr:uid="{A8F512A0-1779-4AF6-BE85-8C85CC8D33E0}"/>
    <cellStyle name="Comma 3 5 4 3 3 5" xfId="5352" xr:uid="{00000000-0005-0000-0000-0000A3410000}"/>
    <cellStyle name="Comma 3 5 4 3 3 5 2" xfId="14959" xr:uid="{00000000-0005-0000-0000-0000A4410000}"/>
    <cellStyle name="Comma 3 5 4 3 3 5 2 2" xfId="34173" xr:uid="{D32F8DB6-E90D-4085-8CD4-8C73BB56A7F4}"/>
    <cellStyle name="Comma 3 5 4 3 3 5 3" xfId="24566" xr:uid="{50445E88-6700-4E74-AF8D-F8A8E6108A66}"/>
    <cellStyle name="Comma 3 5 4 3 3 6" xfId="10155" xr:uid="{00000000-0005-0000-0000-0000A5410000}"/>
    <cellStyle name="Comma 3 5 4 3 3 6 2" xfId="29369" xr:uid="{CE286738-5E70-4390-87C1-E2E7CDD51C7A}"/>
    <cellStyle name="Comma 3 5 4 3 3 7" xfId="19762" xr:uid="{1BEFC7B3-F0B2-4E24-AC25-8E4E158C5724}"/>
    <cellStyle name="Comma 3 5 4 3 4" xfId="744" xr:uid="{00000000-0005-0000-0000-0000A6410000}"/>
    <cellStyle name="Comma 3 5 4 3 4 2" xfId="1545" xr:uid="{00000000-0005-0000-0000-0000A7410000}"/>
    <cellStyle name="Comma 3 5 4 3 4 2 2" xfId="3950" xr:uid="{00000000-0005-0000-0000-0000A8410000}"/>
    <cellStyle name="Comma 3 5 4 3 4 2 2 2" xfId="8753" xr:uid="{00000000-0005-0000-0000-0000A9410000}"/>
    <cellStyle name="Comma 3 5 4 3 4 2 2 2 2" xfId="18360" xr:uid="{00000000-0005-0000-0000-0000AA410000}"/>
    <cellStyle name="Comma 3 5 4 3 4 2 2 2 2 2" xfId="37574" xr:uid="{F58CF0D1-C0BB-4AA0-8A03-A41695338EB6}"/>
    <cellStyle name="Comma 3 5 4 3 4 2 2 2 3" xfId="27967" xr:uid="{8AD389B6-C3D0-4A90-8FE5-B40FAA53C455}"/>
    <cellStyle name="Comma 3 5 4 3 4 2 2 3" xfId="13557" xr:uid="{00000000-0005-0000-0000-0000AB410000}"/>
    <cellStyle name="Comma 3 5 4 3 4 2 2 3 2" xfId="32771" xr:uid="{C7A63CF0-CFCF-46A3-A1D7-FD71DB115EB4}"/>
    <cellStyle name="Comma 3 5 4 3 4 2 2 4" xfId="23164" xr:uid="{3704E37E-F16F-471C-B804-B72933CE3793}"/>
    <cellStyle name="Comma 3 5 4 3 4 2 3" xfId="6352" xr:uid="{00000000-0005-0000-0000-0000AC410000}"/>
    <cellStyle name="Comma 3 5 4 3 4 2 3 2" xfId="15959" xr:uid="{00000000-0005-0000-0000-0000AD410000}"/>
    <cellStyle name="Comma 3 5 4 3 4 2 3 2 2" xfId="35173" xr:uid="{6EDD7F84-09BF-4028-96BC-6D45241F45BD}"/>
    <cellStyle name="Comma 3 5 4 3 4 2 3 3" xfId="25566" xr:uid="{599B4F46-91D6-4835-9A88-256185A5331A}"/>
    <cellStyle name="Comma 3 5 4 3 4 2 4" xfId="11155" xr:uid="{00000000-0005-0000-0000-0000AE410000}"/>
    <cellStyle name="Comma 3 5 4 3 4 2 4 2" xfId="30369" xr:uid="{8AC3ED5F-5FA6-4843-ABFB-D1FC891C0297}"/>
    <cellStyle name="Comma 3 5 4 3 4 2 5" xfId="20762" xr:uid="{DCB90784-4374-47D1-B376-D3F0F0E6D9E7}"/>
    <cellStyle name="Comma 3 5 4 3 4 3" xfId="2345" xr:uid="{00000000-0005-0000-0000-0000AF410000}"/>
    <cellStyle name="Comma 3 5 4 3 4 3 2" xfId="4750" xr:uid="{00000000-0005-0000-0000-0000B0410000}"/>
    <cellStyle name="Comma 3 5 4 3 4 3 2 2" xfId="9553" xr:uid="{00000000-0005-0000-0000-0000B1410000}"/>
    <cellStyle name="Comma 3 5 4 3 4 3 2 2 2" xfId="19160" xr:uid="{00000000-0005-0000-0000-0000B2410000}"/>
    <cellStyle name="Comma 3 5 4 3 4 3 2 2 2 2" xfId="38374" xr:uid="{0B6820EC-6EFA-468F-86D4-04901D091F5C}"/>
    <cellStyle name="Comma 3 5 4 3 4 3 2 2 3" xfId="28767" xr:uid="{8B0B0F2A-907D-4FDC-A1EA-44894BE56FBA}"/>
    <cellStyle name="Comma 3 5 4 3 4 3 2 3" xfId="14357" xr:uid="{00000000-0005-0000-0000-0000B3410000}"/>
    <cellStyle name="Comma 3 5 4 3 4 3 2 3 2" xfId="33571" xr:uid="{ED221F25-1C5A-4EF5-8BD4-FEAC28AAA304}"/>
    <cellStyle name="Comma 3 5 4 3 4 3 2 4" xfId="23964" xr:uid="{D1A33EE0-3C91-40CB-AD67-36956808C7F6}"/>
    <cellStyle name="Comma 3 5 4 3 4 3 3" xfId="7152" xr:uid="{00000000-0005-0000-0000-0000B4410000}"/>
    <cellStyle name="Comma 3 5 4 3 4 3 3 2" xfId="16759" xr:uid="{00000000-0005-0000-0000-0000B5410000}"/>
    <cellStyle name="Comma 3 5 4 3 4 3 3 2 2" xfId="35973" xr:uid="{34F7DBC0-8CF4-4EA0-B903-F627F247C980}"/>
    <cellStyle name="Comma 3 5 4 3 4 3 3 3" xfId="26366" xr:uid="{5CDDB06B-26C1-41DB-B248-B3DED9452DF7}"/>
    <cellStyle name="Comma 3 5 4 3 4 3 4" xfId="11955" xr:uid="{00000000-0005-0000-0000-0000B6410000}"/>
    <cellStyle name="Comma 3 5 4 3 4 3 4 2" xfId="31169" xr:uid="{000AD9EF-D66D-40CE-8DB8-3F7EC969BDE1}"/>
    <cellStyle name="Comma 3 5 4 3 4 3 5" xfId="21562" xr:uid="{6BC24BA9-1026-4A77-841D-21D1E1FC6162}"/>
    <cellStyle name="Comma 3 5 4 3 4 4" xfId="3150" xr:uid="{00000000-0005-0000-0000-0000B7410000}"/>
    <cellStyle name="Comma 3 5 4 3 4 4 2" xfId="7953" xr:uid="{00000000-0005-0000-0000-0000B8410000}"/>
    <cellStyle name="Comma 3 5 4 3 4 4 2 2" xfId="17560" xr:uid="{00000000-0005-0000-0000-0000B9410000}"/>
    <cellStyle name="Comma 3 5 4 3 4 4 2 2 2" xfId="36774" xr:uid="{519EC2AF-CDEF-4369-8AB3-1F5E6CD4FCD8}"/>
    <cellStyle name="Comma 3 5 4 3 4 4 2 3" xfId="27167" xr:uid="{2259A81C-4216-4212-8C71-4B724ED2E446}"/>
    <cellStyle name="Comma 3 5 4 3 4 4 3" xfId="12757" xr:uid="{00000000-0005-0000-0000-0000BA410000}"/>
    <cellStyle name="Comma 3 5 4 3 4 4 3 2" xfId="31971" xr:uid="{9958B04B-223C-4660-8E42-10F7752D032E}"/>
    <cellStyle name="Comma 3 5 4 3 4 4 4" xfId="22364" xr:uid="{2A3805BC-3299-4F09-94EA-9E1C62822503}"/>
    <cellStyle name="Comma 3 5 4 3 4 5" xfId="5552" xr:uid="{00000000-0005-0000-0000-0000BB410000}"/>
    <cellStyle name="Comma 3 5 4 3 4 5 2" xfId="15159" xr:uid="{00000000-0005-0000-0000-0000BC410000}"/>
    <cellStyle name="Comma 3 5 4 3 4 5 2 2" xfId="34373" xr:uid="{225631AD-762F-43D5-80C2-4B5F26763A20}"/>
    <cellStyle name="Comma 3 5 4 3 4 5 3" xfId="24766" xr:uid="{767BB550-BFB6-46F4-BD02-3955539D71A7}"/>
    <cellStyle name="Comma 3 5 4 3 4 6" xfId="10355" xr:uid="{00000000-0005-0000-0000-0000BD410000}"/>
    <cellStyle name="Comma 3 5 4 3 4 6 2" xfId="29569" xr:uid="{60EC4695-F650-4770-BEAF-88D6E9DE894D}"/>
    <cellStyle name="Comma 3 5 4 3 4 7" xfId="19962" xr:uid="{18586850-9BFF-4D2B-A372-D5EDD6C3AB33}"/>
    <cellStyle name="Comma 3 5 4 3 5" xfId="945" xr:uid="{00000000-0005-0000-0000-0000BE410000}"/>
    <cellStyle name="Comma 3 5 4 3 5 2" xfId="3350" xr:uid="{00000000-0005-0000-0000-0000BF410000}"/>
    <cellStyle name="Comma 3 5 4 3 5 2 2" xfId="8153" xr:uid="{00000000-0005-0000-0000-0000C0410000}"/>
    <cellStyle name="Comma 3 5 4 3 5 2 2 2" xfId="17760" xr:uid="{00000000-0005-0000-0000-0000C1410000}"/>
    <cellStyle name="Comma 3 5 4 3 5 2 2 2 2" xfId="36974" xr:uid="{556EC994-9783-48DF-B4FB-1BB4AD5C56E8}"/>
    <cellStyle name="Comma 3 5 4 3 5 2 2 3" xfId="27367" xr:uid="{11DEB9F9-8F9D-4E68-8222-64408BBE3553}"/>
    <cellStyle name="Comma 3 5 4 3 5 2 3" xfId="12957" xr:uid="{00000000-0005-0000-0000-0000C2410000}"/>
    <cellStyle name="Comma 3 5 4 3 5 2 3 2" xfId="32171" xr:uid="{BBE1CA50-00C4-49D1-8A8B-C44F9199F0DE}"/>
    <cellStyle name="Comma 3 5 4 3 5 2 4" xfId="22564" xr:uid="{E905BA39-ABF4-4A04-B9A9-8583B6993035}"/>
    <cellStyle name="Comma 3 5 4 3 5 3" xfId="5752" xr:uid="{00000000-0005-0000-0000-0000C3410000}"/>
    <cellStyle name="Comma 3 5 4 3 5 3 2" xfId="15359" xr:uid="{00000000-0005-0000-0000-0000C4410000}"/>
    <cellStyle name="Comma 3 5 4 3 5 3 2 2" xfId="34573" xr:uid="{FB4F6456-229F-4607-B08D-B8774E4C11BD}"/>
    <cellStyle name="Comma 3 5 4 3 5 3 3" xfId="24966" xr:uid="{8E93C392-8A51-44B1-99CA-F0DA943E8AF1}"/>
    <cellStyle name="Comma 3 5 4 3 5 4" xfId="10555" xr:uid="{00000000-0005-0000-0000-0000C5410000}"/>
    <cellStyle name="Comma 3 5 4 3 5 4 2" xfId="29769" xr:uid="{9329B587-E07D-40DF-BDD5-D0EDCFADADC6}"/>
    <cellStyle name="Comma 3 5 4 3 5 5" xfId="20162" xr:uid="{304ACFAE-16CA-4C4B-A454-E0007ED4FFB3}"/>
    <cellStyle name="Comma 3 5 4 3 6" xfId="1745" xr:uid="{00000000-0005-0000-0000-0000C6410000}"/>
    <cellStyle name="Comma 3 5 4 3 6 2" xfId="4150" xr:uid="{00000000-0005-0000-0000-0000C7410000}"/>
    <cellStyle name="Comma 3 5 4 3 6 2 2" xfId="8953" xr:uid="{00000000-0005-0000-0000-0000C8410000}"/>
    <cellStyle name="Comma 3 5 4 3 6 2 2 2" xfId="18560" xr:uid="{00000000-0005-0000-0000-0000C9410000}"/>
    <cellStyle name="Comma 3 5 4 3 6 2 2 2 2" xfId="37774" xr:uid="{EEF94F77-B5D8-4B7A-9FE7-C2D8A44B7884}"/>
    <cellStyle name="Comma 3 5 4 3 6 2 2 3" xfId="28167" xr:uid="{1D64870A-4F50-4D2C-842C-B15A96124C5A}"/>
    <cellStyle name="Comma 3 5 4 3 6 2 3" xfId="13757" xr:uid="{00000000-0005-0000-0000-0000CA410000}"/>
    <cellStyle name="Comma 3 5 4 3 6 2 3 2" xfId="32971" xr:uid="{0B573264-DD9D-4DB0-955C-6D703B37DB8A}"/>
    <cellStyle name="Comma 3 5 4 3 6 2 4" xfId="23364" xr:uid="{38E7F29D-A86D-42DF-A213-BDD5E935E609}"/>
    <cellStyle name="Comma 3 5 4 3 6 3" xfId="6552" xr:uid="{00000000-0005-0000-0000-0000CB410000}"/>
    <cellStyle name="Comma 3 5 4 3 6 3 2" xfId="16159" xr:uid="{00000000-0005-0000-0000-0000CC410000}"/>
    <cellStyle name="Comma 3 5 4 3 6 3 2 2" xfId="35373" xr:uid="{F27725D7-BFCD-4F9F-B874-2B2C16AEC30C}"/>
    <cellStyle name="Comma 3 5 4 3 6 3 3" xfId="25766" xr:uid="{7D6AA840-BD72-41C4-A502-3E72C1132B78}"/>
    <cellStyle name="Comma 3 5 4 3 6 4" xfId="11355" xr:uid="{00000000-0005-0000-0000-0000CD410000}"/>
    <cellStyle name="Comma 3 5 4 3 6 4 2" xfId="30569" xr:uid="{411794BF-A831-4F27-A790-965FE88D4227}"/>
    <cellStyle name="Comma 3 5 4 3 6 5" xfId="20962" xr:uid="{2BE2AE74-3290-4304-B2BB-E0FD4A5728FD}"/>
    <cellStyle name="Comma 3 5 4 3 7" xfId="2550" xr:uid="{00000000-0005-0000-0000-0000CE410000}"/>
    <cellStyle name="Comma 3 5 4 3 7 2" xfId="7353" xr:uid="{00000000-0005-0000-0000-0000CF410000}"/>
    <cellStyle name="Comma 3 5 4 3 7 2 2" xfId="16960" xr:uid="{00000000-0005-0000-0000-0000D0410000}"/>
    <cellStyle name="Comma 3 5 4 3 7 2 2 2" xfId="36174" xr:uid="{3BF3F50D-E2B2-401D-AC5D-A7E3F6170F17}"/>
    <cellStyle name="Comma 3 5 4 3 7 2 3" xfId="26567" xr:uid="{13B49899-79EE-451B-B134-24F00CD4024F}"/>
    <cellStyle name="Comma 3 5 4 3 7 3" xfId="12157" xr:uid="{00000000-0005-0000-0000-0000D1410000}"/>
    <cellStyle name="Comma 3 5 4 3 7 3 2" xfId="31371" xr:uid="{42466900-EA20-4927-B76D-D243E8D22167}"/>
    <cellStyle name="Comma 3 5 4 3 7 4" xfId="21764" xr:uid="{CBCC6300-B20E-47CA-A15B-848509139ADD}"/>
    <cellStyle name="Comma 3 5 4 3 8" xfId="4952" xr:uid="{00000000-0005-0000-0000-0000D2410000}"/>
    <cellStyle name="Comma 3 5 4 3 8 2" xfId="14559" xr:uid="{00000000-0005-0000-0000-0000D3410000}"/>
    <cellStyle name="Comma 3 5 4 3 8 2 2" xfId="33773" xr:uid="{7F286FE5-6B8D-4188-929A-86EBA8BE59DE}"/>
    <cellStyle name="Comma 3 5 4 3 8 3" xfId="24166" xr:uid="{D637B5B6-56D8-4F2E-B0A9-6B1C45B9451B}"/>
    <cellStyle name="Comma 3 5 4 3 9" xfId="9755" xr:uid="{00000000-0005-0000-0000-0000D4410000}"/>
    <cellStyle name="Comma 3 5 4 3 9 2" xfId="28969" xr:uid="{08CE823A-6238-4301-A291-B64E22271E5C}"/>
    <cellStyle name="Comma 3 5 4 4" xfId="244" xr:uid="{00000000-0005-0000-0000-0000D5410000}"/>
    <cellStyle name="Comma 3 5 4 4 2" xfId="1045" xr:uid="{00000000-0005-0000-0000-0000D6410000}"/>
    <cellStyle name="Comma 3 5 4 4 2 2" xfId="3450" xr:uid="{00000000-0005-0000-0000-0000D7410000}"/>
    <cellStyle name="Comma 3 5 4 4 2 2 2" xfId="8253" xr:uid="{00000000-0005-0000-0000-0000D8410000}"/>
    <cellStyle name="Comma 3 5 4 4 2 2 2 2" xfId="17860" xr:uid="{00000000-0005-0000-0000-0000D9410000}"/>
    <cellStyle name="Comma 3 5 4 4 2 2 2 2 2" xfId="37074" xr:uid="{CCBF2B66-2C6C-4444-8273-D108C655D61C}"/>
    <cellStyle name="Comma 3 5 4 4 2 2 2 3" xfId="27467" xr:uid="{A6B0933F-1C61-4F9B-B419-DC11B6276657}"/>
    <cellStyle name="Comma 3 5 4 4 2 2 3" xfId="13057" xr:uid="{00000000-0005-0000-0000-0000DA410000}"/>
    <cellStyle name="Comma 3 5 4 4 2 2 3 2" xfId="32271" xr:uid="{C4464CFC-F288-4614-BA8D-4D8D68556128}"/>
    <cellStyle name="Comma 3 5 4 4 2 2 4" xfId="22664" xr:uid="{C86A9EEA-7085-412E-A1CC-B40A7BA9632F}"/>
    <cellStyle name="Comma 3 5 4 4 2 3" xfId="5852" xr:uid="{00000000-0005-0000-0000-0000DB410000}"/>
    <cellStyle name="Comma 3 5 4 4 2 3 2" xfId="15459" xr:uid="{00000000-0005-0000-0000-0000DC410000}"/>
    <cellStyle name="Comma 3 5 4 4 2 3 2 2" xfId="34673" xr:uid="{DC286EAE-9E96-4505-80E7-AEF6E38C7B25}"/>
    <cellStyle name="Comma 3 5 4 4 2 3 3" xfId="25066" xr:uid="{B74A722D-850D-466F-AE8C-BC694BE2F190}"/>
    <cellStyle name="Comma 3 5 4 4 2 4" xfId="10655" xr:uid="{00000000-0005-0000-0000-0000DD410000}"/>
    <cellStyle name="Comma 3 5 4 4 2 4 2" xfId="29869" xr:uid="{B7BD259F-1EBE-40C6-99B4-308919A2E4EA}"/>
    <cellStyle name="Comma 3 5 4 4 2 5" xfId="20262" xr:uid="{4B4AC5CF-1211-4348-8110-41DFA7C98B82}"/>
    <cellStyle name="Comma 3 5 4 4 3" xfId="1845" xr:uid="{00000000-0005-0000-0000-0000DE410000}"/>
    <cellStyle name="Comma 3 5 4 4 3 2" xfId="4250" xr:uid="{00000000-0005-0000-0000-0000DF410000}"/>
    <cellStyle name="Comma 3 5 4 4 3 2 2" xfId="9053" xr:uid="{00000000-0005-0000-0000-0000E0410000}"/>
    <cellStyle name="Comma 3 5 4 4 3 2 2 2" xfId="18660" xr:uid="{00000000-0005-0000-0000-0000E1410000}"/>
    <cellStyle name="Comma 3 5 4 4 3 2 2 2 2" xfId="37874" xr:uid="{5CA11EA9-25B0-42CF-988D-D78510A37D86}"/>
    <cellStyle name="Comma 3 5 4 4 3 2 2 3" xfId="28267" xr:uid="{E2647CEC-E6A1-419C-8DDD-C24599E51CA1}"/>
    <cellStyle name="Comma 3 5 4 4 3 2 3" xfId="13857" xr:uid="{00000000-0005-0000-0000-0000E2410000}"/>
    <cellStyle name="Comma 3 5 4 4 3 2 3 2" xfId="33071" xr:uid="{7B9827DE-0401-4937-954C-76CD0E1B4301}"/>
    <cellStyle name="Comma 3 5 4 4 3 2 4" xfId="23464" xr:uid="{CABA296B-CCD2-486B-9465-3B356294AFA2}"/>
    <cellStyle name="Comma 3 5 4 4 3 3" xfId="6652" xr:uid="{00000000-0005-0000-0000-0000E3410000}"/>
    <cellStyle name="Comma 3 5 4 4 3 3 2" xfId="16259" xr:uid="{00000000-0005-0000-0000-0000E4410000}"/>
    <cellStyle name="Comma 3 5 4 4 3 3 2 2" xfId="35473" xr:uid="{9C29C1BF-C244-474A-ACC8-F70F9B8FACC0}"/>
    <cellStyle name="Comma 3 5 4 4 3 3 3" xfId="25866" xr:uid="{A09D6EFC-14D1-40A5-86F0-C9F7D911A000}"/>
    <cellStyle name="Comma 3 5 4 4 3 4" xfId="11455" xr:uid="{00000000-0005-0000-0000-0000E5410000}"/>
    <cellStyle name="Comma 3 5 4 4 3 4 2" xfId="30669" xr:uid="{41C11A21-9233-4728-B859-83B154AAFB7D}"/>
    <cellStyle name="Comma 3 5 4 4 3 5" xfId="21062" xr:uid="{4D9D1659-D584-4D8B-B7D9-6570EE46C03F}"/>
    <cellStyle name="Comma 3 5 4 4 4" xfId="2650" xr:uid="{00000000-0005-0000-0000-0000E6410000}"/>
    <cellStyle name="Comma 3 5 4 4 4 2" xfId="7453" xr:uid="{00000000-0005-0000-0000-0000E7410000}"/>
    <cellStyle name="Comma 3 5 4 4 4 2 2" xfId="17060" xr:uid="{00000000-0005-0000-0000-0000E8410000}"/>
    <cellStyle name="Comma 3 5 4 4 4 2 2 2" xfId="36274" xr:uid="{9DD2BD87-1BBA-4EA0-800E-D3E4A9A3EB1E}"/>
    <cellStyle name="Comma 3 5 4 4 4 2 3" xfId="26667" xr:uid="{07C428F2-ECAF-4CEA-9A57-5A3BE2458A19}"/>
    <cellStyle name="Comma 3 5 4 4 4 3" xfId="12257" xr:uid="{00000000-0005-0000-0000-0000E9410000}"/>
    <cellStyle name="Comma 3 5 4 4 4 3 2" xfId="31471" xr:uid="{38A0843C-92D5-4374-BB00-BDDBF64E2385}"/>
    <cellStyle name="Comma 3 5 4 4 4 4" xfId="21864" xr:uid="{98D98B52-76FD-45E8-B3DD-846B0405BF1D}"/>
    <cellStyle name="Comma 3 5 4 4 5" xfId="5052" xr:uid="{00000000-0005-0000-0000-0000EA410000}"/>
    <cellStyle name="Comma 3 5 4 4 5 2" xfId="14659" xr:uid="{00000000-0005-0000-0000-0000EB410000}"/>
    <cellStyle name="Comma 3 5 4 4 5 2 2" xfId="33873" xr:uid="{9DCA0895-49B2-4DDA-8571-3546AB12DF78}"/>
    <cellStyle name="Comma 3 5 4 4 5 3" xfId="24266" xr:uid="{096C1B0C-C297-4B77-BA55-D4EBF400E66F}"/>
    <cellStyle name="Comma 3 5 4 4 6" xfId="9855" xr:uid="{00000000-0005-0000-0000-0000EC410000}"/>
    <cellStyle name="Comma 3 5 4 4 6 2" xfId="29069" xr:uid="{8863A592-C653-4DA3-BBED-8592A0254B5F}"/>
    <cellStyle name="Comma 3 5 4 4 7" xfId="19462" xr:uid="{36268A0A-D10B-4757-8B32-7B99FDA52AB2}"/>
    <cellStyle name="Comma 3 5 4 5" xfId="444" xr:uid="{00000000-0005-0000-0000-0000ED410000}"/>
    <cellStyle name="Comma 3 5 4 5 2" xfId="1245" xr:uid="{00000000-0005-0000-0000-0000EE410000}"/>
    <cellStyle name="Comma 3 5 4 5 2 2" xfId="3650" xr:uid="{00000000-0005-0000-0000-0000EF410000}"/>
    <cellStyle name="Comma 3 5 4 5 2 2 2" xfId="8453" xr:uid="{00000000-0005-0000-0000-0000F0410000}"/>
    <cellStyle name="Comma 3 5 4 5 2 2 2 2" xfId="18060" xr:uid="{00000000-0005-0000-0000-0000F1410000}"/>
    <cellStyle name="Comma 3 5 4 5 2 2 2 2 2" xfId="37274" xr:uid="{74A9F2A3-C178-4D14-9105-373504560171}"/>
    <cellStyle name="Comma 3 5 4 5 2 2 2 3" xfId="27667" xr:uid="{91DD611F-921B-4907-BB84-5A5E25CD6155}"/>
    <cellStyle name="Comma 3 5 4 5 2 2 3" xfId="13257" xr:uid="{00000000-0005-0000-0000-0000F2410000}"/>
    <cellStyle name="Comma 3 5 4 5 2 2 3 2" xfId="32471" xr:uid="{09D8781C-D395-4813-9327-50E90231634D}"/>
    <cellStyle name="Comma 3 5 4 5 2 2 4" xfId="22864" xr:uid="{15AEEE4C-9771-4DA7-AD11-FED0CCC3207A}"/>
    <cellStyle name="Comma 3 5 4 5 2 3" xfId="6052" xr:uid="{00000000-0005-0000-0000-0000F3410000}"/>
    <cellStyle name="Comma 3 5 4 5 2 3 2" xfId="15659" xr:uid="{00000000-0005-0000-0000-0000F4410000}"/>
    <cellStyle name="Comma 3 5 4 5 2 3 2 2" xfId="34873" xr:uid="{56CFDF45-3543-4902-91C8-6239FE69534E}"/>
    <cellStyle name="Comma 3 5 4 5 2 3 3" xfId="25266" xr:uid="{DD8BAA8F-7801-4B30-9C36-E4F524CAD561}"/>
    <cellStyle name="Comma 3 5 4 5 2 4" xfId="10855" xr:uid="{00000000-0005-0000-0000-0000F5410000}"/>
    <cellStyle name="Comma 3 5 4 5 2 4 2" xfId="30069" xr:uid="{85A3E3F8-D4B9-4C92-B04D-5EC4DA79B30A}"/>
    <cellStyle name="Comma 3 5 4 5 2 5" xfId="20462" xr:uid="{971A1F97-E786-488E-B677-EED82A109C6F}"/>
    <cellStyle name="Comma 3 5 4 5 3" xfId="2045" xr:uid="{00000000-0005-0000-0000-0000F6410000}"/>
    <cellStyle name="Comma 3 5 4 5 3 2" xfId="4450" xr:uid="{00000000-0005-0000-0000-0000F7410000}"/>
    <cellStyle name="Comma 3 5 4 5 3 2 2" xfId="9253" xr:uid="{00000000-0005-0000-0000-0000F8410000}"/>
    <cellStyle name="Comma 3 5 4 5 3 2 2 2" xfId="18860" xr:uid="{00000000-0005-0000-0000-0000F9410000}"/>
    <cellStyle name="Comma 3 5 4 5 3 2 2 2 2" xfId="38074" xr:uid="{AF735717-245E-401F-8808-C9062C2C776A}"/>
    <cellStyle name="Comma 3 5 4 5 3 2 2 3" xfId="28467" xr:uid="{CFA6E7A9-4565-4507-B9E9-520583AC2977}"/>
    <cellStyle name="Comma 3 5 4 5 3 2 3" xfId="14057" xr:uid="{00000000-0005-0000-0000-0000FA410000}"/>
    <cellStyle name="Comma 3 5 4 5 3 2 3 2" xfId="33271" xr:uid="{87E47176-641C-48AA-8C32-423F0AC7F442}"/>
    <cellStyle name="Comma 3 5 4 5 3 2 4" xfId="23664" xr:uid="{2D57C6F5-A218-4E5A-8E67-160112BB01E9}"/>
    <cellStyle name="Comma 3 5 4 5 3 3" xfId="6852" xr:uid="{00000000-0005-0000-0000-0000FB410000}"/>
    <cellStyle name="Comma 3 5 4 5 3 3 2" xfId="16459" xr:uid="{00000000-0005-0000-0000-0000FC410000}"/>
    <cellStyle name="Comma 3 5 4 5 3 3 2 2" xfId="35673" xr:uid="{D4744AB3-D0E1-4D5E-9AEA-7733D93C710D}"/>
    <cellStyle name="Comma 3 5 4 5 3 3 3" xfId="26066" xr:uid="{2D20A367-957B-4955-AC7D-AEEB9DADDB74}"/>
    <cellStyle name="Comma 3 5 4 5 3 4" xfId="11655" xr:uid="{00000000-0005-0000-0000-0000FD410000}"/>
    <cellStyle name="Comma 3 5 4 5 3 4 2" xfId="30869" xr:uid="{F48E123B-2CDF-4470-8A99-A8EA821254C0}"/>
    <cellStyle name="Comma 3 5 4 5 3 5" xfId="21262" xr:uid="{D242EA19-A2E9-4EE9-B706-12003D2FD399}"/>
    <cellStyle name="Comma 3 5 4 5 4" xfId="2850" xr:uid="{00000000-0005-0000-0000-0000FE410000}"/>
    <cellStyle name="Comma 3 5 4 5 4 2" xfId="7653" xr:uid="{00000000-0005-0000-0000-0000FF410000}"/>
    <cellStyle name="Comma 3 5 4 5 4 2 2" xfId="17260" xr:uid="{00000000-0005-0000-0000-000000420000}"/>
    <cellStyle name="Comma 3 5 4 5 4 2 2 2" xfId="36474" xr:uid="{547A0D3A-3097-426C-9721-B1ECA8DF881C}"/>
    <cellStyle name="Comma 3 5 4 5 4 2 3" xfId="26867" xr:uid="{08E24DB1-641E-44BB-B173-C67AF8411455}"/>
    <cellStyle name="Comma 3 5 4 5 4 3" xfId="12457" xr:uid="{00000000-0005-0000-0000-000001420000}"/>
    <cellStyle name="Comma 3 5 4 5 4 3 2" xfId="31671" xr:uid="{BCAB74A5-E9E6-4C70-B4B2-4B6152A44CDE}"/>
    <cellStyle name="Comma 3 5 4 5 4 4" xfId="22064" xr:uid="{42836824-CDFD-4FDC-88CD-644D0F216EBD}"/>
    <cellStyle name="Comma 3 5 4 5 5" xfId="5252" xr:uid="{00000000-0005-0000-0000-000002420000}"/>
    <cellStyle name="Comma 3 5 4 5 5 2" xfId="14859" xr:uid="{00000000-0005-0000-0000-000003420000}"/>
    <cellStyle name="Comma 3 5 4 5 5 2 2" xfId="34073" xr:uid="{AE3637EE-9251-4B8D-B175-EE14C9D1AEE8}"/>
    <cellStyle name="Comma 3 5 4 5 5 3" xfId="24466" xr:uid="{B8CEDBF8-0CC8-4C40-B3B3-D0336968F9E6}"/>
    <cellStyle name="Comma 3 5 4 5 6" xfId="10055" xr:uid="{00000000-0005-0000-0000-000004420000}"/>
    <cellStyle name="Comma 3 5 4 5 6 2" xfId="29269" xr:uid="{8D2EDE62-5D71-487F-88AF-9DD6FCF66463}"/>
    <cellStyle name="Comma 3 5 4 5 7" xfId="19662" xr:uid="{7EC02C03-ED88-4793-850D-3D842FEE6AC4}"/>
    <cellStyle name="Comma 3 5 4 6" xfId="644" xr:uid="{00000000-0005-0000-0000-000005420000}"/>
    <cellStyle name="Comma 3 5 4 6 2" xfId="1445" xr:uid="{00000000-0005-0000-0000-000006420000}"/>
    <cellStyle name="Comma 3 5 4 6 2 2" xfId="3850" xr:uid="{00000000-0005-0000-0000-000007420000}"/>
    <cellStyle name="Comma 3 5 4 6 2 2 2" xfId="8653" xr:uid="{00000000-0005-0000-0000-000008420000}"/>
    <cellStyle name="Comma 3 5 4 6 2 2 2 2" xfId="18260" xr:uid="{00000000-0005-0000-0000-000009420000}"/>
    <cellStyle name="Comma 3 5 4 6 2 2 2 2 2" xfId="37474" xr:uid="{966F7793-56F7-44C0-8F83-D839F7A79007}"/>
    <cellStyle name="Comma 3 5 4 6 2 2 2 3" xfId="27867" xr:uid="{62FB276A-573A-4795-B201-1790BC23CD2D}"/>
    <cellStyle name="Comma 3 5 4 6 2 2 3" xfId="13457" xr:uid="{00000000-0005-0000-0000-00000A420000}"/>
    <cellStyle name="Comma 3 5 4 6 2 2 3 2" xfId="32671" xr:uid="{34EAD5DA-F6A8-4946-B0C6-ACD2AE1A80E8}"/>
    <cellStyle name="Comma 3 5 4 6 2 2 4" xfId="23064" xr:uid="{379DA0FC-4034-4A0A-A96C-146ADF0A82EF}"/>
    <cellStyle name="Comma 3 5 4 6 2 3" xfId="6252" xr:uid="{00000000-0005-0000-0000-00000B420000}"/>
    <cellStyle name="Comma 3 5 4 6 2 3 2" xfId="15859" xr:uid="{00000000-0005-0000-0000-00000C420000}"/>
    <cellStyle name="Comma 3 5 4 6 2 3 2 2" xfId="35073" xr:uid="{9F3E4CDF-4D3A-464E-9018-0DB90C952B3F}"/>
    <cellStyle name="Comma 3 5 4 6 2 3 3" xfId="25466" xr:uid="{6241B218-D280-4546-9C78-70A0A5B3AE9A}"/>
    <cellStyle name="Comma 3 5 4 6 2 4" xfId="11055" xr:uid="{00000000-0005-0000-0000-00000D420000}"/>
    <cellStyle name="Comma 3 5 4 6 2 4 2" xfId="30269" xr:uid="{297D4637-6C6D-448E-B3BD-0C8CCAFCB6CF}"/>
    <cellStyle name="Comma 3 5 4 6 2 5" xfId="20662" xr:uid="{7E434186-501C-40E0-920C-AB07F1D78FFB}"/>
    <cellStyle name="Comma 3 5 4 6 3" xfId="2245" xr:uid="{00000000-0005-0000-0000-00000E420000}"/>
    <cellStyle name="Comma 3 5 4 6 3 2" xfId="4650" xr:uid="{00000000-0005-0000-0000-00000F420000}"/>
    <cellStyle name="Comma 3 5 4 6 3 2 2" xfId="9453" xr:uid="{00000000-0005-0000-0000-000010420000}"/>
    <cellStyle name="Comma 3 5 4 6 3 2 2 2" xfId="19060" xr:uid="{00000000-0005-0000-0000-000011420000}"/>
    <cellStyle name="Comma 3 5 4 6 3 2 2 2 2" xfId="38274" xr:uid="{F678A814-3C54-45FA-A9DC-2848E0933DA6}"/>
    <cellStyle name="Comma 3 5 4 6 3 2 2 3" xfId="28667" xr:uid="{B2E123FE-A818-4C0E-B711-1845C5B1FD79}"/>
    <cellStyle name="Comma 3 5 4 6 3 2 3" xfId="14257" xr:uid="{00000000-0005-0000-0000-000012420000}"/>
    <cellStyle name="Comma 3 5 4 6 3 2 3 2" xfId="33471" xr:uid="{20A2E27F-FB24-4A62-8F2C-703C540C8F53}"/>
    <cellStyle name="Comma 3 5 4 6 3 2 4" xfId="23864" xr:uid="{F3653BD4-DAA9-4A2F-8810-691B561E8E55}"/>
    <cellStyle name="Comma 3 5 4 6 3 3" xfId="7052" xr:uid="{00000000-0005-0000-0000-000013420000}"/>
    <cellStyle name="Comma 3 5 4 6 3 3 2" xfId="16659" xr:uid="{00000000-0005-0000-0000-000014420000}"/>
    <cellStyle name="Comma 3 5 4 6 3 3 2 2" xfId="35873" xr:uid="{C087A0C0-24EA-4FFD-ABF8-3232AB96C074}"/>
    <cellStyle name="Comma 3 5 4 6 3 3 3" xfId="26266" xr:uid="{28CC7518-ACF4-4C0A-BBC3-24707F7F078D}"/>
    <cellStyle name="Comma 3 5 4 6 3 4" xfId="11855" xr:uid="{00000000-0005-0000-0000-000015420000}"/>
    <cellStyle name="Comma 3 5 4 6 3 4 2" xfId="31069" xr:uid="{0C2DC0A4-F85D-4CE8-B856-8D1FFA331AEF}"/>
    <cellStyle name="Comma 3 5 4 6 3 5" xfId="21462" xr:uid="{1AEAF8B5-FAFF-41DF-A27D-B885D48CE063}"/>
    <cellStyle name="Comma 3 5 4 6 4" xfId="3050" xr:uid="{00000000-0005-0000-0000-000016420000}"/>
    <cellStyle name="Comma 3 5 4 6 4 2" xfId="7853" xr:uid="{00000000-0005-0000-0000-000017420000}"/>
    <cellStyle name="Comma 3 5 4 6 4 2 2" xfId="17460" xr:uid="{00000000-0005-0000-0000-000018420000}"/>
    <cellStyle name="Comma 3 5 4 6 4 2 2 2" xfId="36674" xr:uid="{DD601C6F-74F3-4D22-91E4-63A96F1A9178}"/>
    <cellStyle name="Comma 3 5 4 6 4 2 3" xfId="27067" xr:uid="{269F1658-A7F7-4D35-B406-D477C1BF1828}"/>
    <cellStyle name="Comma 3 5 4 6 4 3" xfId="12657" xr:uid="{00000000-0005-0000-0000-000019420000}"/>
    <cellStyle name="Comma 3 5 4 6 4 3 2" xfId="31871" xr:uid="{E3A00424-2FBA-4E24-BCDF-EEE7A499C44F}"/>
    <cellStyle name="Comma 3 5 4 6 4 4" xfId="22264" xr:uid="{FEC9629D-0AB0-42D3-BAF1-82DBF43115B5}"/>
    <cellStyle name="Comma 3 5 4 6 5" xfId="5452" xr:uid="{00000000-0005-0000-0000-00001A420000}"/>
    <cellStyle name="Comma 3 5 4 6 5 2" xfId="15059" xr:uid="{00000000-0005-0000-0000-00001B420000}"/>
    <cellStyle name="Comma 3 5 4 6 5 2 2" xfId="34273" xr:uid="{9F215D49-61C7-4B18-A315-8E83BFA2A0BE}"/>
    <cellStyle name="Comma 3 5 4 6 5 3" xfId="24666" xr:uid="{BC815A06-BA98-43D6-B554-1BEA772384A8}"/>
    <cellStyle name="Comma 3 5 4 6 6" xfId="10255" xr:uid="{00000000-0005-0000-0000-00001C420000}"/>
    <cellStyle name="Comma 3 5 4 6 6 2" xfId="29469" xr:uid="{96F0AD71-B945-4152-9BDF-783D93E483D3}"/>
    <cellStyle name="Comma 3 5 4 6 7" xfId="19862" xr:uid="{FC56629C-46B5-4A6F-B47A-E1598C9D6141}"/>
    <cellStyle name="Comma 3 5 4 7" xfId="845" xr:uid="{00000000-0005-0000-0000-00001D420000}"/>
    <cellStyle name="Comma 3 5 4 7 2" xfId="3250" xr:uid="{00000000-0005-0000-0000-00001E420000}"/>
    <cellStyle name="Comma 3 5 4 7 2 2" xfId="8053" xr:uid="{00000000-0005-0000-0000-00001F420000}"/>
    <cellStyle name="Comma 3 5 4 7 2 2 2" xfId="17660" xr:uid="{00000000-0005-0000-0000-000020420000}"/>
    <cellStyle name="Comma 3 5 4 7 2 2 2 2" xfId="36874" xr:uid="{EF64780D-FDF0-41FA-86CF-F451132C6639}"/>
    <cellStyle name="Comma 3 5 4 7 2 2 3" xfId="27267" xr:uid="{0055C7BD-2606-4B73-844F-1741F16B2A5F}"/>
    <cellStyle name="Comma 3 5 4 7 2 3" xfId="12857" xr:uid="{00000000-0005-0000-0000-000021420000}"/>
    <cellStyle name="Comma 3 5 4 7 2 3 2" xfId="32071" xr:uid="{B6ABD469-5A4E-43C9-9C96-9C3F3D452CD1}"/>
    <cellStyle name="Comma 3 5 4 7 2 4" xfId="22464" xr:uid="{122E9264-D106-44F8-97A6-3CA2D2473B33}"/>
    <cellStyle name="Comma 3 5 4 7 3" xfId="5652" xr:uid="{00000000-0005-0000-0000-000022420000}"/>
    <cellStyle name="Comma 3 5 4 7 3 2" xfId="15259" xr:uid="{00000000-0005-0000-0000-000023420000}"/>
    <cellStyle name="Comma 3 5 4 7 3 2 2" xfId="34473" xr:uid="{977AADBC-97B6-4F11-81CB-F292398B3A40}"/>
    <cellStyle name="Comma 3 5 4 7 3 3" xfId="24866" xr:uid="{35B6F6BA-35E6-44E2-A8F1-5EF9E069C978}"/>
    <cellStyle name="Comma 3 5 4 7 4" xfId="10455" xr:uid="{00000000-0005-0000-0000-000024420000}"/>
    <cellStyle name="Comma 3 5 4 7 4 2" xfId="29669" xr:uid="{2A537ED3-97F8-4DB5-A6B2-6DBB394FED7F}"/>
    <cellStyle name="Comma 3 5 4 7 5" xfId="20062" xr:uid="{F7F7BF3E-60E8-4809-BDFF-5670F52E3B34}"/>
    <cellStyle name="Comma 3 5 4 8" xfId="1645" xr:uid="{00000000-0005-0000-0000-000025420000}"/>
    <cellStyle name="Comma 3 5 4 8 2" xfId="4050" xr:uid="{00000000-0005-0000-0000-000026420000}"/>
    <cellStyle name="Comma 3 5 4 8 2 2" xfId="8853" xr:uid="{00000000-0005-0000-0000-000027420000}"/>
    <cellStyle name="Comma 3 5 4 8 2 2 2" xfId="18460" xr:uid="{00000000-0005-0000-0000-000028420000}"/>
    <cellStyle name="Comma 3 5 4 8 2 2 2 2" xfId="37674" xr:uid="{97C9BEB2-A07E-47BB-970C-5EE708020A9F}"/>
    <cellStyle name="Comma 3 5 4 8 2 2 3" xfId="28067" xr:uid="{DC987E5E-9583-4D35-ADDC-509614495CF0}"/>
    <cellStyle name="Comma 3 5 4 8 2 3" xfId="13657" xr:uid="{00000000-0005-0000-0000-000029420000}"/>
    <cellStyle name="Comma 3 5 4 8 2 3 2" xfId="32871" xr:uid="{770BD974-DDA6-4F7D-B160-2F4F7F2D2B8F}"/>
    <cellStyle name="Comma 3 5 4 8 2 4" xfId="23264" xr:uid="{28479CBB-5F59-4C61-81B2-D51399ACA2ED}"/>
    <cellStyle name="Comma 3 5 4 8 3" xfId="6452" xr:uid="{00000000-0005-0000-0000-00002A420000}"/>
    <cellStyle name="Comma 3 5 4 8 3 2" xfId="16059" xr:uid="{00000000-0005-0000-0000-00002B420000}"/>
    <cellStyle name="Comma 3 5 4 8 3 2 2" xfId="35273" xr:uid="{8E5E67D2-15A6-43EC-99E3-4C23199237E0}"/>
    <cellStyle name="Comma 3 5 4 8 3 3" xfId="25666" xr:uid="{DD5888D4-761A-4BF1-AEF5-0F319256416F}"/>
    <cellStyle name="Comma 3 5 4 8 4" xfId="11255" xr:uid="{00000000-0005-0000-0000-00002C420000}"/>
    <cellStyle name="Comma 3 5 4 8 4 2" xfId="30469" xr:uid="{35AEDCE7-4028-45B7-8C51-F46AF3A4C488}"/>
    <cellStyle name="Comma 3 5 4 8 5" xfId="20862" xr:uid="{58567147-9BF0-460A-8960-BFB53B75647B}"/>
    <cellStyle name="Comma 3 5 4 9" xfId="2450" xr:uid="{00000000-0005-0000-0000-00002D420000}"/>
    <cellStyle name="Comma 3 5 4 9 2" xfId="7253" xr:uid="{00000000-0005-0000-0000-00002E420000}"/>
    <cellStyle name="Comma 3 5 4 9 2 2" xfId="16860" xr:uid="{00000000-0005-0000-0000-00002F420000}"/>
    <cellStyle name="Comma 3 5 4 9 2 2 2" xfId="36074" xr:uid="{8C8C5CFD-B821-4E77-93F9-EA87B4F043E1}"/>
    <cellStyle name="Comma 3 5 4 9 2 3" xfId="26467" xr:uid="{29DF3565-B034-404E-8B13-F8227BADD499}"/>
    <cellStyle name="Comma 3 5 4 9 3" xfId="12057" xr:uid="{00000000-0005-0000-0000-000030420000}"/>
    <cellStyle name="Comma 3 5 4 9 3 2" xfId="31271" xr:uid="{37FFAD80-71AD-4DCB-8EC1-6371F75C9F2C}"/>
    <cellStyle name="Comma 3 5 4 9 4" xfId="21664" xr:uid="{0DCD1078-4CE6-4CC2-97BD-0BDEE5C98BA2}"/>
    <cellStyle name="Comma 3 5 5" xfId="54" xr:uid="{00000000-0005-0000-0000-000031420000}"/>
    <cellStyle name="Comma 3 5 5 10" xfId="4862" xr:uid="{00000000-0005-0000-0000-000032420000}"/>
    <cellStyle name="Comma 3 5 5 10 2" xfId="14469" xr:uid="{00000000-0005-0000-0000-000033420000}"/>
    <cellStyle name="Comma 3 5 5 10 2 2" xfId="33683" xr:uid="{A3C9C449-383E-4700-8061-A8099F3F6CBA}"/>
    <cellStyle name="Comma 3 5 5 10 3" xfId="24076" xr:uid="{68B29A5C-1508-4C0C-A0BB-DCE4ECB29313}"/>
    <cellStyle name="Comma 3 5 5 11" xfId="9665" xr:uid="{00000000-0005-0000-0000-000034420000}"/>
    <cellStyle name="Comma 3 5 5 11 2" xfId="28879" xr:uid="{4BE07F69-B942-4F5A-A117-0770D26AE855}"/>
    <cellStyle name="Comma 3 5 5 12" xfId="19272" xr:uid="{6912F6A3-2BDF-4434-A4A2-270BE1B919BA}"/>
    <cellStyle name="Comma 3 5 5 2" xfId="104" xr:uid="{00000000-0005-0000-0000-000035420000}"/>
    <cellStyle name="Comma 3 5 5 2 10" xfId="9715" xr:uid="{00000000-0005-0000-0000-000036420000}"/>
    <cellStyle name="Comma 3 5 5 2 10 2" xfId="28929" xr:uid="{BEF03146-FCF7-4821-99E9-3E863C8E1810}"/>
    <cellStyle name="Comma 3 5 5 2 11" xfId="19322" xr:uid="{10DE616B-B768-42B4-819B-4BFC25A5EDB7}"/>
    <cellStyle name="Comma 3 5 5 2 2" xfId="204" xr:uid="{00000000-0005-0000-0000-000037420000}"/>
    <cellStyle name="Comma 3 5 5 2 2 10" xfId="19422" xr:uid="{F2808B36-2EDC-4EB5-A754-3C6697C3351C}"/>
    <cellStyle name="Comma 3 5 5 2 2 2" xfId="404" xr:uid="{00000000-0005-0000-0000-000038420000}"/>
    <cellStyle name="Comma 3 5 5 2 2 2 2" xfId="1205" xr:uid="{00000000-0005-0000-0000-000039420000}"/>
    <cellStyle name="Comma 3 5 5 2 2 2 2 2" xfId="3610" xr:uid="{00000000-0005-0000-0000-00003A420000}"/>
    <cellStyle name="Comma 3 5 5 2 2 2 2 2 2" xfId="8413" xr:uid="{00000000-0005-0000-0000-00003B420000}"/>
    <cellStyle name="Comma 3 5 5 2 2 2 2 2 2 2" xfId="18020" xr:uid="{00000000-0005-0000-0000-00003C420000}"/>
    <cellStyle name="Comma 3 5 5 2 2 2 2 2 2 2 2" xfId="37234" xr:uid="{100761DA-F3AE-41B2-AEE7-1D01FDCD62C6}"/>
    <cellStyle name="Comma 3 5 5 2 2 2 2 2 2 3" xfId="27627" xr:uid="{2E9F03B0-AB97-4E09-89AD-CCEED89EAC87}"/>
    <cellStyle name="Comma 3 5 5 2 2 2 2 2 3" xfId="13217" xr:uid="{00000000-0005-0000-0000-00003D420000}"/>
    <cellStyle name="Comma 3 5 5 2 2 2 2 2 3 2" xfId="32431" xr:uid="{C0E23528-7AB2-43CA-966B-F4FB125B4DF1}"/>
    <cellStyle name="Comma 3 5 5 2 2 2 2 2 4" xfId="22824" xr:uid="{03DE9C1B-7DD9-4194-B80E-98FCC2C8B194}"/>
    <cellStyle name="Comma 3 5 5 2 2 2 2 3" xfId="6012" xr:uid="{00000000-0005-0000-0000-00003E420000}"/>
    <cellStyle name="Comma 3 5 5 2 2 2 2 3 2" xfId="15619" xr:uid="{00000000-0005-0000-0000-00003F420000}"/>
    <cellStyle name="Comma 3 5 5 2 2 2 2 3 2 2" xfId="34833" xr:uid="{0F01CBB8-0404-443F-AB8B-157FF40F46EB}"/>
    <cellStyle name="Comma 3 5 5 2 2 2 2 3 3" xfId="25226" xr:uid="{56D4F084-4957-49CD-91F0-329E3D387C57}"/>
    <cellStyle name="Comma 3 5 5 2 2 2 2 4" xfId="10815" xr:uid="{00000000-0005-0000-0000-000040420000}"/>
    <cellStyle name="Comma 3 5 5 2 2 2 2 4 2" xfId="30029" xr:uid="{96DAB22D-91FE-4A76-AE65-C105329A4D11}"/>
    <cellStyle name="Comma 3 5 5 2 2 2 2 5" xfId="20422" xr:uid="{59D21B0A-B884-4FB7-8EF8-B9364BA3AEDD}"/>
    <cellStyle name="Comma 3 5 5 2 2 2 3" xfId="2005" xr:uid="{00000000-0005-0000-0000-000041420000}"/>
    <cellStyle name="Comma 3 5 5 2 2 2 3 2" xfId="4410" xr:uid="{00000000-0005-0000-0000-000042420000}"/>
    <cellStyle name="Comma 3 5 5 2 2 2 3 2 2" xfId="9213" xr:uid="{00000000-0005-0000-0000-000043420000}"/>
    <cellStyle name="Comma 3 5 5 2 2 2 3 2 2 2" xfId="18820" xr:uid="{00000000-0005-0000-0000-000044420000}"/>
    <cellStyle name="Comma 3 5 5 2 2 2 3 2 2 2 2" xfId="38034" xr:uid="{BF7EA6B8-5B38-49D0-B5E3-33B1084F1422}"/>
    <cellStyle name="Comma 3 5 5 2 2 2 3 2 2 3" xfId="28427" xr:uid="{8C19608F-B927-4684-91F1-F5C657D66FBD}"/>
    <cellStyle name="Comma 3 5 5 2 2 2 3 2 3" xfId="14017" xr:uid="{00000000-0005-0000-0000-000045420000}"/>
    <cellStyle name="Comma 3 5 5 2 2 2 3 2 3 2" xfId="33231" xr:uid="{5E90762E-AAA6-449C-9849-68B56BEB4E66}"/>
    <cellStyle name="Comma 3 5 5 2 2 2 3 2 4" xfId="23624" xr:uid="{4D72A45C-2CD2-4B0E-8585-AE4D74D71151}"/>
    <cellStyle name="Comma 3 5 5 2 2 2 3 3" xfId="6812" xr:uid="{00000000-0005-0000-0000-000046420000}"/>
    <cellStyle name="Comma 3 5 5 2 2 2 3 3 2" xfId="16419" xr:uid="{00000000-0005-0000-0000-000047420000}"/>
    <cellStyle name="Comma 3 5 5 2 2 2 3 3 2 2" xfId="35633" xr:uid="{E133BE7C-82B0-4B6D-82C2-907C53C8709A}"/>
    <cellStyle name="Comma 3 5 5 2 2 2 3 3 3" xfId="26026" xr:uid="{F56B504B-949D-467F-A81C-D5061E88E00D}"/>
    <cellStyle name="Comma 3 5 5 2 2 2 3 4" xfId="11615" xr:uid="{00000000-0005-0000-0000-000048420000}"/>
    <cellStyle name="Comma 3 5 5 2 2 2 3 4 2" xfId="30829" xr:uid="{AFD95407-331D-4B66-8BF2-85D2AFBDD926}"/>
    <cellStyle name="Comma 3 5 5 2 2 2 3 5" xfId="21222" xr:uid="{18D18CC5-F5F4-40E9-AC75-DD1C0B6F6109}"/>
    <cellStyle name="Comma 3 5 5 2 2 2 4" xfId="2810" xr:uid="{00000000-0005-0000-0000-000049420000}"/>
    <cellStyle name="Comma 3 5 5 2 2 2 4 2" xfId="7613" xr:uid="{00000000-0005-0000-0000-00004A420000}"/>
    <cellStyle name="Comma 3 5 5 2 2 2 4 2 2" xfId="17220" xr:uid="{00000000-0005-0000-0000-00004B420000}"/>
    <cellStyle name="Comma 3 5 5 2 2 2 4 2 2 2" xfId="36434" xr:uid="{83BAF7BA-4793-493F-9836-9C9983A1CDD4}"/>
    <cellStyle name="Comma 3 5 5 2 2 2 4 2 3" xfId="26827" xr:uid="{77B4672F-3E41-44B7-9B07-67632C1BE8EA}"/>
    <cellStyle name="Comma 3 5 5 2 2 2 4 3" xfId="12417" xr:uid="{00000000-0005-0000-0000-00004C420000}"/>
    <cellStyle name="Comma 3 5 5 2 2 2 4 3 2" xfId="31631" xr:uid="{0DDD5A00-80A3-4E93-9A0D-EFB03D217783}"/>
    <cellStyle name="Comma 3 5 5 2 2 2 4 4" xfId="22024" xr:uid="{29735BB9-662E-4BE1-B9A6-00B3C4DAC91B}"/>
    <cellStyle name="Comma 3 5 5 2 2 2 5" xfId="5212" xr:uid="{00000000-0005-0000-0000-00004D420000}"/>
    <cellStyle name="Comma 3 5 5 2 2 2 5 2" xfId="14819" xr:uid="{00000000-0005-0000-0000-00004E420000}"/>
    <cellStyle name="Comma 3 5 5 2 2 2 5 2 2" xfId="34033" xr:uid="{8A2D2F4F-3C17-457B-829B-775A60A7637B}"/>
    <cellStyle name="Comma 3 5 5 2 2 2 5 3" xfId="24426" xr:uid="{C181C8C3-714A-43E4-A31B-BF674048C9FA}"/>
    <cellStyle name="Comma 3 5 5 2 2 2 6" xfId="10015" xr:uid="{00000000-0005-0000-0000-00004F420000}"/>
    <cellStyle name="Comma 3 5 5 2 2 2 6 2" xfId="29229" xr:uid="{0894CA55-9B94-439C-8F54-E3CE89540F9E}"/>
    <cellStyle name="Comma 3 5 5 2 2 2 7" xfId="19622" xr:uid="{CE1AEEAE-B1AB-4D49-B36B-E3C2216A1F87}"/>
    <cellStyle name="Comma 3 5 5 2 2 3" xfId="604" xr:uid="{00000000-0005-0000-0000-000050420000}"/>
    <cellStyle name="Comma 3 5 5 2 2 3 2" xfId="1405" xr:uid="{00000000-0005-0000-0000-000051420000}"/>
    <cellStyle name="Comma 3 5 5 2 2 3 2 2" xfId="3810" xr:uid="{00000000-0005-0000-0000-000052420000}"/>
    <cellStyle name="Comma 3 5 5 2 2 3 2 2 2" xfId="8613" xr:uid="{00000000-0005-0000-0000-000053420000}"/>
    <cellStyle name="Comma 3 5 5 2 2 3 2 2 2 2" xfId="18220" xr:uid="{00000000-0005-0000-0000-000054420000}"/>
    <cellStyle name="Comma 3 5 5 2 2 3 2 2 2 2 2" xfId="37434" xr:uid="{6F64190D-10D2-4F37-A203-2B28CFDC7A4A}"/>
    <cellStyle name="Comma 3 5 5 2 2 3 2 2 2 3" xfId="27827" xr:uid="{851001D8-6B88-49E9-B4E0-0660BE415618}"/>
    <cellStyle name="Comma 3 5 5 2 2 3 2 2 3" xfId="13417" xr:uid="{00000000-0005-0000-0000-000055420000}"/>
    <cellStyle name="Comma 3 5 5 2 2 3 2 2 3 2" xfId="32631" xr:uid="{B0C80D9D-DEDC-4CE2-AEAB-9306B83B75FE}"/>
    <cellStyle name="Comma 3 5 5 2 2 3 2 2 4" xfId="23024" xr:uid="{CE360B75-4766-46EA-98FB-A34F2F764152}"/>
    <cellStyle name="Comma 3 5 5 2 2 3 2 3" xfId="6212" xr:uid="{00000000-0005-0000-0000-000056420000}"/>
    <cellStyle name="Comma 3 5 5 2 2 3 2 3 2" xfId="15819" xr:uid="{00000000-0005-0000-0000-000057420000}"/>
    <cellStyle name="Comma 3 5 5 2 2 3 2 3 2 2" xfId="35033" xr:uid="{7E3E5B96-1EE0-4363-B39C-152ADE224F9B}"/>
    <cellStyle name="Comma 3 5 5 2 2 3 2 3 3" xfId="25426" xr:uid="{E925B161-879B-4EA3-8AD1-A4E093F2A01F}"/>
    <cellStyle name="Comma 3 5 5 2 2 3 2 4" xfId="11015" xr:uid="{00000000-0005-0000-0000-000058420000}"/>
    <cellStyle name="Comma 3 5 5 2 2 3 2 4 2" xfId="30229" xr:uid="{DA15584D-F3B0-45B2-8C12-D2CED1C69FA3}"/>
    <cellStyle name="Comma 3 5 5 2 2 3 2 5" xfId="20622" xr:uid="{8E7CADC2-C390-474A-94A5-6FA627AFD442}"/>
    <cellStyle name="Comma 3 5 5 2 2 3 3" xfId="2205" xr:uid="{00000000-0005-0000-0000-000059420000}"/>
    <cellStyle name="Comma 3 5 5 2 2 3 3 2" xfId="4610" xr:uid="{00000000-0005-0000-0000-00005A420000}"/>
    <cellStyle name="Comma 3 5 5 2 2 3 3 2 2" xfId="9413" xr:uid="{00000000-0005-0000-0000-00005B420000}"/>
    <cellStyle name="Comma 3 5 5 2 2 3 3 2 2 2" xfId="19020" xr:uid="{00000000-0005-0000-0000-00005C420000}"/>
    <cellStyle name="Comma 3 5 5 2 2 3 3 2 2 2 2" xfId="38234" xr:uid="{61023A1D-A6D4-4F73-9073-2D4EEB25894E}"/>
    <cellStyle name="Comma 3 5 5 2 2 3 3 2 2 3" xfId="28627" xr:uid="{7C784FF7-6EEB-4EC0-9EDB-5E3F8934BEE2}"/>
    <cellStyle name="Comma 3 5 5 2 2 3 3 2 3" xfId="14217" xr:uid="{00000000-0005-0000-0000-00005D420000}"/>
    <cellStyle name="Comma 3 5 5 2 2 3 3 2 3 2" xfId="33431" xr:uid="{F334AB99-BE90-489F-A7C4-A2025DDD11FB}"/>
    <cellStyle name="Comma 3 5 5 2 2 3 3 2 4" xfId="23824" xr:uid="{148F2B8F-5E00-486C-851A-F0810A525E4C}"/>
    <cellStyle name="Comma 3 5 5 2 2 3 3 3" xfId="7012" xr:uid="{00000000-0005-0000-0000-00005E420000}"/>
    <cellStyle name="Comma 3 5 5 2 2 3 3 3 2" xfId="16619" xr:uid="{00000000-0005-0000-0000-00005F420000}"/>
    <cellStyle name="Comma 3 5 5 2 2 3 3 3 2 2" xfId="35833" xr:uid="{45FD73C8-F62E-4AFF-8149-7980EA941802}"/>
    <cellStyle name="Comma 3 5 5 2 2 3 3 3 3" xfId="26226" xr:uid="{32AA0DF2-C795-450F-BB56-992FC47CCC12}"/>
    <cellStyle name="Comma 3 5 5 2 2 3 3 4" xfId="11815" xr:uid="{00000000-0005-0000-0000-000060420000}"/>
    <cellStyle name="Comma 3 5 5 2 2 3 3 4 2" xfId="31029" xr:uid="{717DE6EC-3BA8-460C-8A2A-1F2EAEEB4CDB}"/>
    <cellStyle name="Comma 3 5 5 2 2 3 3 5" xfId="21422" xr:uid="{94439DA9-1427-4AC7-A9EE-9529823591AF}"/>
    <cellStyle name="Comma 3 5 5 2 2 3 4" xfId="3010" xr:uid="{00000000-0005-0000-0000-000061420000}"/>
    <cellStyle name="Comma 3 5 5 2 2 3 4 2" xfId="7813" xr:uid="{00000000-0005-0000-0000-000062420000}"/>
    <cellStyle name="Comma 3 5 5 2 2 3 4 2 2" xfId="17420" xr:uid="{00000000-0005-0000-0000-000063420000}"/>
    <cellStyle name="Comma 3 5 5 2 2 3 4 2 2 2" xfId="36634" xr:uid="{11F81A59-FE19-435D-B430-CF477405561D}"/>
    <cellStyle name="Comma 3 5 5 2 2 3 4 2 3" xfId="27027" xr:uid="{3394582A-8A25-411F-88D3-CF40A766862C}"/>
    <cellStyle name="Comma 3 5 5 2 2 3 4 3" xfId="12617" xr:uid="{00000000-0005-0000-0000-000064420000}"/>
    <cellStyle name="Comma 3 5 5 2 2 3 4 3 2" xfId="31831" xr:uid="{B374093C-DD8A-46F9-AE3A-3415AAC9BCDB}"/>
    <cellStyle name="Comma 3 5 5 2 2 3 4 4" xfId="22224" xr:uid="{9DE4A47A-E05B-4E4A-A77E-5FF631FD96A9}"/>
    <cellStyle name="Comma 3 5 5 2 2 3 5" xfId="5412" xr:uid="{00000000-0005-0000-0000-000065420000}"/>
    <cellStyle name="Comma 3 5 5 2 2 3 5 2" xfId="15019" xr:uid="{00000000-0005-0000-0000-000066420000}"/>
    <cellStyle name="Comma 3 5 5 2 2 3 5 2 2" xfId="34233" xr:uid="{E3F6882F-4CC5-4D6D-A52A-78A68FCAED10}"/>
    <cellStyle name="Comma 3 5 5 2 2 3 5 3" xfId="24626" xr:uid="{866F1241-3F71-45D1-B9DC-3B3A0ADB67C7}"/>
    <cellStyle name="Comma 3 5 5 2 2 3 6" xfId="10215" xr:uid="{00000000-0005-0000-0000-000067420000}"/>
    <cellStyle name="Comma 3 5 5 2 2 3 6 2" xfId="29429" xr:uid="{3C0482A1-D6C8-4EAB-8B92-3692A02630A6}"/>
    <cellStyle name="Comma 3 5 5 2 2 3 7" xfId="19822" xr:uid="{9974B5AE-E687-49BF-B7A1-81D62FCC854B}"/>
    <cellStyle name="Comma 3 5 5 2 2 4" xfId="804" xr:uid="{00000000-0005-0000-0000-000068420000}"/>
    <cellStyle name="Comma 3 5 5 2 2 4 2" xfId="1605" xr:uid="{00000000-0005-0000-0000-000069420000}"/>
    <cellStyle name="Comma 3 5 5 2 2 4 2 2" xfId="4010" xr:uid="{00000000-0005-0000-0000-00006A420000}"/>
    <cellStyle name="Comma 3 5 5 2 2 4 2 2 2" xfId="8813" xr:uid="{00000000-0005-0000-0000-00006B420000}"/>
    <cellStyle name="Comma 3 5 5 2 2 4 2 2 2 2" xfId="18420" xr:uid="{00000000-0005-0000-0000-00006C420000}"/>
    <cellStyle name="Comma 3 5 5 2 2 4 2 2 2 2 2" xfId="37634" xr:uid="{72BBB45B-7D25-4AF7-947A-8C31732FE7F0}"/>
    <cellStyle name="Comma 3 5 5 2 2 4 2 2 2 3" xfId="28027" xr:uid="{92BD78ED-0F44-443F-B400-A5F5A7306C22}"/>
    <cellStyle name="Comma 3 5 5 2 2 4 2 2 3" xfId="13617" xr:uid="{00000000-0005-0000-0000-00006D420000}"/>
    <cellStyle name="Comma 3 5 5 2 2 4 2 2 3 2" xfId="32831" xr:uid="{500C5772-2E1B-4973-ACDE-070E80B64BAC}"/>
    <cellStyle name="Comma 3 5 5 2 2 4 2 2 4" xfId="23224" xr:uid="{11F332A2-92F2-47FA-895F-FFA26CE8719B}"/>
    <cellStyle name="Comma 3 5 5 2 2 4 2 3" xfId="6412" xr:uid="{00000000-0005-0000-0000-00006E420000}"/>
    <cellStyle name="Comma 3 5 5 2 2 4 2 3 2" xfId="16019" xr:uid="{00000000-0005-0000-0000-00006F420000}"/>
    <cellStyle name="Comma 3 5 5 2 2 4 2 3 2 2" xfId="35233" xr:uid="{F2DFBE4C-BD19-4B0C-B4A6-7651341F5D03}"/>
    <cellStyle name="Comma 3 5 5 2 2 4 2 3 3" xfId="25626" xr:uid="{AAA4CD7B-30EC-4FC0-957D-2C1B326BE319}"/>
    <cellStyle name="Comma 3 5 5 2 2 4 2 4" xfId="11215" xr:uid="{00000000-0005-0000-0000-000070420000}"/>
    <cellStyle name="Comma 3 5 5 2 2 4 2 4 2" xfId="30429" xr:uid="{24DBEE4E-4FD5-4B4F-9FD8-41899F3035B7}"/>
    <cellStyle name="Comma 3 5 5 2 2 4 2 5" xfId="20822" xr:uid="{44905D97-2BCE-4CA6-856D-AE486D240163}"/>
    <cellStyle name="Comma 3 5 5 2 2 4 3" xfId="2405" xr:uid="{00000000-0005-0000-0000-000071420000}"/>
    <cellStyle name="Comma 3 5 5 2 2 4 3 2" xfId="4810" xr:uid="{00000000-0005-0000-0000-000072420000}"/>
    <cellStyle name="Comma 3 5 5 2 2 4 3 2 2" xfId="9613" xr:uid="{00000000-0005-0000-0000-000073420000}"/>
    <cellStyle name="Comma 3 5 5 2 2 4 3 2 2 2" xfId="19220" xr:uid="{00000000-0005-0000-0000-000074420000}"/>
    <cellStyle name="Comma 3 5 5 2 2 4 3 2 2 2 2" xfId="38434" xr:uid="{A0653D7B-26AF-4333-8EC8-EDCD428D5956}"/>
    <cellStyle name="Comma 3 5 5 2 2 4 3 2 2 3" xfId="28827" xr:uid="{68933ADB-03A3-41F4-BFF7-4D4766480A2A}"/>
    <cellStyle name="Comma 3 5 5 2 2 4 3 2 3" xfId="14417" xr:uid="{00000000-0005-0000-0000-000075420000}"/>
    <cellStyle name="Comma 3 5 5 2 2 4 3 2 3 2" xfId="33631" xr:uid="{7CA81EE2-AA3D-4DAA-93BC-C5E227F4FF2C}"/>
    <cellStyle name="Comma 3 5 5 2 2 4 3 2 4" xfId="24024" xr:uid="{10F387F3-E4E4-424E-B2E2-4ACA4E03A694}"/>
    <cellStyle name="Comma 3 5 5 2 2 4 3 3" xfId="7212" xr:uid="{00000000-0005-0000-0000-000076420000}"/>
    <cellStyle name="Comma 3 5 5 2 2 4 3 3 2" xfId="16819" xr:uid="{00000000-0005-0000-0000-000077420000}"/>
    <cellStyle name="Comma 3 5 5 2 2 4 3 3 2 2" xfId="36033" xr:uid="{5D42EEA3-0AC1-4008-9748-49CD93933C1E}"/>
    <cellStyle name="Comma 3 5 5 2 2 4 3 3 3" xfId="26426" xr:uid="{1C1709DD-01D0-4E52-A872-7F9A44EC4B18}"/>
    <cellStyle name="Comma 3 5 5 2 2 4 3 4" xfId="12015" xr:uid="{00000000-0005-0000-0000-000078420000}"/>
    <cellStyle name="Comma 3 5 5 2 2 4 3 4 2" xfId="31229" xr:uid="{A4C3AF62-18B0-4E8F-865A-4C30BD52AC63}"/>
    <cellStyle name="Comma 3 5 5 2 2 4 3 5" xfId="21622" xr:uid="{6274CCAD-139D-4886-BAB4-3FD0C385A317}"/>
    <cellStyle name="Comma 3 5 5 2 2 4 4" xfId="3210" xr:uid="{00000000-0005-0000-0000-000079420000}"/>
    <cellStyle name="Comma 3 5 5 2 2 4 4 2" xfId="8013" xr:uid="{00000000-0005-0000-0000-00007A420000}"/>
    <cellStyle name="Comma 3 5 5 2 2 4 4 2 2" xfId="17620" xr:uid="{00000000-0005-0000-0000-00007B420000}"/>
    <cellStyle name="Comma 3 5 5 2 2 4 4 2 2 2" xfId="36834" xr:uid="{8FC78EED-39E3-4D3A-9944-B47370581055}"/>
    <cellStyle name="Comma 3 5 5 2 2 4 4 2 3" xfId="27227" xr:uid="{CB0740B4-6C32-4413-9CA0-F0079532D082}"/>
    <cellStyle name="Comma 3 5 5 2 2 4 4 3" xfId="12817" xr:uid="{00000000-0005-0000-0000-00007C420000}"/>
    <cellStyle name="Comma 3 5 5 2 2 4 4 3 2" xfId="32031" xr:uid="{751E2BBA-46A8-4D1D-A854-F6E1F41D7299}"/>
    <cellStyle name="Comma 3 5 5 2 2 4 4 4" xfId="22424" xr:uid="{B357A6F4-7C67-40E1-B875-F3C7C71DC7C5}"/>
    <cellStyle name="Comma 3 5 5 2 2 4 5" xfId="5612" xr:uid="{00000000-0005-0000-0000-00007D420000}"/>
    <cellStyle name="Comma 3 5 5 2 2 4 5 2" xfId="15219" xr:uid="{00000000-0005-0000-0000-00007E420000}"/>
    <cellStyle name="Comma 3 5 5 2 2 4 5 2 2" xfId="34433" xr:uid="{2D9475FB-9104-432E-90A5-0E9F5F6852C8}"/>
    <cellStyle name="Comma 3 5 5 2 2 4 5 3" xfId="24826" xr:uid="{FEC4BF25-02A3-4269-A4A6-7CEEC1329997}"/>
    <cellStyle name="Comma 3 5 5 2 2 4 6" xfId="10415" xr:uid="{00000000-0005-0000-0000-00007F420000}"/>
    <cellStyle name="Comma 3 5 5 2 2 4 6 2" xfId="29629" xr:uid="{0B64254F-6C13-463A-8184-2EAB190F6578}"/>
    <cellStyle name="Comma 3 5 5 2 2 4 7" xfId="20022" xr:uid="{05E2BD37-77B6-491C-B0B5-20111F3BC368}"/>
    <cellStyle name="Comma 3 5 5 2 2 5" xfId="1005" xr:uid="{00000000-0005-0000-0000-000080420000}"/>
    <cellStyle name="Comma 3 5 5 2 2 5 2" xfId="3410" xr:uid="{00000000-0005-0000-0000-000081420000}"/>
    <cellStyle name="Comma 3 5 5 2 2 5 2 2" xfId="8213" xr:uid="{00000000-0005-0000-0000-000082420000}"/>
    <cellStyle name="Comma 3 5 5 2 2 5 2 2 2" xfId="17820" xr:uid="{00000000-0005-0000-0000-000083420000}"/>
    <cellStyle name="Comma 3 5 5 2 2 5 2 2 2 2" xfId="37034" xr:uid="{76DAA416-6DB9-468A-A0F8-8F6F95E8F02B}"/>
    <cellStyle name="Comma 3 5 5 2 2 5 2 2 3" xfId="27427" xr:uid="{019BCAF7-1C96-4419-AA5A-9F0B44ED5CA5}"/>
    <cellStyle name="Comma 3 5 5 2 2 5 2 3" xfId="13017" xr:uid="{00000000-0005-0000-0000-000084420000}"/>
    <cellStyle name="Comma 3 5 5 2 2 5 2 3 2" xfId="32231" xr:uid="{EF449654-65EE-46EE-A252-6AE2EFC69261}"/>
    <cellStyle name="Comma 3 5 5 2 2 5 2 4" xfId="22624" xr:uid="{FE1C12D6-BD1A-4F99-A308-5EF5427A4106}"/>
    <cellStyle name="Comma 3 5 5 2 2 5 3" xfId="5812" xr:uid="{00000000-0005-0000-0000-000085420000}"/>
    <cellStyle name="Comma 3 5 5 2 2 5 3 2" xfId="15419" xr:uid="{00000000-0005-0000-0000-000086420000}"/>
    <cellStyle name="Comma 3 5 5 2 2 5 3 2 2" xfId="34633" xr:uid="{CA45826E-B3A0-4DC9-9091-C04B20AE6CB0}"/>
    <cellStyle name="Comma 3 5 5 2 2 5 3 3" xfId="25026" xr:uid="{BCA9D060-E33A-4774-A03D-D145B59ED24B}"/>
    <cellStyle name="Comma 3 5 5 2 2 5 4" xfId="10615" xr:uid="{00000000-0005-0000-0000-000087420000}"/>
    <cellStyle name="Comma 3 5 5 2 2 5 4 2" xfId="29829" xr:uid="{E89EC794-EA67-411C-965C-AE2B93C6340C}"/>
    <cellStyle name="Comma 3 5 5 2 2 5 5" xfId="20222" xr:uid="{02A0F975-39CD-490A-ADDD-B7FF1BF79CDC}"/>
    <cellStyle name="Comma 3 5 5 2 2 6" xfId="1805" xr:uid="{00000000-0005-0000-0000-000088420000}"/>
    <cellStyle name="Comma 3 5 5 2 2 6 2" xfId="4210" xr:uid="{00000000-0005-0000-0000-000089420000}"/>
    <cellStyle name="Comma 3 5 5 2 2 6 2 2" xfId="9013" xr:uid="{00000000-0005-0000-0000-00008A420000}"/>
    <cellStyle name="Comma 3 5 5 2 2 6 2 2 2" xfId="18620" xr:uid="{00000000-0005-0000-0000-00008B420000}"/>
    <cellStyle name="Comma 3 5 5 2 2 6 2 2 2 2" xfId="37834" xr:uid="{994E87C4-7B35-4E2A-BBE7-8766D4B5BCA9}"/>
    <cellStyle name="Comma 3 5 5 2 2 6 2 2 3" xfId="28227" xr:uid="{2CDF70FB-1AA5-48CF-A133-8E7175648705}"/>
    <cellStyle name="Comma 3 5 5 2 2 6 2 3" xfId="13817" xr:uid="{00000000-0005-0000-0000-00008C420000}"/>
    <cellStyle name="Comma 3 5 5 2 2 6 2 3 2" xfId="33031" xr:uid="{C92F1BB7-9A5B-4BB1-B4BF-5EFFF963C2E7}"/>
    <cellStyle name="Comma 3 5 5 2 2 6 2 4" xfId="23424" xr:uid="{92FF0D1E-198C-44AC-9AD4-617BF508B838}"/>
    <cellStyle name="Comma 3 5 5 2 2 6 3" xfId="6612" xr:uid="{00000000-0005-0000-0000-00008D420000}"/>
    <cellStyle name="Comma 3 5 5 2 2 6 3 2" xfId="16219" xr:uid="{00000000-0005-0000-0000-00008E420000}"/>
    <cellStyle name="Comma 3 5 5 2 2 6 3 2 2" xfId="35433" xr:uid="{E3492B20-5FDB-48BD-94D3-3117FBAB287F}"/>
    <cellStyle name="Comma 3 5 5 2 2 6 3 3" xfId="25826" xr:uid="{0BA6E0B6-13D4-4C32-8862-65F916B37AC5}"/>
    <cellStyle name="Comma 3 5 5 2 2 6 4" xfId="11415" xr:uid="{00000000-0005-0000-0000-00008F420000}"/>
    <cellStyle name="Comma 3 5 5 2 2 6 4 2" xfId="30629" xr:uid="{393DEE94-BDB7-42A3-8FF4-A8E40799BDE4}"/>
    <cellStyle name="Comma 3 5 5 2 2 6 5" xfId="21022" xr:uid="{A76196F9-4419-4298-AFBB-D93D0E363E87}"/>
    <cellStyle name="Comma 3 5 5 2 2 7" xfId="2610" xr:uid="{00000000-0005-0000-0000-000090420000}"/>
    <cellStyle name="Comma 3 5 5 2 2 7 2" xfId="7413" xr:uid="{00000000-0005-0000-0000-000091420000}"/>
    <cellStyle name="Comma 3 5 5 2 2 7 2 2" xfId="17020" xr:uid="{00000000-0005-0000-0000-000092420000}"/>
    <cellStyle name="Comma 3 5 5 2 2 7 2 2 2" xfId="36234" xr:uid="{DEDC7AC3-8B16-4D97-827C-C9BB92801171}"/>
    <cellStyle name="Comma 3 5 5 2 2 7 2 3" xfId="26627" xr:uid="{CFA2E3C0-4E5E-455D-A4CC-0DCFE8B76DAC}"/>
    <cellStyle name="Comma 3 5 5 2 2 7 3" xfId="12217" xr:uid="{00000000-0005-0000-0000-000093420000}"/>
    <cellStyle name="Comma 3 5 5 2 2 7 3 2" xfId="31431" xr:uid="{526F639F-23CD-4FE4-A095-2535F62DE2EF}"/>
    <cellStyle name="Comma 3 5 5 2 2 7 4" xfId="21824" xr:uid="{31471227-72AE-4BD2-9E67-D56F240DBD85}"/>
    <cellStyle name="Comma 3 5 5 2 2 8" xfId="5012" xr:uid="{00000000-0005-0000-0000-000094420000}"/>
    <cellStyle name="Comma 3 5 5 2 2 8 2" xfId="14619" xr:uid="{00000000-0005-0000-0000-000095420000}"/>
    <cellStyle name="Comma 3 5 5 2 2 8 2 2" xfId="33833" xr:uid="{BCBD4458-1A9C-49E6-B7E3-B15B3BA2BFFB}"/>
    <cellStyle name="Comma 3 5 5 2 2 8 3" xfId="24226" xr:uid="{4E06F7B7-BA55-4FE8-820A-B710F7EA2249}"/>
    <cellStyle name="Comma 3 5 5 2 2 9" xfId="9815" xr:uid="{00000000-0005-0000-0000-000096420000}"/>
    <cellStyle name="Comma 3 5 5 2 2 9 2" xfId="29029" xr:uid="{536CAC92-C4B7-47BF-BD88-6DDBFE890E10}"/>
    <cellStyle name="Comma 3 5 5 2 3" xfId="304" xr:uid="{00000000-0005-0000-0000-000097420000}"/>
    <cellStyle name="Comma 3 5 5 2 3 2" xfId="1105" xr:uid="{00000000-0005-0000-0000-000098420000}"/>
    <cellStyle name="Comma 3 5 5 2 3 2 2" xfId="3510" xr:uid="{00000000-0005-0000-0000-000099420000}"/>
    <cellStyle name="Comma 3 5 5 2 3 2 2 2" xfId="8313" xr:uid="{00000000-0005-0000-0000-00009A420000}"/>
    <cellStyle name="Comma 3 5 5 2 3 2 2 2 2" xfId="17920" xr:uid="{00000000-0005-0000-0000-00009B420000}"/>
    <cellStyle name="Comma 3 5 5 2 3 2 2 2 2 2" xfId="37134" xr:uid="{39F4BA5B-1F3C-4631-8645-AC7527ABD18E}"/>
    <cellStyle name="Comma 3 5 5 2 3 2 2 2 3" xfId="27527" xr:uid="{29E913CB-4AF2-4C4D-9055-C2D4B304BE1C}"/>
    <cellStyle name="Comma 3 5 5 2 3 2 2 3" xfId="13117" xr:uid="{00000000-0005-0000-0000-00009C420000}"/>
    <cellStyle name="Comma 3 5 5 2 3 2 2 3 2" xfId="32331" xr:uid="{5AFE34FA-1C28-4F0A-9FEF-5BCA3288627C}"/>
    <cellStyle name="Comma 3 5 5 2 3 2 2 4" xfId="22724" xr:uid="{9BD0319F-C610-4881-9129-4D85344D3E81}"/>
    <cellStyle name="Comma 3 5 5 2 3 2 3" xfId="5912" xr:uid="{00000000-0005-0000-0000-00009D420000}"/>
    <cellStyle name="Comma 3 5 5 2 3 2 3 2" xfId="15519" xr:uid="{00000000-0005-0000-0000-00009E420000}"/>
    <cellStyle name="Comma 3 5 5 2 3 2 3 2 2" xfId="34733" xr:uid="{50006E08-3D55-44B7-B4C8-88AA03AFA3F3}"/>
    <cellStyle name="Comma 3 5 5 2 3 2 3 3" xfId="25126" xr:uid="{1DA08175-1DB3-4E64-9E59-8C603D2E55D1}"/>
    <cellStyle name="Comma 3 5 5 2 3 2 4" xfId="10715" xr:uid="{00000000-0005-0000-0000-00009F420000}"/>
    <cellStyle name="Comma 3 5 5 2 3 2 4 2" xfId="29929" xr:uid="{D046C57A-56BA-4AF6-9528-5EA4929A8D1E}"/>
    <cellStyle name="Comma 3 5 5 2 3 2 5" xfId="20322" xr:uid="{41656CE4-108F-4DFE-A3B9-5D900B460BDC}"/>
    <cellStyle name="Comma 3 5 5 2 3 3" xfId="1905" xr:uid="{00000000-0005-0000-0000-0000A0420000}"/>
    <cellStyle name="Comma 3 5 5 2 3 3 2" xfId="4310" xr:uid="{00000000-0005-0000-0000-0000A1420000}"/>
    <cellStyle name="Comma 3 5 5 2 3 3 2 2" xfId="9113" xr:uid="{00000000-0005-0000-0000-0000A2420000}"/>
    <cellStyle name="Comma 3 5 5 2 3 3 2 2 2" xfId="18720" xr:uid="{00000000-0005-0000-0000-0000A3420000}"/>
    <cellStyle name="Comma 3 5 5 2 3 3 2 2 2 2" xfId="37934" xr:uid="{0566614A-9DD5-46E1-A1DC-BEAF16911E6F}"/>
    <cellStyle name="Comma 3 5 5 2 3 3 2 2 3" xfId="28327" xr:uid="{876FDE7E-D5F3-4619-90CD-095442DC75DC}"/>
    <cellStyle name="Comma 3 5 5 2 3 3 2 3" xfId="13917" xr:uid="{00000000-0005-0000-0000-0000A4420000}"/>
    <cellStyle name="Comma 3 5 5 2 3 3 2 3 2" xfId="33131" xr:uid="{ADEB9680-934B-4D3B-A713-378BF3906DE1}"/>
    <cellStyle name="Comma 3 5 5 2 3 3 2 4" xfId="23524" xr:uid="{CB8D4081-54DD-45F6-B333-A8EC2845AE05}"/>
    <cellStyle name="Comma 3 5 5 2 3 3 3" xfId="6712" xr:uid="{00000000-0005-0000-0000-0000A5420000}"/>
    <cellStyle name="Comma 3 5 5 2 3 3 3 2" xfId="16319" xr:uid="{00000000-0005-0000-0000-0000A6420000}"/>
    <cellStyle name="Comma 3 5 5 2 3 3 3 2 2" xfId="35533" xr:uid="{83DDB7EE-7922-4EEF-B45F-08443C642E84}"/>
    <cellStyle name="Comma 3 5 5 2 3 3 3 3" xfId="25926" xr:uid="{49533CA3-4E73-4870-A68C-5FC819C1CAD2}"/>
    <cellStyle name="Comma 3 5 5 2 3 3 4" xfId="11515" xr:uid="{00000000-0005-0000-0000-0000A7420000}"/>
    <cellStyle name="Comma 3 5 5 2 3 3 4 2" xfId="30729" xr:uid="{51EAC4B6-BA9C-4EB8-B1B0-7DBB84C84FD0}"/>
    <cellStyle name="Comma 3 5 5 2 3 3 5" xfId="21122" xr:uid="{98796876-4AE9-4D99-9ADE-EBE38C0548F1}"/>
    <cellStyle name="Comma 3 5 5 2 3 4" xfId="2710" xr:uid="{00000000-0005-0000-0000-0000A8420000}"/>
    <cellStyle name="Comma 3 5 5 2 3 4 2" xfId="7513" xr:uid="{00000000-0005-0000-0000-0000A9420000}"/>
    <cellStyle name="Comma 3 5 5 2 3 4 2 2" xfId="17120" xr:uid="{00000000-0005-0000-0000-0000AA420000}"/>
    <cellStyle name="Comma 3 5 5 2 3 4 2 2 2" xfId="36334" xr:uid="{33BBC49E-75F3-49D5-81CA-DA88C3C7E608}"/>
    <cellStyle name="Comma 3 5 5 2 3 4 2 3" xfId="26727" xr:uid="{938AF597-08F6-4202-8C9A-6CDEEAC8AF35}"/>
    <cellStyle name="Comma 3 5 5 2 3 4 3" xfId="12317" xr:uid="{00000000-0005-0000-0000-0000AB420000}"/>
    <cellStyle name="Comma 3 5 5 2 3 4 3 2" xfId="31531" xr:uid="{01224F4E-DC99-4C4E-9398-6AD7C373DB86}"/>
    <cellStyle name="Comma 3 5 5 2 3 4 4" xfId="21924" xr:uid="{09BC8A4D-8CA4-499A-9DD3-BF57DC1DED18}"/>
    <cellStyle name="Comma 3 5 5 2 3 5" xfId="5112" xr:uid="{00000000-0005-0000-0000-0000AC420000}"/>
    <cellStyle name="Comma 3 5 5 2 3 5 2" xfId="14719" xr:uid="{00000000-0005-0000-0000-0000AD420000}"/>
    <cellStyle name="Comma 3 5 5 2 3 5 2 2" xfId="33933" xr:uid="{B7F2946C-4707-42DF-B872-D13EB06D3610}"/>
    <cellStyle name="Comma 3 5 5 2 3 5 3" xfId="24326" xr:uid="{BE943E7A-0CC0-4F96-AA1F-655E85E25758}"/>
    <cellStyle name="Comma 3 5 5 2 3 6" xfId="9915" xr:uid="{00000000-0005-0000-0000-0000AE420000}"/>
    <cellStyle name="Comma 3 5 5 2 3 6 2" xfId="29129" xr:uid="{4A416EE6-45C2-44F8-BDC2-D7FE6BFF6773}"/>
    <cellStyle name="Comma 3 5 5 2 3 7" xfId="19522" xr:uid="{1929CEAA-4BB4-4FAC-9769-D15783E70C4A}"/>
    <cellStyle name="Comma 3 5 5 2 4" xfId="504" xr:uid="{00000000-0005-0000-0000-0000AF420000}"/>
    <cellStyle name="Comma 3 5 5 2 4 2" xfId="1305" xr:uid="{00000000-0005-0000-0000-0000B0420000}"/>
    <cellStyle name="Comma 3 5 5 2 4 2 2" xfId="3710" xr:uid="{00000000-0005-0000-0000-0000B1420000}"/>
    <cellStyle name="Comma 3 5 5 2 4 2 2 2" xfId="8513" xr:uid="{00000000-0005-0000-0000-0000B2420000}"/>
    <cellStyle name="Comma 3 5 5 2 4 2 2 2 2" xfId="18120" xr:uid="{00000000-0005-0000-0000-0000B3420000}"/>
    <cellStyle name="Comma 3 5 5 2 4 2 2 2 2 2" xfId="37334" xr:uid="{AA927482-6AB1-4F00-B227-DCA5722FD4C6}"/>
    <cellStyle name="Comma 3 5 5 2 4 2 2 2 3" xfId="27727" xr:uid="{10F96AE8-92D0-479F-8E39-614E85A65775}"/>
    <cellStyle name="Comma 3 5 5 2 4 2 2 3" xfId="13317" xr:uid="{00000000-0005-0000-0000-0000B4420000}"/>
    <cellStyle name="Comma 3 5 5 2 4 2 2 3 2" xfId="32531" xr:uid="{3744C394-E211-420B-84AF-A3711F83B5C6}"/>
    <cellStyle name="Comma 3 5 5 2 4 2 2 4" xfId="22924" xr:uid="{B71489DE-3A78-4A4B-ADA4-19CC4D941E12}"/>
    <cellStyle name="Comma 3 5 5 2 4 2 3" xfId="6112" xr:uid="{00000000-0005-0000-0000-0000B5420000}"/>
    <cellStyle name="Comma 3 5 5 2 4 2 3 2" xfId="15719" xr:uid="{00000000-0005-0000-0000-0000B6420000}"/>
    <cellStyle name="Comma 3 5 5 2 4 2 3 2 2" xfId="34933" xr:uid="{C6E160DF-1871-4674-B788-4D1480A97630}"/>
    <cellStyle name="Comma 3 5 5 2 4 2 3 3" xfId="25326" xr:uid="{20417870-B187-4F23-92AD-1067B12DE1A1}"/>
    <cellStyle name="Comma 3 5 5 2 4 2 4" xfId="10915" xr:uid="{00000000-0005-0000-0000-0000B7420000}"/>
    <cellStyle name="Comma 3 5 5 2 4 2 4 2" xfId="30129" xr:uid="{6AF6DF61-B5C8-44B5-93CD-7EABC6854111}"/>
    <cellStyle name="Comma 3 5 5 2 4 2 5" xfId="20522" xr:uid="{1B40EBB7-BEF9-4A42-A8C9-830E8256015F}"/>
    <cellStyle name="Comma 3 5 5 2 4 3" xfId="2105" xr:uid="{00000000-0005-0000-0000-0000B8420000}"/>
    <cellStyle name="Comma 3 5 5 2 4 3 2" xfId="4510" xr:uid="{00000000-0005-0000-0000-0000B9420000}"/>
    <cellStyle name="Comma 3 5 5 2 4 3 2 2" xfId="9313" xr:uid="{00000000-0005-0000-0000-0000BA420000}"/>
    <cellStyle name="Comma 3 5 5 2 4 3 2 2 2" xfId="18920" xr:uid="{00000000-0005-0000-0000-0000BB420000}"/>
    <cellStyle name="Comma 3 5 5 2 4 3 2 2 2 2" xfId="38134" xr:uid="{83C87B9C-0021-4D54-8177-7FA2BBFE6075}"/>
    <cellStyle name="Comma 3 5 5 2 4 3 2 2 3" xfId="28527" xr:uid="{6B0EDA8D-C0F5-4C67-A300-DC95F169D628}"/>
    <cellStyle name="Comma 3 5 5 2 4 3 2 3" xfId="14117" xr:uid="{00000000-0005-0000-0000-0000BC420000}"/>
    <cellStyle name="Comma 3 5 5 2 4 3 2 3 2" xfId="33331" xr:uid="{9F7D7B01-D939-440C-89D5-B72AB7C56298}"/>
    <cellStyle name="Comma 3 5 5 2 4 3 2 4" xfId="23724" xr:uid="{65627269-25A6-42AC-95C6-A83E3584F9EE}"/>
    <cellStyle name="Comma 3 5 5 2 4 3 3" xfId="6912" xr:uid="{00000000-0005-0000-0000-0000BD420000}"/>
    <cellStyle name="Comma 3 5 5 2 4 3 3 2" xfId="16519" xr:uid="{00000000-0005-0000-0000-0000BE420000}"/>
    <cellStyle name="Comma 3 5 5 2 4 3 3 2 2" xfId="35733" xr:uid="{55BF8D87-27C0-4D7F-A140-69F927071358}"/>
    <cellStyle name="Comma 3 5 5 2 4 3 3 3" xfId="26126" xr:uid="{3ED1489A-1948-4F2D-A097-5A462CE7E8FF}"/>
    <cellStyle name="Comma 3 5 5 2 4 3 4" xfId="11715" xr:uid="{00000000-0005-0000-0000-0000BF420000}"/>
    <cellStyle name="Comma 3 5 5 2 4 3 4 2" xfId="30929" xr:uid="{C8E6AE1C-DF70-4528-959A-8BD49524E221}"/>
    <cellStyle name="Comma 3 5 5 2 4 3 5" xfId="21322" xr:uid="{20F4986F-B4ED-4266-9495-C6307C970308}"/>
    <cellStyle name="Comma 3 5 5 2 4 4" xfId="2910" xr:uid="{00000000-0005-0000-0000-0000C0420000}"/>
    <cellStyle name="Comma 3 5 5 2 4 4 2" xfId="7713" xr:uid="{00000000-0005-0000-0000-0000C1420000}"/>
    <cellStyle name="Comma 3 5 5 2 4 4 2 2" xfId="17320" xr:uid="{00000000-0005-0000-0000-0000C2420000}"/>
    <cellStyle name="Comma 3 5 5 2 4 4 2 2 2" xfId="36534" xr:uid="{AF0545B9-41BC-44DC-AE0D-39A6B5C3CD9C}"/>
    <cellStyle name="Comma 3 5 5 2 4 4 2 3" xfId="26927" xr:uid="{C5F28FC1-E44E-4C53-81EF-728606851601}"/>
    <cellStyle name="Comma 3 5 5 2 4 4 3" xfId="12517" xr:uid="{00000000-0005-0000-0000-0000C3420000}"/>
    <cellStyle name="Comma 3 5 5 2 4 4 3 2" xfId="31731" xr:uid="{CC64FA83-CCF0-42BD-A0C0-6D98A30045A6}"/>
    <cellStyle name="Comma 3 5 5 2 4 4 4" xfId="22124" xr:uid="{B09C5247-83BD-46A5-8F00-BDB808F5470F}"/>
    <cellStyle name="Comma 3 5 5 2 4 5" xfId="5312" xr:uid="{00000000-0005-0000-0000-0000C4420000}"/>
    <cellStyle name="Comma 3 5 5 2 4 5 2" xfId="14919" xr:uid="{00000000-0005-0000-0000-0000C5420000}"/>
    <cellStyle name="Comma 3 5 5 2 4 5 2 2" xfId="34133" xr:uid="{57AE6A34-7B7F-4400-AEBF-5D0DB7ECD4FE}"/>
    <cellStyle name="Comma 3 5 5 2 4 5 3" xfId="24526" xr:uid="{E3543487-780F-4865-A983-967FB5F18C72}"/>
    <cellStyle name="Comma 3 5 5 2 4 6" xfId="10115" xr:uid="{00000000-0005-0000-0000-0000C6420000}"/>
    <cellStyle name="Comma 3 5 5 2 4 6 2" xfId="29329" xr:uid="{A55373B3-AD0E-415B-8B9B-463A5AEAC3BA}"/>
    <cellStyle name="Comma 3 5 5 2 4 7" xfId="19722" xr:uid="{4915322E-FC36-4A54-B2C5-073B6B5A1421}"/>
    <cellStyle name="Comma 3 5 5 2 5" xfId="704" xr:uid="{00000000-0005-0000-0000-0000C7420000}"/>
    <cellStyle name="Comma 3 5 5 2 5 2" xfId="1505" xr:uid="{00000000-0005-0000-0000-0000C8420000}"/>
    <cellStyle name="Comma 3 5 5 2 5 2 2" xfId="3910" xr:uid="{00000000-0005-0000-0000-0000C9420000}"/>
    <cellStyle name="Comma 3 5 5 2 5 2 2 2" xfId="8713" xr:uid="{00000000-0005-0000-0000-0000CA420000}"/>
    <cellStyle name="Comma 3 5 5 2 5 2 2 2 2" xfId="18320" xr:uid="{00000000-0005-0000-0000-0000CB420000}"/>
    <cellStyle name="Comma 3 5 5 2 5 2 2 2 2 2" xfId="37534" xr:uid="{E1BCEE32-91EB-4DF3-9698-8A1284B5C6E1}"/>
    <cellStyle name="Comma 3 5 5 2 5 2 2 2 3" xfId="27927" xr:uid="{675DC55C-7298-4381-B2AE-70A8BDA66C6B}"/>
    <cellStyle name="Comma 3 5 5 2 5 2 2 3" xfId="13517" xr:uid="{00000000-0005-0000-0000-0000CC420000}"/>
    <cellStyle name="Comma 3 5 5 2 5 2 2 3 2" xfId="32731" xr:uid="{F1F65D97-3A2F-40AA-BAE9-6A3C75D34B48}"/>
    <cellStyle name="Comma 3 5 5 2 5 2 2 4" xfId="23124" xr:uid="{FF1B1D88-55FE-425C-8FF5-C65E299BB906}"/>
    <cellStyle name="Comma 3 5 5 2 5 2 3" xfId="6312" xr:uid="{00000000-0005-0000-0000-0000CD420000}"/>
    <cellStyle name="Comma 3 5 5 2 5 2 3 2" xfId="15919" xr:uid="{00000000-0005-0000-0000-0000CE420000}"/>
    <cellStyle name="Comma 3 5 5 2 5 2 3 2 2" xfId="35133" xr:uid="{ED6B5EC3-C5DC-4D6D-8C23-C51AC6A97379}"/>
    <cellStyle name="Comma 3 5 5 2 5 2 3 3" xfId="25526" xr:uid="{86531F40-73A5-4392-B716-E5AA8BEF4FB2}"/>
    <cellStyle name="Comma 3 5 5 2 5 2 4" xfId="11115" xr:uid="{00000000-0005-0000-0000-0000CF420000}"/>
    <cellStyle name="Comma 3 5 5 2 5 2 4 2" xfId="30329" xr:uid="{ECCF09DF-37F7-4BE8-91A5-ADF3D3B16736}"/>
    <cellStyle name="Comma 3 5 5 2 5 2 5" xfId="20722" xr:uid="{8B0E6447-1557-46F2-B697-E3EB8B27F6F3}"/>
    <cellStyle name="Comma 3 5 5 2 5 3" xfId="2305" xr:uid="{00000000-0005-0000-0000-0000D0420000}"/>
    <cellStyle name="Comma 3 5 5 2 5 3 2" xfId="4710" xr:uid="{00000000-0005-0000-0000-0000D1420000}"/>
    <cellStyle name="Comma 3 5 5 2 5 3 2 2" xfId="9513" xr:uid="{00000000-0005-0000-0000-0000D2420000}"/>
    <cellStyle name="Comma 3 5 5 2 5 3 2 2 2" xfId="19120" xr:uid="{00000000-0005-0000-0000-0000D3420000}"/>
    <cellStyle name="Comma 3 5 5 2 5 3 2 2 2 2" xfId="38334" xr:uid="{4C58C4BF-A862-4BBC-B157-E1D793B55F34}"/>
    <cellStyle name="Comma 3 5 5 2 5 3 2 2 3" xfId="28727" xr:uid="{D3762D57-3BA8-42AF-9CCA-F3C20BCCEC3E}"/>
    <cellStyle name="Comma 3 5 5 2 5 3 2 3" xfId="14317" xr:uid="{00000000-0005-0000-0000-0000D4420000}"/>
    <cellStyle name="Comma 3 5 5 2 5 3 2 3 2" xfId="33531" xr:uid="{E884506C-BCE0-4E9F-A77E-7DD83A43D6DB}"/>
    <cellStyle name="Comma 3 5 5 2 5 3 2 4" xfId="23924" xr:uid="{115E2224-1695-4290-B62A-8817B20DF3ED}"/>
    <cellStyle name="Comma 3 5 5 2 5 3 3" xfId="7112" xr:uid="{00000000-0005-0000-0000-0000D5420000}"/>
    <cellStyle name="Comma 3 5 5 2 5 3 3 2" xfId="16719" xr:uid="{00000000-0005-0000-0000-0000D6420000}"/>
    <cellStyle name="Comma 3 5 5 2 5 3 3 2 2" xfId="35933" xr:uid="{AD82504E-666D-43CF-8544-6A5DEF06C483}"/>
    <cellStyle name="Comma 3 5 5 2 5 3 3 3" xfId="26326" xr:uid="{711709F6-58C4-4D25-9527-88427382F70E}"/>
    <cellStyle name="Comma 3 5 5 2 5 3 4" xfId="11915" xr:uid="{00000000-0005-0000-0000-0000D7420000}"/>
    <cellStyle name="Comma 3 5 5 2 5 3 4 2" xfId="31129" xr:uid="{A51CB918-2860-4ED5-BFD7-B7604D36F620}"/>
    <cellStyle name="Comma 3 5 5 2 5 3 5" xfId="21522" xr:uid="{72A75270-324B-4391-83B6-74FD3C0BCC6E}"/>
    <cellStyle name="Comma 3 5 5 2 5 4" xfId="3110" xr:uid="{00000000-0005-0000-0000-0000D8420000}"/>
    <cellStyle name="Comma 3 5 5 2 5 4 2" xfId="7913" xr:uid="{00000000-0005-0000-0000-0000D9420000}"/>
    <cellStyle name="Comma 3 5 5 2 5 4 2 2" xfId="17520" xr:uid="{00000000-0005-0000-0000-0000DA420000}"/>
    <cellStyle name="Comma 3 5 5 2 5 4 2 2 2" xfId="36734" xr:uid="{949BDBEC-8251-4857-982A-4608C97C5CEA}"/>
    <cellStyle name="Comma 3 5 5 2 5 4 2 3" xfId="27127" xr:uid="{BAE9B911-4D9A-4AE2-9571-7203073B656D}"/>
    <cellStyle name="Comma 3 5 5 2 5 4 3" xfId="12717" xr:uid="{00000000-0005-0000-0000-0000DB420000}"/>
    <cellStyle name="Comma 3 5 5 2 5 4 3 2" xfId="31931" xr:uid="{3AECAD8A-DBD5-47C0-BEF2-FEB8FDF0D676}"/>
    <cellStyle name="Comma 3 5 5 2 5 4 4" xfId="22324" xr:uid="{7BABD8CB-A7F7-4396-B929-68B52E909C94}"/>
    <cellStyle name="Comma 3 5 5 2 5 5" xfId="5512" xr:uid="{00000000-0005-0000-0000-0000DC420000}"/>
    <cellStyle name="Comma 3 5 5 2 5 5 2" xfId="15119" xr:uid="{00000000-0005-0000-0000-0000DD420000}"/>
    <cellStyle name="Comma 3 5 5 2 5 5 2 2" xfId="34333" xr:uid="{CF3B090C-D29B-42A2-85F4-75EFCC0D0493}"/>
    <cellStyle name="Comma 3 5 5 2 5 5 3" xfId="24726" xr:uid="{81962BAB-CF61-4AF5-BB25-26C84DFAE3A3}"/>
    <cellStyle name="Comma 3 5 5 2 5 6" xfId="10315" xr:uid="{00000000-0005-0000-0000-0000DE420000}"/>
    <cellStyle name="Comma 3 5 5 2 5 6 2" xfId="29529" xr:uid="{D5EFA41B-7065-4DC9-B319-A867E2F4C18D}"/>
    <cellStyle name="Comma 3 5 5 2 5 7" xfId="19922" xr:uid="{09A05134-2ECB-48F0-8A3E-792C2975DAF6}"/>
    <cellStyle name="Comma 3 5 5 2 6" xfId="905" xr:uid="{00000000-0005-0000-0000-0000DF420000}"/>
    <cellStyle name="Comma 3 5 5 2 6 2" xfId="3310" xr:uid="{00000000-0005-0000-0000-0000E0420000}"/>
    <cellStyle name="Comma 3 5 5 2 6 2 2" xfId="8113" xr:uid="{00000000-0005-0000-0000-0000E1420000}"/>
    <cellStyle name="Comma 3 5 5 2 6 2 2 2" xfId="17720" xr:uid="{00000000-0005-0000-0000-0000E2420000}"/>
    <cellStyle name="Comma 3 5 5 2 6 2 2 2 2" xfId="36934" xr:uid="{B3F30B4C-BA80-49DC-AE9D-D166DC4EC85E}"/>
    <cellStyle name="Comma 3 5 5 2 6 2 2 3" xfId="27327" xr:uid="{372E71C2-265A-4748-9DEC-CE32B7CC71F0}"/>
    <cellStyle name="Comma 3 5 5 2 6 2 3" xfId="12917" xr:uid="{00000000-0005-0000-0000-0000E3420000}"/>
    <cellStyle name="Comma 3 5 5 2 6 2 3 2" xfId="32131" xr:uid="{A68EE44B-8D17-4B1A-9CAF-E1EAA90E2320}"/>
    <cellStyle name="Comma 3 5 5 2 6 2 4" xfId="22524" xr:uid="{E63C64C3-1C21-4C99-9B29-BC7DD8ADE779}"/>
    <cellStyle name="Comma 3 5 5 2 6 3" xfId="5712" xr:uid="{00000000-0005-0000-0000-0000E4420000}"/>
    <cellStyle name="Comma 3 5 5 2 6 3 2" xfId="15319" xr:uid="{00000000-0005-0000-0000-0000E5420000}"/>
    <cellStyle name="Comma 3 5 5 2 6 3 2 2" xfId="34533" xr:uid="{2F044ACA-22EB-4760-8AEA-674E3647C240}"/>
    <cellStyle name="Comma 3 5 5 2 6 3 3" xfId="24926" xr:uid="{6259837B-FA64-47D5-9CC1-7264B2C7EC99}"/>
    <cellStyle name="Comma 3 5 5 2 6 4" xfId="10515" xr:uid="{00000000-0005-0000-0000-0000E6420000}"/>
    <cellStyle name="Comma 3 5 5 2 6 4 2" xfId="29729" xr:uid="{AEAF086C-7594-4098-959F-78EDC55EC534}"/>
    <cellStyle name="Comma 3 5 5 2 6 5" xfId="20122" xr:uid="{D60E535E-1E2F-4AD6-BCA6-48CEFA331C58}"/>
    <cellStyle name="Comma 3 5 5 2 7" xfId="1705" xr:uid="{00000000-0005-0000-0000-0000E7420000}"/>
    <cellStyle name="Comma 3 5 5 2 7 2" xfId="4110" xr:uid="{00000000-0005-0000-0000-0000E8420000}"/>
    <cellStyle name="Comma 3 5 5 2 7 2 2" xfId="8913" xr:uid="{00000000-0005-0000-0000-0000E9420000}"/>
    <cellStyle name="Comma 3 5 5 2 7 2 2 2" xfId="18520" xr:uid="{00000000-0005-0000-0000-0000EA420000}"/>
    <cellStyle name="Comma 3 5 5 2 7 2 2 2 2" xfId="37734" xr:uid="{B536E7D0-F7AC-4424-A903-BEB0BE79320D}"/>
    <cellStyle name="Comma 3 5 5 2 7 2 2 3" xfId="28127" xr:uid="{A5352242-D4C6-4ABF-95A0-BB963659907D}"/>
    <cellStyle name="Comma 3 5 5 2 7 2 3" xfId="13717" xr:uid="{00000000-0005-0000-0000-0000EB420000}"/>
    <cellStyle name="Comma 3 5 5 2 7 2 3 2" xfId="32931" xr:uid="{0C0C1F38-C20F-43E0-963F-9C8CEA81E389}"/>
    <cellStyle name="Comma 3 5 5 2 7 2 4" xfId="23324" xr:uid="{D9B36741-7D90-4DA5-B33D-74F1D2AADB6D}"/>
    <cellStyle name="Comma 3 5 5 2 7 3" xfId="6512" xr:uid="{00000000-0005-0000-0000-0000EC420000}"/>
    <cellStyle name="Comma 3 5 5 2 7 3 2" xfId="16119" xr:uid="{00000000-0005-0000-0000-0000ED420000}"/>
    <cellStyle name="Comma 3 5 5 2 7 3 2 2" xfId="35333" xr:uid="{1DFB94EC-A842-489F-B40A-857F5D261B45}"/>
    <cellStyle name="Comma 3 5 5 2 7 3 3" xfId="25726" xr:uid="{B85B96E6-41FE-4706-9355-E1D51913FC2B}"/>
    <cellStyle name="Comma 3 5 5 2 7 4" xfId="11315" xr:uid="{00000000-0005-0000-0000-0000EE420000}"/>
    <cellStyle name="Comma 3 5 5 2 7 4 2" xfId="30529" xr:uid="{40066E29-C927-4580-BAB4-37401B00CD52}"/>
    <cellStyle name="Comma 3 5 5 2 7 5" xfId="20922" xr:uid="{D3F03267-B273-491E-815C-513E3F314949}"/>
    <cellStyle name="Comma 3 5 5 2 8" xfId="2510" xr:uid="{00000000-0005-0000-0000-0000EF420000}"/>
    <cellStyle name="Comma 3 5 5 2 8 2" xfId="7313" xr:uid="{00000000-0005-0000-0000-0000F0420000}"/>
    <cellStyle name="Comma 3 5 5 2 8 2 2" xfId="16920" xr:uid="{00000000-0005-0000-0000-0000F1420000}"/>
    <cellStyle name="Comma 3 5 5 2 8 2 2 2" xfId="36134" xr:uid="{DFBD5632-1836-43A9-8369-4ADACFF82467}"/>
    <cellStyle name="Comma 3 5 5 2 8 2 3" xfId="26527" xr:uid="{6C30ED2F-B946-444C-B965-CF19D76D4AD1}"/>
    <cellStyle name="Comma 3 5 5 2 8 3" xfId="12117" xr:uid="{00000000-0005-0000-0000-0000F2420000}"/>
    <cellStyle name="Comma 3 5 5 2 8 3 2" xfId="31331" xr:uid="{DC36DC73-145B-4713-8FA7-EF1BF5239184}"/>
    <cellStyle name="Comma 3 5 5 2 8 4" xfId="21724" xr:uid="{1B8C7001-3A48-422E-A5AE-1D4DD9A186B1}"/>
    <cellStyle name="Comma 3 5 5 2 9" xfId="4912" xr:uid="{00000000-0005-0000-0000-0000F3420000}"/>
    <cellStyle name="Comma 3 5 5 2 9 2" xfId="14519" xr:uid="{00000000-0005-0000-0000-0000F4420000}"/>
    <cellStyle name="Comma 3 5 5 2 9 2 2" xfId="33733" xr:uid="{7F01AF3F-C057-4117-8F10-8B8FEF51CBCC}"/>
    <cellStyle name="Comma 3 5 5 2 9 3" xfId="24126" xr:uid="{E01F3F27-43F7-4F72-9657-D398324B67A6}"/>
    <cellStyle name="Comma 3 5 5 3" xfId="154" xr:uid="{00000000-0005-0000-0000-0000F5420000}"/>
    <cellStyle name="Comma 3 5 5 3 10" xfId="19372" xr:uid="{003DF196-6A5E-4B9E-AC42-4E3905E4BDA3}"/>
    <cellStyle name="Comma 3 5 5 3 2" xfId="354" xr:uid="{00000000-0005-0000-0000-0000F6420000}"/>
    <cellStyle name="Comma 3 5 5 3 2 2" xfId="1155" xr:uid="{00000000-0005-0000-0000-0000F7420000}"/>
    <cellStyle name="Comma 3 5 5 3 2 2 2" xfId="3560" xr:uid="{00000000-0005-0000-0000-0000F8420000}"/>
    <cellStyle name="Comma 3 5 5 3 2 2 2 2" xfId="8363" xr:uid="{00000000-0005-0000-0000-0000F9420000}"/>
    <cellStyle name="Comma 3 5 5 3 2 2 2 2 2" xfId="17970" xr:uid="{00000000-0005-0000-0000-0000FA420000}"/>
    <cellStyle name="Comma 3 5 5 3 2 2 2 2 2 2" xfId="37184" xr:uid="{7B9EE3E0-0928-44A1-82DB-AC58C567665E}"/>
    <cellStyle name="Comma 3 5 5 3 2 2 2 2 3" xfId="27577" xr:uid="{63B3DE03-7E26-4848-8E3A-E69B88DC4AD5}"/>
    <cellStyle name="Comma 3 5 5 3 2 2 2 3" xfId="13167" xr:uid="{00000000-0005-0000-0000-0000FB420000}"/>
    <cellStyle name="Comma 3 5 5 3 2 2 2 3 2" xfId="32381" xr:uid="{E0154725-397A-44CB-9697-0EE788886D7B}"/>
    <cellStyle name="Comma 3 5 5 3 2 2 2 4" xfId="22774" xr:uid="{30270488-FB00-4117-816A-4CD658CA3E96}"/>
    <cellStyle name="Comma 3 5 5 3 2 2 3" xfId="5962" xr:uid="{00000000-0005-0000-0000-0000FC420000}"/>
    <cellStyle name="Comma 3 5 5 3 2 2 3 2" xfId="15569" xr:uid="{00000000-0005-0000-0000-0000FD420000}"/>
    <cellStyle name="Comma 3 5 5 3 2 2 3 2 2" xfId="34783" xr:uid="{28762C3D-2CC7-4B9B-8E00-3EB27A00BEC0}"/>
    <cellStyle name="Comma 3 5 5 3 2 2 3 3" xfId="25176" xr:uid="{F63A4F74-BB2B-4015-B44C-CA77928F4AB6}"/>
    <cellStyle name="Comma 3 5 5 3 2 2 4" xfId="10765" xr:uid="{00000000-0005-0000-0000-0000FE420000}"/>
    <cellStyle name="Comma 3 5 5 3 2 2 4 2" xfId="29979" xr:uid="{DA35A6A7-6EA2-4EF2-99C1-131BA2698C48}"/>
    <cellStyle name="Comma 3 5 5 3 2 2 5" xfId="20372" xr:uid="{1BCCCFA3-34CF-4C93-9D7B-FFA871DAD135}"/>
    <cellStyle name="Comma 3 5 5 3 2 3" xfId="1955" xr:uid="{00000000-0005-0000-0000-0000FF420000}"/>
    <cellStyle name="Comma 3 5 5 3 2 3 2" xfId="4360" xr:uid="{00000000-0005-0000-0000-000000430000}"/>
    <cellStyle name="Comma 3 5 5 3 2 3 2 2" xfId="9163" xr:uid="{00000000-0005-0000-0000-000001430000}"/>
    <cellStyle name="Comma 3 5 5 3 2 3 2 2 2" xfId="18770" xr:uid="{00000000-0005-0000-0000-000002430000}"/>
    <cellStyle name="Comma 3 5 5 3 2 3 2 2 2 2" xfId="37984" xr:uid="{1B29089B-09D5-4018-A1D5-BA545F9A142C}"/>
    <cellStyle name="Comma 3 5 5 3 2 3 2 2 3" xfId="28377" xr:uid="{B676F3DF-6DB9-42D1-9F87-C6E11FC45824}"/>
    <cellStyle name="Comma 3 5 5 3 2 3 2 3" xfId="13967" xr:uid="{00000000-0005-0000-0000-000003430000}"/>
    <cellStyle name="Comma 3 5 5 3 2 3 2 3 2" xfId="33181" xr:uid="{D8EDFDF0-3BC6-41B9-88AA-D20FCC3CA7FE}"/>
    <cellStyle name="Comma 3 5 5 3 2 3 2 4" xfId="23574" xr:uid="{CA1762EB-90F7-4E34-B4C1-708713717E7C}"/>
    <cellStyle name="Comma 3 5 5 3 2 3 3" xfId="6762" xr:uid="{00000000-0005-0000-0000-000004430000}"/>
    <cellStyle name="Comma 3 5 5 3 2 3 3 2" xfId="16369" xr:uid="{00000000-0005-0000-0000-000005430000}"/>
    <cellStyle name="Comma 3 5 5 3 2 3 3 2 2" xfId="35583" xr:uid="{D286D4B0-E8C0-4EF8-A3B5-CF264187E517}"/>
    <cellStyle name="Comma 3 5 5 3 2 3 3 3" xfId="25976" xr:uid="{3C01F315-36D9-4995-92F8-1E2A7082209A}"/>
    <cellStyle name="Comma 3 5 5 3 2 3 4" xfId="11565" xr:uid="{00000000-0005-0000-0000-000006430000}"/>
    <cellStyle name="Comma 3 5 5 3 2 3 4 2" xfId="30779" xr:uid="{BAFF0BAE-99C6-4C52-A762-D47842C692BB}"/>
    <cellStyle name="Comma 3 5 5 3 2 3 5" xfId="21172" xr:uid="{3B0A24BB-FD19-4B71-94EC-BBD5D7A1A685}"/>
    <cellStyle name="Comma 3 5 5 3 2 4" xfId="2760" xr:uid="{00000000-0005-0000-0000-000007430000}"/>
    <cellStyle name="Comma 3 5 5 3 2 4 2" xfId="7563" xr:uid="{00000000-0005-0000-0000-000008430000}"/>
    <cellStyle name="Comma 3 5 5 3 2 4 2 2" xfId="17170" xr:uid="{00000000-0005-0000-0000-000009430000}"/>
    <cellStyle name="Comma 3 5 5 3 2 4 2 2 2" xfId="36384" xr:uid="{7C393402-8924-41D5-90EE-943B75614F9E}"/>
    <cellStyle name="Comma 3 5 5 3 2 4 2 3" xfId="26777" xr:uid="{402DB416-3EB0-41A6-BCAC-9B7AF3638C73}"/>
    <cellStyle name="Comma 3 5 5 3 2 4 3" xfId="12367" xr:uid="{00000000-0005-0000-0000-00000A430000}"/>
    <cellStyle name="Comma 3 5 5 3 2 4 3 2" xfId="31581" xr:uid="{FEDE5D64-E119-4BB2-A534-06C0A7999C24}"/>
    <cellStyle name="Comma 3 5 5 3 2 4 4" xfId="21974" xr:uid="{86FF24C1-8E2F-412B-8882-9DCF100F2914}"/>
    <cellStyle name="Comma 3 5 5 3 2 5" xfId="5162" xr:uid="{00000000-0005-0000-0000-00000B430000}"/>
    <cellStyle name="Comma 3 5 5 3 2 5 2" xfId="14769" xr:uid="{00000000-0005-0000-0000-00000C430000}"/>
    <cellStyle name="Comma 3 5 5 3 2 5 2 2" xfId="33983" xr:uid="{4A5D3763-DCD3-48C8-8345-75F68CDD4BE3}"/>
    <cellStyle name="Comma 3 5 5 3 2 5 3" xfId="24376" xr:uid="{807B745F-4B61-402B-AD4E-856DF6282D09}"/>
    <cellStyle name="Comma 3 5 5 3 2 6" xfId="9965" xr:uid="{00000000-0005-0000-0000-00000D430000}"/>
    <cellStyle name="Comma 3 5 5 3 2 6 2" xfId="29179" xr:uid="{018DEC61-7DB0-4AA1-9654-D448B204B2CA}"/>
    <cellStyle name="Comma 3 5 5 3 2 7" xfId="19572" xr:uid="{33DDC571-1D62-4F39-95E0-727790FF3890}"/>
    <cellStyle name="Comma 3 5 5 3 3" xfId="554" xr:uid="{00000000-0005-0000-0000-00000E430000}"/>
    <cellStyle name="Comma 3 5 5 3 3 2" xfId="1355" xr:uid="{00000000-0005-0000-0000-00000F430000}"/>
    <cellStyle name="Comma 3 5 5 3 3 2 2" xfId="3760" xr:uid="{00000000-0005-0000-0000-000010430000}"/>
    <cellStyle name="Comma 3 5 5 3 3 2 2 2" xfId="8563" xr:uid="{00000000-0005-0000-0000-000011430000}"/>
    <cellStyle name="Comma 3 5 5 3 3 2 2 2 2" xfId="18170" xr:uid="{00000000-0005-0000-0000-000012430000}"/>
    <cellStyle name="Comma 3 5 5 3 3 2 2 2 2 2" xfId="37384" xr:uid="{4E83A509-6B82-4C1A-86C5-D78B59BBE10A}"/>
    <cellStyle name="Comma 3 5 5 3 3 2 2 2 3" xfId="27777" xr:uid="{C6C093E1-DF1C-4DF4-8049-79E0CF94C300}"/>
    <cellStyle name="Comma 3 5 5 3 3 2 2 3" xfId="13367" xr:uid="{00000000-0005-0000-0000-000013430000}"/>
    <cellStyle name="Comma 3 5 5 3 3 2 2 3 2" xfId="32581" xr:uid="{B569FF7E-7BFF-4877-B98A-B16BB39D0AC9}"/>
    <cellStyle name="Comma 3 5 5 3 3 2 2 4" xfId="22974" xr:uid="{B6308948-4A21-4907-8011-88A82DFAD422}"/>
    <cellStyle name="Comma 3 5 5 3 3 2 3" xfId="6162" xr:uid="{00000000-0005-0000-0000-000014430000}"/>
    <cellStyle name="Comma 3 5 5 3 3 2 3 2" xfId="15769" xr:uid="{00000000-0005-0000-0000-000015430000}"/>
    <cellStyle name="Comma 3 5 5 3 3 2 3 2 2" xfId="34983" xr:uid="{28E18B1A-81B6-46B2-9EB0-B54B6717FA62}"/>
    <cellStyle name="Comma 3 5 5 3 3 2 3 3" xfId="25376" xr:uid="{0E13C68D-FD76-4765-991A-EDFFC7A96C4C}"/>
    <cellStyle name="Comma 3 5 5 3 3 2 4" xfId="10965" xr:uid="{00000000-0005-0000-0000-000016430000}"/>
    <cellStyle name="Comma 3 5 5 3 3 2 4 2" xfId="30179" xr:uid="{D3A83690-2658-4B92-AF42-4DC211DFAEF9}"/>
    <cellStyle name="Comma 3 5 5 3 3 2 5" xfId="20572" xr:uid="{4F7D080F-B3D8-465E-818B-E555C20069A5}"/>
    <cellStyle name="Comma 3 5 5 3 3 3" xfId="2155" xr:uid="{00000000-0005-0000-0000-000017430000}"/>
    <cellStyle name="Comma 3 5 5 3 3 3 2" xfId="4560" xr:uid="{00000000-0005-0000-0000-000018430000}"/>
    <cellStyle name="Comma 3 5 5 3 3 3 2 2" xfId="9363" xr:uid="{00000000-0005-0000-0000-000019430000}"/>
    <cellStyle name="Comma 3 5 5 3 3 3 2 2 2" xfId="18970" xr:uid="{00000000-0005-0000-0000-00001A430000}"/>
    <cellStyle name="Comma 3 5 5 3 3 3 2 2 2 2" xfId="38184" xr:uid="{3042DC78-C3C8-4CE1-8060-C51247C357C1}"/>
    <cellStyle name="Comma 3 5 5 3 3 3 2 2 3" xfId="28577" xr:uid="{BCFAFF1A-8AAE-4887-AFEE-BC5F73F2302E}"/>
    <cellStyle name="Comma 3 5 5 3 3 3 2 3" xfId="14167" xr:uid="{00000000-0005-0000-0000-00001B430000}"/>
    <cellStyle name="Comma 3 5 5 3 3 3 2 3 2" xfId="33381" xr:uid="{8967408C-1949-4F91-8B0C-2E5233364AC9}"/>
    <cellStyle name="Comma 3 5 5 3 3 3 2 4" xfId="23774" xr:uid="{90ADBF42-9D63-4443-BD89-E45E778247A7}"/>
    <cellStyle name="Comma 3 5 5 3 3 3 3" xfId="6962" xr:uid="{00000000-0005-0000-0000-00001C430000}"/>
    <cellStyle name="Comma 3 5 5 3 3 3 3 2" xfId="16569" xr:uid="{00000000-0005-0000-0000-00001D430000}"/>
    <cellStyle name="Comma 3 5 5 3 3 3 3 2 2" xfId="35783" xr:uid="{F1C25D83-A849-4C55-98BB-0B0B6303266B}"/>
    <cellStyle name="Comma 3 5 5 3 3 3 3 3" xfId="26176" xr:uid="{2AB20F83-A19A-43B2-880D-0404220D232E}"/>
    <cellStyle name="Comma 3 5 5 3 3 3 4" xfId="11765" xr:uid="{00000000-0005-0000-0000-00001E430000}"/>
    <cellStyle name="Comma 3 5 5 3 3 3 4 2" xfId="30979" xr:uid="{35A7D9CA-850F-4121-80F2-13F4FED8F653}"/>
    <cellStyle name="Comma 3 5 5 3 3 3 5" xfId="21372" xr:uid="{4C2B456B-F385-464C-9B60-AF1412E68792}"/>
    <cellStyle name="Comma 3 5 5 3 3 4" xfId="2960" xr:uid="{00000000-0005-0000-0000-00001F430000}"/>
    <cellStyle name="Comma 3 5 5 3 3 4 2" xfId="7763" xr:uid="{00000000-0005-0000-0000-000020430000}"/>
    <cellStyle name="Comma 3 5 5 3 3 4 2 2" xfId="17370" xr:uid="{00000000-0005-0000-0000-000021430000}"/>
    <cellStyle name="Comma 3 5 5 3 3 4 2 2 2" xfId="36584" xr:uid="{F50F22D8-68EF-4F3A-96B4-7D74026DB087}"/>
    <cellStyle name="Comma 3 5 5 3 3 4 2 3" xfId="26977" xr:uid="{FCCD8478-4839-44B9-9E2A-510E4443DCC0}"/>
    <cellStyle name="Comma 3 5 5 3 3 4 3" xfId="12567" xr:uid="{00000000-0005-0000-0000-000022430000}"/>
    <cellStyle name="Comma 3 5 5 3 3 4 3 2" xfId="31781" xr:uid="{8813D259-7796-49CF-A780-77122E806C78}"/>
    <cellStyle name="Comma 3 5 5 3 3 4 4" xfId="22174" xr:uid="{AC9DF726-5AB8-4E72-A60B-29ACB3CFB352}"/>
    <cellStyle name="Comma 3 5 5 3 3 5" xfId="5362" xr:uid="{00000000-0005-0000-0000-000023430000}"/>
    <cellStyle name="Comma 3 5 5 3 3 5 2" xfId="14969" xr:uid="{00000000-0005-0000-0000-000024430000}"/>
    <cellStyle name="Comma 3 5 5 3 3 5 2 2" xfId="34183" xr:uid="{D67FCD54-668D-4650-80B4-5720A2BC7B75}"/>
    <cellStyle name="Comma 3 5 5 3 3 5 3" xfId="24576" xr:uid="{EE6D84C4-DAAE-4268-8C4C-21F437E7AA52}"/>
    <cellStyle name="Comma 3 5 5 3 3 6" xfId="10165" xr:uid="{00000000-0005-0000-0000-000025430000}"/>
    <cellStyle name="Comma 3 5 5 3 3 6 2" xfId="29379" xr:uid="{03E38BBC-250E-4C1B-885E-96BE1A087215}"/>
    <cellStyle name="Comma 3 5 5 3 3 7" xfId="19772" xr:uid="{B0E8761F-9584-4A5C-858B-8FCCAE38F607}"/>
    <cellStyle name="Comma 3 5 5 3 4" xfId="754" xr:uid="{00000000-0005-0000-0000-000026430000}"/>
    <cellStyle name="Comma 3 5 5 3 4 2" xfId="1555" xr:uid="{00000000-0005-0000-0000-000027430000}"/>
    <cellStyle name="Comma 3 5 5 3 4 2 2" xfId="3960" xr:uid="{00000000-0005-0000-0000-000028430000}"/>
    <cellStyle name="Comma 3 5 5 3 4 2 2 2" xfId="8763" xr:uid="{00000000-0005-0000-0000-000029430000}"/>
    <cellStyle name="Comma 3 5 5 3 4 2 2 2 2" xfId="18370" xr:uid="{00000000-0005-0000-0000-00002A430000}"/>
    <cellStyle name="Comma 3 5 5 3 4 2 2 2 2 2" xfId="37584" xr:uid="{CED28536-166C-412D-9FEF-16CBF268AF20}"/>
    <cellStyle name="Comma 3 5 5 3 4 2 2 2 3" xfId="27977" xr:uid="{F1F09D6F-E398-4068-973C-65587D2D063A}"/>
    <cellStyle name="Comma 3 5 5 3 4 2 2 3" xfId="13567" xr:uid="{00000000-0005-0000-0000-00002B430000}"/>
    <cellStyle name="Comma 3 5 5 3 4 2 2 3 2" xfId="32781" xr:uid="{26047CB2-6988-4248-84C0-A49BFA08823C}"/>
    <cellStyle name="Comma 3 5 5 3 4 2 2 4" xfId="23174" xr:uid="{50E18756-B7B3-4D77-A1B9-EFD00D36A93E}"/>
    <cellStyle name="Comma 3 5 5 3 4 2 3" xfId="6362" xr:uid="{00000000-0005-0000-0000-00002C430000}"/>
    <cellStyle name="Comma 3 5 5 3 4 2 3 2" xfId="15969" xr:uid="{00000000-0005-0000-0000-00002D430000}"/>
    <cellStyle name="Comma 3 5 5 3 4 2 3 2 2" xfId="35183" xr:uid="{3B139BD6-DC91-4D98-9FBE-EB53B682464A}"/>
    <cellStyle name="Comma 3 5 5 3 4 2 3 3" xfId="25576" xr:uid="{4A36706C-1BBC-4E86-9B41-F0318B8EF383}"/>
    <cellStyle name="Comma 3 5 5 3 4 2 4" xfId="11165" xr:uid="{00000000-0005-0000-0000-00002E430000}"/>
    <cellStyle name="Comma 3 5 5 3 4 2 4 2" xfId="30379" xr:uid="{A22F44BF-4AF2-4104-9B2B-91D912DC7DE9}"/>
    <cellStyle name="Comma 3 5 5 3 4 2 5" xfId="20772" xr:uid="{45B0E877-0FA7-4723-B698-FDA0012E64F3}"/>
    <cellStyle name="Comma 3 5 5 3 4 3" xfId="2355" xr:uid="{00000000-0005-0000-0000-00002F430000}"/>
    <cellStyle name="Comma 3 5 5 3 4 3 2" xfId="4760" xr:uid="{00000000-0005-0000-0000-000030430000}"/>
    <cellStyle name="Comma 3 5 5 3 4 3 2 2" xfId="9563" xr:uid="{00000000-0005-0000-0000-000031430000}"/>
    <cellStyle name="Comma 3 5 5 3 4 3 2 2 2" xfId="19170" xr:uid="{00000000-0005-0000-0000-000032430000}"/>
    <cellStyle name="Comma 3 5 5 3 4 3 2 2 2 2" xfId="38384" xr:uid="{9474774B-AD6D-4D67-9114-532FE3AE9F64}"/>
    <cellStyle name="Comma 3 5 5 3 4 3 2 2 3" xfId="28777" xr:uid="{3E4B7040-2C4B-4210-B412-40EB789F476A}"/>
    <cellStyle name="Comma 3 5 5 3 4 3 2 3" xfId="14367" xr:uid="{00000000-0005-0000-0000-000033430000}"/>
    <cellStyle name="Comma 3 5 5 3 4 3 2 3 2" xfId="33581" xr:uid="{27D89942-7709-419E-8A8B-2C9CDD7650B1}"/>
    <cellStyle name="Comma 3 5 5 3 4 3 2 4" xfId="23974" xr:uid="{83B5371A-B97A-4C31-B555-9A4A52974DA8}"/>
    <cellStyle name="Comma 3 5 5 3 4 3 3" xfId="7162" xr:uid="{00000000-0005-0000-0000-000034430000}"/>
    <cellStyle name="Comma 3 5 5 3 4 3 3 2" xfId="16769" xr:uid="{00000000-0005-0000-0000-000035430000}"/>
    <cellStyle name="Comma 3 5 5 3 4 3 3 2 2" xfId="35983" xr:uid="{01752311-978D-481F-AF42-D18D560C3AF7}"/>
    <cellStyle name="Comma 3 5 5 3 4 3 3 3" xfId="26376" xr:uid="{72A80DE7-A3F7-4657-A4BC-20B580F071D8}"/>
    <cellStyle name="Comma 3 5 5 3 4 3 4" xfId="11965" xr:uid="{00000000-0005-0000-0000-000036430000}"/>
    <cellStyle name="Comma 3 5 5 3 4 3 4 2" xfId="31179" xr:uid="{650882C5-5419-41FA-8590-1C7E251DAE9A}"/>
    <cellStyle name="Comma 3 5 5 3 4 3 5" xfId="21572" xr:uid="{45B182F5-A618-4199-AF2F-3CEA149F6662}"/>
    <cellStyle name="Comma 3 5 5 3 4 4" xfId="3160" xr:uid="{00000000-0005-0000-0000-000037430000}"/>
    <cellStyle name="Comma 3 5 5 3 4 4 2" xfId="7963" xr:uid="{00000000-0005-0000-0000-000038430000}"/>
    <cellStyle name="Comma 3 5 5 3 4 4 2 2" xfId="17570" xr:uid="{00000000-0005-0000-0000-000039430000}"/>
    <cellStyle name="Comma 3 5 5 3 4 4 2 2 2" xfId="36784" xr:uid="{771F060D-74EE-4FA0-A562-99C8075543AD}"/>
    <cellStyle name="Comma 3 5 5 3 4 4 2 3" xfId="27177" xr:uid="{2FAFF205-4170-47E7-8C16-4A791246452F}"/>
    <cellStyle name="Comma 3 5 5 3 4 4 3" xfId="12767" xr:uid="{00000000-0005-0000-0000-00003A430000}"/>
    <cellStyle name="Comma 3 5 5 3 4 4 3 2" xfId="31981" xr:uid="{784DA07E-B748-4AEF-99A8-50D6B1C1845E}"/>
    <cellStyle name="Comma 3 5 5 3 4 4 4" xfId="22374" xr:uid="{C4CA3080-68CD-48AC-A05B-3B76CC9A8A2D}"/>
    <cellStyle name="Comma 3 5 5 3 4 5" xfId="5562" xr:uid="{00000000-0005-0000-0000-00003B430000}"/>
    <cellStyle name="Comma 3 5 5 3 4 5 2" xfId="15169" xr:uid="{00000000-0005-0000-0000-00003C430000}"/>
    <cellStyle name="Comma 3 5 5 3 4 5 2 2" xfId="34383" xr:uid="{40E44BF7-C942-4390-B20B-3C17C1C0A0DB}"/>
    <cellStyle name="Comma 3 5 5 3 4 5 3" xfId="24776" xr:uid="{A105ADAD-88E3-4684-9EA5-19C35D4BF7E0}"/>
    <cellStyle name="Comma 3 5 5 3 4 6" xfId="10365" xr:uid="{00000000-0005-0000-0000-00003D430000}"/>
    <cellStyle name="Comma 3 5 5 3 4 6 2" xfId="29579" xr:uid="{C59FC8EE-F58B-4FB8-A225-4CCD72F8BF9D}"/>
    <cellStyle name="Comma 3 5 5 3 4 7" xfId="19972" xr:uid="{34C121D6-AA92-46CD-8851-05CE79925ADA}"/>
    <cellStyle name="Comma 3 5 5 3 5" xfId="955" xr:uid="{00000000-0005-0000-0000-00003E430000}"/>
    <cellStyle name="Comma 3 5 5 3 5 2" xfId="3360" xr:uid="{00000000-0005-0000-0000-00003F430000}"/>
    <cellStyle name="Comma 3 5 5 3 5 2 2" xfId="8163" xr:uid="{00000000-0005-0000-0000-000040430000}"/>
    <cellStyle name="Comma 3 5 5 3 5 2 2 2" xfId="17770" xr:uid="{00000000-0005-0000-0000-000041430000}"/>
    <cellStyle name="Comma 3 5 5 3 5 2 2 2 2" xfId="36984" xr:uid="{6187828C-55D6-408C-AE74-2170E0578B41}"/>
    <cellStyle name="Comma 3 5 5 3 5 2 2 3" xfId="27377" xr:uid="{067327C6-3C34-4205-93C4-302FE9DAEE3F}"/>
    <cellStyle name="Comma 3 5 5 3 5 2 3" xfId="12967" xr:uid="{00000000-0005-0000-0000-000042430000}"/>
    <cellStyle name="Comma 3 5 5 3 5 2 3 2" xfId="32181" xr:uid="{1D0BC6D7-CFCB-4C7F-A2DC-D1B16184FEFA}"/>
    <cellStyle name="Comma 3 5 5 3 5 2 4" xfId="22574" xr:uid="{45FE75DD-DE5A-4DBC-A708-94DBC4C45C41}"/>
    <cellStyle name="Comma 3 5 5 3 5 3" xfId="5762" xr:uid="{00000000-0005-0000-0000-000043430000}"/>
    <cellStyle name="Comma 3 5 5 3 5 3 2" xfId="15369" xr:uid="{00000000-0005-0000-0000-000044430000}"/>
    <cellStyle name="Comma 3 5 5 3 5 3 2 2" xfId="34583" xr:uid="{A9868AF8-EECC-4051-A07D-E52E38011CC1}"/>
    <cellStyle name="Comma 3 5 5 3 5 3 3" xfId="24976" xr:uid="{A2AF85AE-7AC2-4560-BBBC-B58F3A407DA7}"/>
    <cellStyle name="Comma 3 5 5 3 5 4" xfId="10565" xr:uid="{00000000-0005-0000-0000-000045430000}"/>
    <cellStyle name="Comma 3 5 5 3 5 4 2" xfId="29779" xr:uid="{8FA57018-0C6A-4015-BCEA-785849A6BF12}"/>
    <cellStyle name="Comma 3 5 5 3 5 5" xfId="20172" xr:uid="{C758D0A8-3F9A-41CB-A4E4-61683BC2D436}"/>
    <cellStyle name="Comma 3 5 5 3 6" xfId="1755" xr:uid="{00000000-0005-0000-0000-000046430000}"/>
    <cellStyle name="Comma 3 5 5 3 6 2" xfId="4160" xr:uid="{00000000-0005-0000-0000-000047430000}"/>
    <cellStyle name="Comma 3 5 5 3 6 2 2" xfId="8963" xr:uid="{00000000-0005-0000-0000-000048430000}"/>
    <cellStyle name="Comma 3 5 5 3 6 2 2 2" xfId="18570" xr:uid="{00000000-0005-0000-0000-000049430000}"/>
    <cellStyle name="Comma 3 5 5 3 6 2 2 2 2" xfId="37784" xr:uid="{C69C3EA7-337A-4022-BDC4-AF3339F5011D}"/>
    <cellStyle name="Comma 3 5 5 3 6 2 2 3" xfId="28177" xr:uid="{C7D003A1-8473-4FC4-8CB7-98F044C2A6CE}"/>
    <cellStyle name="Comma 3 5 5 3 6 2 3" xfId="13767" xr:uid="{00000000-0005-0000-0000-00004A430000}"/>
    <cellStyle name="Comma 3 5 5 3 6 2 3 2" xfId="32981" xr:uid="{7A7F5195-D4F6-4D26-80AB-196BF4E875AD}"/>
    <cellStyle name="Comma 3 5 5 3 6 2 4" xfId="23374" xr:uid="{407CF11C-225F-4379-92EC-98E339351633}"/>
    <cellStyle name="Comma 3 5 5 3 6 3" xfId="6562" xr:uid="{00000000-0005-0000-0000-00004B430000}"/>
    <cellStyle name="Comma 3 5 5 3 6 3 2" xfId="16169" xr:uid="{00000000-0005-0000-0000-00004C430000}"/>
    <cellStyle name="Comma 3 5 5 3 6 3 2 2" xfId="35383" xr:uid="{ADB5F19D-40EA-4DA1-A367-B8B522EC71A4}"/>
    <cellStyle name="Comma 3 5 5 3 6 3 3" xfId="25776" xr:uid="{F4620798-853B-473A-A172-77A223291692}"/>
    <cellStyle name="Comma 3 5 5 3 6 4" xfId="11365" xr:uid="{00000000-0005-0000-0000-00004D430000}"/>
    <cellStyle name="Comma 3 5 5 3 6 4 2" xfId="30579" xr:uid="{33CFC384-5C43-479A-8257-3155087421B8}"/>
    <cellStyle name="Comma 3 5 5 3 6 5" xfId="20972" xr:uid="{479B6D9B-5980-4C5F-A451-31BD755A2D7A}"/>
    <cellStyle name="Comma 3 5 5 3 7" xfId="2560" xr:uid="{00000000-0005-0000-0000-00004E430000}"/>
    <cellStyle name="Comma 3 5 5 3 7 2" xfId="7363" xr:uid="{00000000-0005-0000-0000-00004F430000}"/>
    <cellStyle name="Comma 3 5 5 3 7 2 2" xfId="16970" xr:uid="{00000000-0005-0000-0000-000050430000}"/>
    <cellStyle name="Comma 3 5 5 3 7 2 2 2" xfId="36184" xr:uid="{6D198CA8-4877-4A52-8FC2-31CD8148D19E}"/>
    <cellStyle name="Comma 3 5 5 3 7 2 3" xfId="26577" xr:uid="{AB8B51D8-D7E5-4DFF-B3FC-F81ECACD6604}"/>
    <cellStyle name="Comma 3 5 5 3 7 3" xfId="12167" xr:uid="{00000000-0005-0000-0000-000051430000}"/>
    <cellStyle name="Comma 3 5 5 3 7 3 2" xfId="31381" xr:uid="{2B3900AD-A40E-4353-BAD2-DE0785BD2848}"/>
    <cellStyle name="Comma 3 5 5 3 7 4" xfId="21774" xr:uid="{989F2A92-E5C9-4E1B-A654-F4FB380D4724}"/>
    <cellStyle name="Comma 3 5 5 3 8" xfId="4962" xr:uid="{00000000-0005-0000-0000-000052430000}"/>
    <cellStyle name="Comma 3 5 5 3 8 2" xfId="14569" xr:uid="{00000000-0005-0000-0000-000053430000}"/>
    <cellStyle name="Comma 3 5 5 3 8 2 2" xfId="33783" xr:uid="{4468E24E-0B96-4C7A-8FAF-5CD4BF660199}"/>
    <cellStyle name="Comma 3 5 5 3 8 3" xfId="24176" xr:uid="{A43A0AC2-E548-4337-B9FB-E1D882C48443}"/>
    <cellStyle name="Comma 3 5 5 3 9" xfId="9765" xr:uid="{00000000-0005-0000-0000-000054430000}"/>
    <cellStyle name="Comma 3 5 5 3 9 2" xfId="28979" xr:uid="{C6FCEF12-4D34-4F6C-A2C3-4A26F6E539E5}"/>
    <cellStyle name="Comma 3 5 5 4" xfId="254" xr:uid="{00000000-0005-0000-0000-000055430000}"/>
    <cellStyle name="Comma 3 5 5 4 2" xfId="1055" xr:uid="{00000000-0005-0000-0000-000056430000}"/>
    <cellStyle name="Comma 3 5 5 4 2 2" xfId="3460" xr:uid="{00000000-0005-0000-0000-000057430000}"/>
    <cellStyle name="Comma 3 5 5 4 2 2 2" xfId="8263" xr:uid="{00000000-0005-0000-0000-000058430000}"/>
    <cellStyle name="Comma 3 5 5 4 2 2 2 2" xfId="17870" xr:uid="{00000000-0005-0000-0000-000059430000}"/>
    <cellStyle name="Comma 3 5 5 4 2 2 2 2 2" xfId="37084" xr:uid="{C4939E35-0613-4FAA-8E64-5B3AF0A08F6D}"/>
    <cellStyle name="Comma 3 5 5 4 2 2 2 3" xfId="27477" xr:uid="{56FD07F8-B9A2-4EFF-B209-119A4D7ED4AC}"/>
    <cellStyle name="Comma 3 5 5 4 2 2 3" xfId="13067" xr:uid="{00000000-0005-0000-0000-00005A430000}"/>
    <cellStyle name="Comma 3 5 5 4 2 2 3 2" xfId="32281" xr:uid="{4144E84B-931E-4E19-AFE0-A18775C98D7D}"/>
    <cellStyle name="Comma 3 5 5 4 2 2 4" xfId="22674" xr:uid="{41D1BAC0-ADA5-4616-A4E1-234BC77457ED}"/>
    <cellStyle name="Comma 3 5 5 4 2 3" xfId="5862" xr:uid="{00000000-0005-0000-0000-00005B430000}"/>
    <cellStyle name="Comma 3 5 5 4 2 3 2" xfId="15469" xr:uid="{00000000-0005-0000-0000-00005C430000}"/>
    <cellStyle name="Comma 3 5 5 4 2 3 2 2" xfId="34683" xr:uid="{FD29E2E2-27DB-4ED0-9E4E-50AD700791C3}"/>
    <cellStyle name="Comma 3 5 5 4 2 3 3" xfId="25076" xr:uid="{A93F91EA-A480-48D2-BFB3-8CA79F88B062}"/>
    <cellStyle name="Comma 3 5 5 4 2 4" xfId="10665" xr:uid="{00000000-0005-0000-0000-00005D430000}"/>
    <cellStyle name="Comma 3 5 5 4 2 4 2" xfId="29879" xr:uid="{195CD100-F0B4-4C08-BE5A-E18B727BE75C}"/>
    <cellStyle name="Comma 3 5 5 4 2 5" xfId="20272" xr:uid="{51367529-C6BC-414B-A151-DFABA1A8405D}"/>
    <cellStyle name="Comma 3 5 5 4 3" xfId="1855" xr:uid="{00000000-0005-0000-0000-00005E430000}"/>
    <cellStyle name="Comma 3 5 5 4 3 2" xfId="4260" xr:uid="{00000000-0005-0000-0000-00005F430000}"/>
    <cellStyle name="Comma 3 5 5 4 3 2 2" xfId="9063" xr:uid="{00000000-0005-0000-0000-000060430000}"/>
    <cellStyle name="Comma 3 5 5 4 3 2 2 2" xfId="18670" xr:uid="{00000000-0005-0000-0000-000061430000}"/>
    <cellStyle name="Comma 3 5 5 4 3 2 2 2 2" xfId="37884" xr:uid="{78227B51-9952-4FCF-96C6-FF3021A36BA4}"/>
    <cellStyle name="Comma 3 5 5 4 3 2 2 3" xfId="28277" xr:uid="{C616394D-ADFE-427A-9C22-7E85AAA43376}"/>
    <cellStyle name="Comma 3 5 5 4 3 2 3" xfId="13867" xr:uid="{00000000-0005-0000-0000-000062430000}"/>
    <cellStyle name="Comma 3 5 5 4 3 2 3 2" xfId="33081" xr:uid="{05CC5D2B-9635-4871-B993-A32CA80D47EB}"/>
    <cellStyle name="Comma 3 5 5 4 3 2 4" xfId="23474" xr:uid="{4914E219-8D39-4191-876E-E7EAD9829B86}"/>
    <cellStyle name="Comma 3 5 5 4 3 3" xfId="6662" xr:uid="{00000000-0005-0000-0000-000063430000}"/>
    <cellStyle name="Comma 3 5 5 4 3 3 2" xfId="16269" xr:uid="{00000000-0005-0000-0000-000064430000}"/>
    <cellStyle name="Comma 3 5 5 4 3 3 2 2" xfId="35483" xr:uid="{8C468CE9-74BD-48F8-89B8-5F94E614F63B}"/>
    <cellStyle name="Comma 3 5 5 4 3 3 3" xfId="25876" xr:uid="{A6A6496E-5459-4D14-B894-9078DCD20F75}"/>
    <cellStyle name="Comma 3 5 5 4 3 4" xfId="11465" xr:uid="{00000000-0005-0000-0000-000065430000}"/>
    <cellStyle name="Comma 3 5 5 4 3 4 2" xfId="30679" xr:uid="{0AC6E257-88A5-4502-9318-51C32D36169C}"/>
    <cellStyle name="Comma 3 5 5 4 3 5" xfId="21072" xr:uid="{9C10BF4C-05CF-40A7-9734-B0C07CFA96E6}"/>
    <cellStyle name="Comma 3 5 5 4 4" xfId="2660" xr:uid="{00000000-0005-0000-0000-000066430000}"/>
    <cellStyle name="Comma 3 5 5 4 4 2" xfId="7463" xr:uid="{00000000-0005-0000-0000-000067430000}"/>
    <cellStyle name="Comma 3 5 5 4 4 2 2" xfId="17070" xr:uid="{00000000-0005-0000-0000-000068430000}"/>
    <cellStyle name="Comma 3 5 5 4 4 2 2 2" xfId="36284" xr:uid="{3A06AD69-72CB-402C-871F-82C787E4E5C4}"/>
    <cellStyle name="Comma 3 5 5 4 4 2 3" xfId="26677" xr:uid="{A0BB9390-3A38-40B4-A651-DDFEB375DFDF}"/>
    <cellStyle name="Comma 3 5 5 4 4 3" xfId="12267" xr:uid="{00000000-0005-0000-0000-000069430000}"/>
    <cellStyle name="Comma 3 5 5 4 4 3 2" xfId="31481" xr:uid="{B6233D5D-BD91-4F2E-B83E-C2D4BBB15BFA}"/>
    <cellStyle name="Comma 3 5 5 4 4 4" xfId="21874" xr:uid="{9F11CD53-3509-41E6-A75A-33B6B354D25A}"/>
    <cellStyle name="Comma 3 5 5 4 5" xfId="5062" xr:uid="{00000000-0005-0000-0000-00006A430000}"/>
    <cellStyle name="Comma 3 5 5 4 5 2" xfId="14669" xr:uid="{00000000-0005-0000-0000-00006B430000}"/>
    <cellStyle name="Comma 3 5 5 4 5 2 2" xfId="33883" xr:uid="{AC3CA2BB-27D8-4156-8AA6-A3A41106E802}"/>
    <cellStyle name="Comma 3 5 5 4 5 3" xfId="24276" xr:uid="{F38FC8F3-46AD-49E8-BB81-9B8E3F6BF908}"/>
    <cellStyle name="Comma 3 5 5 4 6" xfId="9865" xr:uid="{00000000-0005-0000-0000-00006C430000}"/>
    <cellStyle name="Comma 3 5 5 4 6 2" xfId="29079" xr:uid="{09037243-9B98-4A80-8193-61D688AD0AC8}"/>
    <cellStyle name="Comma 3 5 5 4 7" xfId="19472" xr:uid="{06AF7E54-DCAF-4840-810A-2BE3E5B94DFF}"/>
    <cellStyle name="Comma 3 5 5 5" xfId="454" xr:uid="{00000000-0005-0000-0000-00006D430000}"/>
    <cellStyle name="Comma 3 5 5 5 2" xfId="1255" xr:uid="{00000000-0005-0000-0000-00006E430000}"/>
    <cellStyle name="Comma 3 5 5 5 2 2" xfId="3660" xr:uid="{00000000-0005-0000-0000-00006F430000}"/>
    <cellStyle name="Comma 3 5 5 5 2 2 2" xfId="8463" xr:uid="{00000000-0005-0000-0000-000070430000}"/>
    <cellStyle name="Comma 3 5 5 5 2 2 2 2" xfId="18070" xr:uid="{00000000-0005-0000-0000-000071430000}"/>
    <cellStyle name="Comma 3 5 5 5 2 2 2 2 2" xfId="37284" xr:uid="{F6E7EC1F-8695-45CF-A562-16272D8A4B57}"/>
    <cellStyle name="Comma 3 5 5 5 2 2 2 3" xfId="27677" xr:uid="{B42B92E8-0A8C-457F-80AE-30E7AB04D40B}"/>
    <cellStyle name="Comma 3 5 5 5 2 2 3" xfId="13267" xr:uid="{00000000-0005-0000-0000-000072430000}"/>
    <cellStyle name="Comma 3 5 5 5 2 2 3 2" xfId="32481" xr:uid="{5EC06A8A-3341-4B26-B688-B606B92F2F12}"/>
    <cellStyle name="Comma 3 5 5 5 2 2 4" xfId="22874" xr:uid="{321E6579-0A66-401F-9A95-65843FD7C762}"/>
    <cellStyle name="Comma 3 5 5 5 2 3" xfId="6062" xr:uid="{00000000-0005-0000-0000-000073430000}"/>
    <cellStyle name="Comma 3 5 5 5 2 3 2" xfId="15669" xr:uid="{00000000-0005-0000-0000-000074430000}"/>
    <cellStyle name="Comma 3 5 5 5 2 3 2 2" xfId="34883" xr:uid="{3BD1FC06-8C36-40F7-BC9F-8C55D0028E49}"/>
    <cellStyle name="Comma 3 5 5 5 2 3 3" xfId="25276" xr:uid="{0C7F8A16-07C1-4B49-A1DA-B4C7A4C68D67}"/>
    <cellStyle name="Comma 3 5 5 5 2 4" xfId="10865" xr:uid="{00000000-0005-0000-0000-000075430000}"/>
    <cellStyle name="Comma 3 5 5 5 2 4 2" xfId="30079" xr:uid="{06E4BFAE-BAB2-4535-81B0-5B9CFD098B25}"/>
    <cellStyle name="Comma 3 5 5 5 2 5" xfId="20472" xr:uid="{4138DA79-EAEF-46DC-8FBE-5263D47F50E0}"/>
    <cellStyle name="Comma 3 5 5 5 3" xfId="2055" xr:uid="{00000000-0005-0000-0000-000076430000}"/>
    <cellStyle name="Comma 3 5 5 5 3 2" xfId="4460" xr:uid="{00000000-0005-0000-0000-000077430000}"/>
    <cellStyle name="Comma 3 5 5 5 3 2 2" xfId="9263" xr:uid="{00000000-0005-0000-0000-000078430000}"/>
    <cellStyle name="Comma 3 5 5 5 3 2 2 2" xfId="18870" xr:uid="{00000000-0005-0000-0000-000079430000}"/>
    <cellStyle name="Comma 3 5 5 5 3 2 2 2 2" xfId="38084" xr:uid="{0A723580-7D9C-43EA-9BE9-5738BB1369F0}"/>
    <cellStyle name="Comma 3 5 5 5 3 2 2 3" xfId="28477" xr:uid="{F1C921F4-D646-4646-820E-9D6C5148B499}"/>
    <cellStyle name="Comma 3 5 5 5 3 2 3" xfId="14067" xr:uid="{00000000-0005-0000-0000-00007A430000}"/>
    <cellStyle name="Comma 3 5 5 5 3 2 3 2" xfId="33281" xr:uid="{257D3A07-6CAB-4EE3-B57B-2D28C3AF80E7}"/>
    <cellStyle name="Comma 3 5 5 5 3 2 4" xfId="23674" xr:uid="{47EAFD17-1C7D-4654-B530-DA08A5E1DA86}"/>
    <cellStyle name="Comma 3 5 5 5 3 3" xfId="6862" xr:uid="{00000000-0005-0000-0000-00007B430000}"/>
    <cellStyle name="Comma 3 5 5 5 3 3 2" xfId="16469" xr:uid="{00000000-0005-0000-0000-00007C430000}"/>
    <cellStyle name="Comma 3 5 5 5 3 3 2 2" xfId="35683" xr:uid="{30413EB1-F09A-4EEA-B0F2-A57456755BD1}"/>
    <cellStyle name="Comma 3 5 5 5 3 3 3" xfId="26076" xr:uid="{8B9AD6CA-7EEC-4384-8971-7ED96495CF91}"/>
    <cellStyle name="Comma 3 5 5 5 3 4" xfId="11665" xr:uid="{00000000-0005-0000-0000-00007D430000}"/>
    <cellStyle name="Comma 3 5 5 5 3 4 2" xfId="30879" xr:uid="{8C2C5F58-FC43-421A-AC79-F065FE1A421A}"/>
    <cellStyle name="Comma 3 5 5 5 3 5" xfId="21272" xr:uid="{1CAE8BFD-961A-4C06-AFB0-A51093E863D9}"/>
    <cellStyle name="Comma 3 5 5 5 4" xfId="2860" xr:uid="{00000000-0005-0000-0000-00007E430000}"/>
    <cellStyle name="Comma 3 5 5 5 4 2" xfId="7663" xr:uid="{00000000-0005-0000-0000-00007F430000}"/>
    <cellStyle name="Comma 3 5 5 5 4 2 2" xfId="17270" xr:uid="{00000000-0005-0000-0000-000080430000}"/>
    <cellStyle name="Comma 3 5 5 5 4 2 2 2" xfId="36484" xr:uid="{4595A413-0590-4CFA-B0CD-0C614B5115F9}"/>
    <cellStyle name="Comma 3 5 5 5 4 2 3" xfId="26877" xr:uid="{D242A4CC-D862-4CE8-B267-D8E2B755E748}"/>
    <cellStyle name="Comma 3 5 5 5 4 3" xfId="12467" xr:uid="{00000000-0005-0000-0000-000081430000}"/>
    <cellStyle name="Comma 3 5 5 5 4 3 2" xfId="31681" xr:uid="{3AA9FCBF-AC76-4EC8-88D0-E62B57F171D2}"/>
    <cellStyle name="Comma 3 5 5 5 4 4" xfId="22074" xr:uid="{EA3BB716-2612-430D-B9B9-CCACA7597F99}"/>
    <cellStyle name="Comma 3 5 5 5 5" xfId="5262" xr:uid="{00000000-0005-0000-0000-000082430000}"/>
    <cellStyle name="Comma 3 5 5 5 5 2" xfId="14869" xr:uid="{00000000-0005-0000-0000-000083430000}"/>
    <cellStyle name="Comma 3 5 5 5 5 2 2" xfId="34083" xr:uid="{EB3EBFF7-5747-4F35-8E3D-77BB14EB8D62}"/>
    <cellStyle name="Comma 3 5 5 5 5 3" xfId="24476" xr:uid="{27237CB1-A498-4910-88EF-DC3784087B07}"/>
    <cellStyle name="Comma 3 5 5 5 6" xfId="10065" xr:uid="{00000000-0005-0000-0000-000084430000}"/>
    <cellStyle name="Comma 3 5 5 5 6 2" xfId="29279" xr:uid="{67E7DEB9-BA90-48C4-8523-C13DBF3FCCCA}"/>
    <cellStyle name="Comma 3 5 5 5 7" xfId="19672" xr:uid="{9027073C-D7B6-41BD-BB3C-658DF425AE62}"/>
    <cellStyle name="Comma 3 5 5 6" xfId="654" xr:uid="{00000000-0005-0000-0000-000085430000}"/>
    <cellStyle name="Comma 3 5 5 6 2" xfId="1455" xr:uid="{00000000-0005-0000-0000-000086430000}"/>
    <cellStyle name="Comma 3 5 5 6 2 2" xfId="3860" xr:uid="{00000000-0005-0000-0000-000087430000}"/>
    <cellStyle name="Comma 3 5 5 6 2 2 2" xfId="8663" xr:uid="{00000000-0005-0000-0000-000088430000}"/>
    <cellStyle name="Comma 3 5 5 6 2 2 2 2" xfId="18270" xr:uid="{00000000-0005-0000-0000-000089430000}"/>
    <cellStyle name="Comma 3 5 5 6 2 2 2 2 2" xfId="37484" xr:uid="{E1404FE6-6320-4640-829E-436DBCC1E596}"/>
    <cellStyle name="Comma 3 5 5 6 2 2 2 3" xfId="27877" xr:uid="{EB934107-0392-4F0F-9B41-5552FBA7AE7A}"/>
    <cellStyle name="Comma 3 5 5 6 2 2 3" xfId="13467" xr:uid="{00000000-0005-0000-0000-00008A430000}"/>
    <cellStyle name="Comma 3 5 5 6 2 2 3 2" xfId="32681" xr:uid="{E053B2B8-4DD9-4274-85B9-4A03A5EE731B}"/>
    <cellStyle name="Comma 3 5 5 6 2 2 4" xfId="23074" xr:uid="{DEA3E49A-29D3-4D34-BB1B-32CB5B54C689}"/>
    <cellStyle name="Comma 3 5 5 6 2 3" xfId="6262" xr:uid="{00000000-0005-0000-0000-00008B430000}"/>
    <cellStyle name="Comma 3 5 5 6 2 3 2" xfId="15869" xr:uid="{00000000-0005-0000-0000-00008C430000}"/>
    <cellStyle name="Comma 3 5 5 6 2 3 2 2" xfId="35083" xr:uid="{CAC494E6-E79E-4B90-9666-A1F6B0567E39}"/>
    <cellStyle name="Comma 3 5 5 6 2 3 3" xfId="25476" xr:uid="{6F7C6579-DCE6-40B4-B3A2-22DFCD59717F}"/>
    <cellStyle name="Comma 3 5 5 6 2 4" xfId="11065" xr:uid="{00000000-0005-0000-0000-00008D430000}"/>
    <cellStyle name="Comma 3 5 5 6 2 4 2" xfId="30279" xr:uid="{71E60DFC-92E2-4FB3-8DD2-D011CE4CCA2D}"/>
    <cellStyle name="Comma 3 5 5 6 2 5" xfId="20672" xr:uid="{F9D554C2-EF2E-45F4-B677-72639ED113A7}"/>
    <cellStyle name="Comma 3 5 5 6 3" xfId="2255" xr:uid="{00000000-0005-0000-0000-00008E430000}"/>
    <cellStyle name="Comma 3 5 5 6 3 2" xfId="4660" xr:uid="{00000000-0005-0000-0000-00008F430000}"/>
    <cellStyle name="Comma 3 5 5 6 3 2 2" xfId="9463" xr:uid="{00000000-0005-0000-0000-000090430000}"/>
    <cellStyle name="Comma 3 5 5 6 3 2 2 2" xfId="19070" xr:uid="{00000000-0005-0000-0000-000091430000}"/>
    <cellStyle name="Comma 3 5 5 6 3 2 2 2 2" xfId="38284" xr:uid="{0E76F7A0-7718-4DF1-A0AE-14883EA710B6}"/>
    <cellStyle name="Comma 3 5 5 6 3 2 2 3" xfId="28677" xr:uid="{E98F19C8-66F3-4300-AFD9-AD7E7A1A83F4}"/>
    <cellStyle name="Comma 3 5 5 6 3 2 3" xfId="14267" xr:uid="{00000000-0005-0000-0000-000092430000}"/>
    <cellStyle name="Comma 3 5 5 6 3 2 3 2" xfId="33481" xr:uid="{53FC1569-EDA8-47BC-899A-79561839A14E}"/>
    <cellStyle name="Comma 3 5 5 6 3 2 4" xfId="23874" xr:uid="{9EDC6D12-B5D4-4039-91A3-8FF327738DD8}"/>
    <cellStyle name="Comma 3 5 5 6 3 3" xfId="7062" xr:uid="{00000000-0005-0000-0000-000093430000}"/>
    <cellStyle name="Comma 3 5 5 6 3 3 2" xfId="16669" xr:uid="{00000000-0005-0000-0000-000094430000}"/>
    <cellStyle name="Comma 3 5 5 6 3 3 2 2" xfId="35883" xr:uid="{4475D6B8-E57F-4C4E-8642-06E17964E193}"/>
    <cellStyle name="Comma 3 5 5 6 3 3 3" xfId="26276" xr:uid="{184D9FB5-7D7B-46BB-BFE2-844D0A510C89}"/>
    <cellStyle name="Comma 3 5 5 6 3 4" xfId="11865" xr:uid="{00000000-0005-0000-0000-000095430000}"/>
    <cellStyle name="Comma 3 5 5 6 3 4 2" xfId="31079" xr:uid="{7F064B49-5F88-47A5-80DC-189A61870679}"/>
    <cellStyle name="Comma 3 5 5 6 3 5" xfId="21472" xr:uid="{52A01FD3-FD0D-4ACA-B100-1540DD1C18EB}"/>
    <cellStyle name="Comma 3 5 5 6 4" xfId="3060" xr:uid="{00000000-0005-0000-0000-000096430000}"/>
    <cellStyle name="Comma 3 5 5 6 4 2" xfId="7863" xr:uid="{00000000-0005-0000-0000-000097430000}"/>
    <cellStyle name="Comma 3 5 5 6 4 2 2" xfId="17470" xr:uid="{00000000-0005-0000-0000-000098430000}"/>
    <cellStyle name="Comma 3 5 5 6 4 2 2 2" xfId="36684" xr:uid="{6DD3168A-8C9F-401F-BACE-225486D7FF87}"/>
    <cellStyle name="Comma 3 5 5 6 4 2 3" xfId="27077" xr:uid="{630C24D1-C9E6-4A11-9A0B-74179A2BAE28}"/>
    <cellStyle name="Comma 3 5 5 6 4 3" xfId="12667" xr:uid="{00000000-0005-0000-0000-000099430000}"/>
    <cellStyle name="Comma 3 5 5 6 4 3 2" xfId="31881" xr:uid="{800EB823-CA0F-4367-894A-E29973A3D5EC}"/>
    <cellStyle name="Comma 3 5 5 6 4 4" xfId="22274" xr:uid="{65FB3C78-40AD-4274-89E6-B1B74369BA41}"/>
    <cellStyle name="Comma 3 5 5 6 5" xfId="5462" xr:uid="{00000000-0005-0000-0000-00009A430000}"/>
    <cellStyle name="Comma 3 5 5 6 5 2" xfId="15069" xr:uid="{00000000-0005-0000-0000-00009B430000}"/>
    <cellStyle name="Comma 3 5 5 6 5 2 2" xfId="34283" xr:uid="{581FEBA3-DADC-4DAB-A551-03FEC73E1F0D}"/>
    <cellStyle name="Comma 3 5 5 6 5 3" xfId="24676" xr:uid="{8AA9397C-1E63-4DCC-8DA9-DD7A30783D33}"/>
    <cellStyle name="Comma 3 5 5 6 6" xfId="10265" xr:uid="{00000000-0005-0000-0000-00009C430000}"/>
    <cellStyle name="Comma 3 5 5 6 6 2" xfId="29479" xr:uid="{A9EF55B4-90E1-4597-A618-206DD74B9ACA}"/>
    <cellStyle name="Comma 3 5 5 6 7" xfId="19872" xr:uid="{F80D201B-C7CD-4932-B2AF-AAA8D1EDF4FD}"/>
    <cellStyle name="Comma 3 5 5 7" xfId="855" xr:uid="{00000000-0005-0000-0000-00009D430000}"/>
    <cellStyle name="Comma 3 5 5 7 2" xfId="3260" xr:uid="{00000000-0005-0000-0000-00009E430000}"/>
    <cellStyle name="Comma 3 5 5 7 2 2" xfId="8063" xr:uid="{00000000-0005-0000-0000-00009F430000}"/>
    <cellStyle name="Comma 3 5 5 7 2 2 2" xfId="17670" xr:uid="{00000000-0005-0000-0000-0000A0430000}"/>
    <cellStyle name="Comma 3 5 5 7 2 2 2 2" xfId="36884" xr:uid="{01A30E7F-D730-41A0-A113-951A7CDF0B05}"/>
    <cellStyle name="Comma 3 5 5 7 2 2 3" xfId="27277" xr:uid="{DE1712C8-86DA-4ECC-BAF2-151B42AE2FE9}"/>
    <cellStyle name="Comma 3 5 5 7 2 3" xfId="12867" xr:uid="{00000000-0005-0000-0000-0000A1430000}"/>
    <cellStyle name="Comma 3 5 5 7 2 3 2" xfId="32081" xr:uid="{E508C673-F240-4DF9-9F59-7C3688BF516B}"/>
    <cellStyle name="Comma 3 5 5 7 2 4" xfId="22474" xr:uid="{941B2F5B-52A4-4398-A05F-7F74D4C80CA7}"/>
    <cellStyle name="Comma 3 5 5 7 3" xfId="5662" xr:uid="{00000000-0005-0000-0000-0000A2430000}"/>
    <cellStyle name="Comma 3 5 5 7 3 2" xfId="15269" xr:uid="{00000000-0005-0000-0000-0000A3430000}"/>
    <cellStyle name="Comma 3 5 5 7 3 2 2" xfId="34483" xr:uid="{AA320A38-8BE6-4517-A14B-3A662B25156E}"/>
    <cellStyle name="Comma 3 5 5 7 3 3" xfId="24876" xr:uid="{0162F3ED-1D73-4CF7-A740-0727F81E8A1B}"/>
    <cellStyle name="Comma 3 5 5 7 4" xfId="10465" xr:uid="{00000000-0005-0000-0000-0000A4430000}"/>
    <cellStyle name="Comma 3 5 5 7 4 2" xfId="29679" xr:uid="{6F8B7656-9603-48C0-BDEF-642D3441E2A8}"/>
    <cellStyle name="Comma 3 5 5 7 5" xfId="20072" xr:uid="{2A2038E8-2523-4153-8653-49E67A15EE7F}"/>
    <cellStyle name="Comma 3 5 5 8" xfId="1655" xr:uid="{00000000-0005-0000-0000-0000A5430000}"/>
    <cellStyle name="Comma 3 5 5 8 2" xfId="4060" xr:uid="{00000000-0005-0000-0000-0000A6430000}"/>
    <cellStyle name="Comma 3 5 5 8 2 2" xfId="8863" xr:uid="{00000000-0005-0000-0000-0000A7430000}"/>
    <cellStyle name="Comma 3 5 5 8 2 2 2" xfId="18470" xr:uid="{00000000-0005-0000-0000-0000A8430000}"/>
    <cellStyle name="Comma 3 5 5 8 2 2 2 2" xfId="37684" xr:uid="{875B84B8-CE1D-4BA3-9A4E-45F7CB33C9F7}"/>
    <cellStyle name="Comma 3 5 5 8 2 2 3" xfId="28077" xr:uid="{2BBC19C0-F154-4464-A9DB-A4AB32DAFCD5}"/>
    <cellStyle name="Comma 3 5 5 8 2 3" xfId="13667" xr:uid="{00000000-0005-0000-0000-0000A9430000}"/>
    <cellStyle name="Comma 3 5 5 8 2 3 2" xfId="32881" xr:uid="{894D8229-A5F5-445D-928D-70394BB99C7B}"/>
    <cellStyle name="Comma 3 5 5 8 2 4" xfId="23274" xr:uid="{23B30235-6487-427F-A187-F7E3A967B73B}"/>
    <cellStyle name="Comma 3 5 5 8 3" xfId="6462" xr:uid="{00000000-0005-0000-0000-0000AA430000}"/>
    <cellStyle name="Comma 3 5 5 8 3 2" xfId="16069" xr:uid="{00000000-0005-0000-0000-0000AB430000}"/>
    <cellStyle name="Comma 3 5 5 8 3 2 2" xfId="35283" xr:uid="{CA05E371-E7C8-4B39-9C0F-83065B5CB6A4}"/>
    <cellStyle name="Comma 3 5 5 8 3 3" xfId="25676" xr:uid="{5C22A9B4-8224-4A7E-8B6B-8213D59BE003}"/>
    <cellStyle name="Comma 3 5 5 8 4" xfId="11265" xr:uid="{00000000-0005-0000-0000-0000AC430000}"/>
    <cellStyle name="Comma 3 5 5 8 4 2" xfId="30479" xr:uid="{2E2FB557-4BB3-404C-AFA7-FDD0E850830B}"/>
    <cellStyle name="Comma 3 5 5 8 5" xfId="20872" xr:uid="{A6B59A02-D5F5-40DD-BB5B-0FF449214CA7}"/>
    <cellStyle name="Comma 3 5 5 9" xfId="2460" xr:uid="{00000000-0005-0000-0000-0000AD430000}"/>
    <cellStyle name="Comma 3 5 5 9 2" xfId="7263" xr:uid="{00000000-0005-0000-0000-0000AE430000}"/>
    <cellStyle name="Comma 3 5 5 9 2 2" xfId="16870" xr:uid="{00000000-0005-0000-0000-0000AF430000}"/>
    <cellStyle name="Comma 3 5 5 9 2 2 2" xfId="36084" xr:uid="{D0E4DE61-C581-4CD8-9DBB-AF75507D9BDC}"/>
    <cellStyle name="Comma 3 5 5 9 2 3" xfId="26477" xr:uid="{CAD57CFE-E489-4040-ADD7-C3C075BAE9B0}"/>
    <cellStyle name="Comma 3 5 5 9 3" xfId="12067" xr:uid="{00000000-0005-0000-0000-0000B0430000}"/>
    <cellStyle name="Comma 3 5 5 9 3 2" xfId="31281" xr:uid="{9DD8D09B-1D5E-4F25-8AEB-37E5C8CC4793}"/>
    <cellStyle name="Comma 3 5 5 9 4" xfId="21674" xr:uid="{738A0EE2-A3D3-4A56-ABAE-EFD04AB825A8}"/>
    <cellStyle name="Comma 3 5 6" xfId="64" xr:uid="{00000000-0005-0000-0000-0000B1430000}"/>
    <cellStyle name="Comma 3 5 6 10" xfId="9675" xr:uid="{00000000-0005-0000-0000-0000B2430000}"/>
    <cellStyle name="Comma 3 5 6 10 2" xfId="28889" xr:uid="{501A8CA2-8FB8-48B8-BBA9-1E3DE6E8EF2C}"/>
    <cellStyle name="Comma 3 5 6 11" xfId="19282" xr:uid="{3D14C0B5-2E4F-40C2-92B1-988EF59FF9C9}"/>
    <cellStyle name="Comma 3 5 6 2" xfId="164" xr:uid="{00000000-0005-0000-0000-0000B3430000}"/>
    <cellStyle name="Comma 3 5 6 2 10" xfId="19382" xr:uid="{50139344-8BEF-4931-B3D4-EB033826D0A5}"/>
    <cellStyle name="Comma 3 5 6 2 2" xfId="364" xr:uid="{00000000-0005-0000-0000-0000B4430000}"/>
    <cellStyle name="Comma 3 5 6 2 2 2" xfId="1165" xr:uid="{00000000-0005-0000-0000-0000B5430000}"/>
    <cellStyle name="Comma 3 5 6 2 2 2 2" xfId="3570" xr:uid="{00000000-0005-0000-0000-0000B6430000}"/>
    <cellStyle name="Comma 3 5 6 2 2 2 2 2" xfId="8373" xr:uid="{00000000-0005-0000-0000-0000B7430000}"/>
    <cellStyle name="Comma 3 5 6 2 2 2 2 2 2" xfId="17980" xr:uid="{00000000-0005-0000-0000-0000B8430000}"/>
    <cellStyle name="Comma 3 5 6 2 2 2 2 2 2 2" xfId="37194" xr:uid="{3C870486-1ED0-4C33-A875-82CACEED2AD1}"/>
    <cellStyle name="Comma 3 5 6 2 2 2 2 2 3" xfId="27587" xr:uid="{6626AF8F-E17D-4A8B-A5AD-C9FECEEF8805}"/>
    <cellStyle name="Comma 3 5 6 2 2 2 2 3" xfId="13177" xr:uid="{00000000-0005-0000-0000-0000B9430000}"/>
    <cellStyle name="Comma 3 5 6 2 2 2 2 3 2" xfId="32391" xr:uid="{B9A7C4FE-B198-438F-9E8A-E603BE11781F}"/>
    <cellStyle name="Comma 3 5 6 2 2 2 2 4" xfId="22784" xr:uid="{54CD1E9D-5BF2-4B8D-AA68-6783A1B9AA7C}"/>
    <cellStyle name="Comma 3 5 6 2 2 2 3" xfId="5972" xr:uid="{00000000-0005-0000-0000-0000BA430000}"/>
    <cellStyle name="Comma 3 5 6 2 2 2 3 2" xfId="15579" xr:uid="{00000000-0005-0000-0000-0000BB430000}"/>
    <cellStyle name="Comma 3 5 6 2 2 2 3 2 2" xfId="34793" xr:uid="{9516F171-FDA3-4A94-BFEE-7CB06E531681}"/>
    <cellStyle name="Comma 3 5 6 2 2 2 3 3" xfId="25186" xr:uid="{963C19FF-23B1-46A5-B647-247C6709B291}"/>
    <cellStyle name="Comma 3 5 6 2 2 2 4" xfId="10775" xr:uid="{00000000-0005-0000-0000-0000BC430000}"/>
    <cellStyle name="Comma 3 5 6 2 2 2 4 2" xfId="29989" xr:uid="{D9DA9316-E11F-4716-A808-3B96D63829DD}"/>
    <cellStyle name="Comma 3 5 6 2 2 2 5" xfId="20382" xr:uid="{D76EA560-AD26-44FD-B60B-7B31E37AF63B}"/>
    <cellStyle name="Comma 3 5 6 2 2 3" xfId="1965" xr:uid="{00000000-0005-0000-0000-0000BD430000}"/>
    <cellStyle name="Comma 3 5 6 2 2 3 2" xfId="4370" xr:uid="{00000000-0005-0000-0000-0000BE430000}"/>
    <cellStyle name="Comma 3 5 6 2 2 3 2 2" xfId="9173" xr:uid="{00000000-0005-0000-0000-0000BF430000}"/>
    <cellStyle name="Comma 3 5 6 2 2 3 2 2 2" xfId="18780" xr:uid="{00000000-0005-0000-0000-0000C0430000}"/>
    <cellStyle name="Comma 3 5 6 2 2 3 2 2 2 2" xfId="37994" xr:uid="{54F5C548-759E-406F-827A-16FA4CF46B37}"/>
    <cellStyle name="Comma 3 5 6 2 2 3 2 2 3" xfId="28387" xr:uid="{098EDD4A-BD09-4ADB-85ED-282EBB1EA9F4}"/>
    <cellStyle name="Comma 3 5 6 2 2 3 2 3" xfId="13977" xr:uid="{00000000-0005-0000-0000-0000C1430000}"/>
    <cellStyle name="Comma 3 5 6 2 2 3 2 3 2" xfId="33191" xr:uid="{EB319B1A-5124-4A71-ACE5-D2E970631FBE}"/>
    <cellStyle name="Comma 3 5 6 2 2 3 2 4" xfId="23584" xr:uid="{03D8C99D-B83D-4916-BBC0-2E6D92D4B139}"/>
    <cellStyle name="Comma 3 5 6 2 2 3 3" xfId="6772" xr:uid="{00000000-0005-0000-0000-0000C2430000}"/>
    <cellStyle name="Comma 3 5 6 2 2 3 3 2" xfId="16379" xr:uid="{00000000-0005-0000-0000-0000C3430000}"/>
    <cellStyle name="Comma 3 5 6 2 2 3 3 2 2" xfId="35593" xr:uid="{E106A72E-35B2-4F5A-806B-8FB35D73015F}"/>
    <cellStyle name="Comma 3 5 6 2 2 3 3 3" xfId="25986" xr:uid="{9D13DB44-9DD4-4B53-BAF3-F9081956DA21}"/>
    <cellStyle name="Comma 3 5 6 2 2 3 4" xfId="11575" xr:uid="{00000000-0005-0000-0000-0000C4430000}"/>
    <cellStyle name="Comma 3 5 6 2 2 3 4 2" xfId="30789" xr:uid="{F7B795F8-2732-4A3B-9592-ED9FA824F564}"/>
    <cellStyle name="Comma 3 5 6 2 2 3 5" xfId="21182" xr:uid="{EAD0E928-08FF-4319-B42D-51CEEE16458B}"/>
    <cellStyle name="Comma 3 5 6 2 2 4" xfId="2770" xr:uid="{00000000-0005-0000-0000-0000C5430000}"/>
    <cellStyle name="Comma 3 5 6 2 2 4 2" xfId="7573" xr:uid="{00000000-0005-0000-0000-0000C6430000}"/>
    <cellStyle name="Comma 3 5 6 2 2 4 2 2" xfId="17180" xr:uid="{00000000-0005-0000-0000-0000C7430000}"/>
    <cellStyle name="Comma 3 5 6 2 2 4 2 2 2" xfId="36394" xr:uid="{D7B0C01E-7DD4-4AC2-AFFA-420FAD839D7E}"/>
    <cellStyle name="Comma 3 5 6 2 2 4 2 3" xfId="26787" xr:uid="{09387B65-5109-4595-A57D-2DDBF25A2C85}"/>
    <cellStyle name="Comma 3 5 6 2 2 4 3" xfId="12377" xr:uid="{00000000-0005-0000-0000-0000C8430000}"/>
    <cellStyle name="Comma 3 5 6 2 2 4 3 2" xfId="31591" xr:uid="{55700E50-B203-40B8-8B41-113B4BF8E568}"/>
    <cellStyle name="Comma 3 5 6 2 2 4 4" xfId="21984" xr:uid="{D37967A7-370B-490E-9708-D5CEB4BBE620}"/>
    <cellStyle name="Comma 3 5 6 2 2 5" xfId="5172" xr:uid="{00000000-0005-0000-0000-0000C9430000}"/>
    <cellStyle name="Comma 3 5 6 2 2 5 2" xfId="14779" xr:uid="{00000000-0005-0000-0000-0000CA430000}"/>
    <cellStyle name="Comma 3 5 6 2 2 5 2 2" xfId="33993" xr:uid="{CBEBC80B-7909-4144-81FB-6DE18022D4EB}"/>
    <cellStyle name="Comma 3 5 6 2 2 5 3" xfId="24386" xr:uid="{A975A4AC-F9E0-43A9-A921-C9644816D4F7}"/>
    <cellStyle name="Comma 3 5 6 2 2 6" xfId="9975" xr:uid="{00000000-0005-0000-0000-0000CB430000}"/>
    <cellStyle name="Comma 3 5 6 2 2 6 2" xfId="29189" xr:uid="{7E3B6699-89D2-4D6A-9B8D-79001909EB7E}"/>
    <cellStyle name="Comma 3 5 6 2 2 7" xfId="19582" xr:uid="{5FC99402-01EE-4A36-8184-77EA6F5E9A81}"/>
    <cellStyle name="Comma 3 5 6 2 3" xfId="564" xr:uid="{00000000-0005-0000-0000-0000CC430000}"/>
    <cellStyle name="Comma 3 5 6 2 3 2" xfId="1365" xr:uid="{00000000-0005-0000-0000-0000CD430000}"/>
    <cellStyle name="Comma 3 5 6 2 3 2 2" xfId="3770" xr:uid="{00000000-0005-0000-0000-0000CE430000}"/>
    <cellStyle name="Comma 3 5 6 2 3 2 2 2" xfId="8573" xr:uid="{00000000-0005-0000-0000-0000CF430000}"/>
    <cellStyle name="Comma 3 5 6 2 3 2 2 2 2" xfId="18180" xr:uid="{00000000-0005-0000-0000-0000D0430000}"/>
    <cellStyle name="Comma 3 5 6 2 3 2 2 2 2 2" xfId="37394" xr:uid="{E01FA330-A7A7-4DAC-8E8E-31F35ECBDE80}"/>
    <cellStyle name="Comma 3 5 6 2 3 2 2 2 3" xfId="27787" xr:uid="{3177C3AD-D2A3-48FC-85FC-9007D496956F}"/>
    <cellStyle name="Comma 3 5 6 2 3 2 2 3" xfId="13377" xr:uid="{00000000-0005-0000-0000-0000D1430000}"/>
    <cellStyle name="Comma 3 5 6 2 3 2 2 3 2" xfId="32591" xr:uid="{2592CE19-BD88-4FD0-9120-C00A522D44A8}"/>
    <cellStyle name="Comma 3 5 6 2 3 2 2 4" xfId="22984" xr:uid="{020492D1-8CD8-47CB-9D78-AF38E26A4BAF}"/>
    <cellStyle name="Comma 3 5 6 2 3 2 3" xfId="6172" xr:uid="{00000000-0005-0000-0000-0000D2430000}"/>
    <cellStyle name="Comma 3 5 6 2 3 2 3 2" xfId="15779" xr:uid="{00000000-0005-0000-0000-0000D3430000}"/>
    <cellStyle name="Comma 3 5 6 2 3 2 3 2 2" xfId="34993" xr:uid="{6FC15BA2-2F2F-4921-A9B0-75B360678AEC}"/>
    <cellStyle name="Comma 3 5 6 2 3 2 3 3" xfId="25386" xr:uid="{725B318A-4968-4545-8D2A-596FF173C409}"/>
    <cellStyle name="Comma 3 5 6 2 3 2 4" xfId="10975" xr:uid="{00000000-0005-0000-0000-0000D4430000}"/>
    <cellStyle name="Comma 3 5 6 2 3 2 4 2" xfId="30189" xr:uid="{E12C40D3-00AB-4F55-8187-CE0D36F6CE16}"/>
    <cellStyle name="Comma 3 5 6 2 3 2 5" xfId="20582" xr:uid="{EC3FC769-740F-409E-B94E-3DA7CEFAE360}"/>
    <cellStyle name="Comma 3 5 6 2 3 3" xfId="2165" xr:uid="{00000000-0005-0000-0000-0000D5430000}"/>
    <cellStyle name="Comma 3 5 6 2 3 3 2" xfId="4570" xr:uid="{00000000-0005-0000-0000-0000D6430000}"/>
    <cellStyle name="Comma 3 5 6 2 3 3 2 2" xfId="9373" xr:uid="{00000000-0005-0000-0000-0000D7430000}"/>
    <cellStyle name="Comma 3 5 6 2 3 3 2 2 2" xfId="18980" xr:uid="{00000000-0005-0000-0000-0000D8430000}"/>
    <cellStyle name="Comma 3 5 6 2 3 3 2 2 2 2" xfId="38194" xr:uid="{53683EC3-F9BB-406A-8731-A86BDAEBE3A3}"/>
    <cellStyle name="Comma 3 5 6 2 3 3 2 2 3" xfId="28587" xr:uid="{F7374C09-0599-459B-8097-56B4E50667F2}"/>
    <cellStyle name="Comma 3 5 6 2 3 3 2 3" xfId="14177" xr:uid="{00000000-0005-0000-0000-0000D9430000}"/>
    <cellStyle name="Comma 3 5 6 2 3 3 2 3 2" xfId="33391" xr:uid="{0FD31C72-41E2-4B60-815A-FBD0063DCF0F}"/>
    <cellStyle name="Comma 3 5 6 2 3 3 2 4" xfId="23784" xr:uid="{917A61AA-487C-4F47-8F01-78D067702639}"/>
    <cellStyle name="Comma 3 5 6 2 3 3 3" xfId="6972" xr:uid="{00000000-0005-0000-0000-0000DA430000}"/>
    <cellStyle name="Comma 3 5 6 2 3 3 3 2" xfId="16579" xr:uid="{00000000-0005-0000-0000-0000DB430000}"/>
    <cellStyle name="Comma 3 5 6 2 3 3 3 2 2" xfId="35793" xr:uid="{44CF38E8-3EE0-47A3-AC1B-A75E6C40846F}"/>
    <cellStyle name="Comma 3 5 6 2 3 3 3 3" xfId="26186" xr:uid="{E274A499-D6C0-4DDE-83F0-E6328FDE606D}"/>
    <cellStyle name="Comma 3 5 6 2 3 3 4" xfId="11775" xr:uid="{00000000-0005-0000-0000-0000DC430000}"/>
    <cellStyle name="Comma 3 5 6 2 3 3 4 2" xfId="30989" xr:uid="{51EEC150-475C-4161-9024-E2BAE1F4D87B}"/>
    <cellStyle name="Comma 3 5 6 2 3 3 5" xfId="21382" xr:uid="{17435BCD-9094-426D-B6A7-846C6BD7BD04}"/>
    <cellStyle name="Comma 3 5 6 2 3 4" xfId="2970" xr:uid="{00000000-0005-0000-0000-0000DD430000}"/>
    <cellStyle name="Comma 3 5 6 2 3 4 2" xfId="7773" xr:uid="{00000000-0005-0000-0000-0000DE430000}"/>
    <cellStyle name="Comma 3 5 6 2 3 4 2 2" xfId="17380" xr:uid="{00000000-0005-0000-0000-0000DF430000}"/>
    <cellStyle name="Comma 3 5 6 2 3 4 2 2 2" xfId="36594" xr:uid="{FFF493FD-6D84-46BE-B63A-BEDD6726E924}"/>
    <cellStyle name="Comma 3 5 6 2 3 4 2 3" xfId="26987" xr:uid="{8FD78F12-16F0-45F0-B580-0743C0BB43A5}"/>
    <cellStyle name="Comma 3 5 6 2 3 4 3" xfId="12577" xr:uid="{00000000-0005-0000-0000-0000E0430000}"/>
    <cellStyle name="Comma 3 5 6 2 3 4 3 2" xfId="31791" xr:uid="{D0BDFB17-7C77-4F17-91BF-2E5B2C522C03}"/>
    <cellStyle name="Comma 3 5 6 2 3 4 4" xfId="22184" xr:uid="{4234A40D-5055-4139-881C-3B08642D6E2F}"/>
    <cellStyle name="Comma 3 5 6 2 3 5" xfId="5372" xr:uid="{00000000-0005-0000-0000-0000E1430000}"/>
    <cellStyle name="Comma 3 5 6 2 3 5 2" xfId="14979" xr:uid="{00000000-0005-0000-0000-0000E2430000}"/>
    <cellStyle name="Comma 3 5 6 2 3 5 2 2" xfId="34193" xr:uid="{CF594DEB-7025-4D47-B9CF-E47700FB8553}"/>
    <cellStyle name="Comma 3 5 6 2 3 5 3" xfId="24586" xr:uid="{43A3CB06-40FE-4FA8-ABCA-BA96D6531D6D}"/>
    <cellStyle name="Comma 3 5 6 2 3 6" xfId="10175" xr:uid="{00000000-0005-0000-0000-0000E3430000}"/>
    <cellStyle name="Comma 3 5 6 2 3 6 2" xfId="29389" xr:uid="{9125AAE9-1577-4973-8F8C-A1F442F58E54}"/>
    <cellStyle name="Comma 3 5 6 2 3 7" xfId="19782" xr:uid="{8AEAA494-AFAD-4496-8AE6-C82A94CF5D3D}"/>
    <cellStyle name="Comma 3 5 6 2 4" xfId="764" xr:uid="{00000000-0005-0000-0000-0000E4430000}"/>
    <cellStyle name="Comma 3 5 6 2 4 2" xfId="1565" xr:uid="{00000000-0005-0000-0000-0000E5430000}"/>
    <cellStyle name="Comma 3 5 6 2 4 2 2" xfId="3970" xr:uid="{00000000-0005-0000-0000-0000E6430000}"/>
    <cellStyle name="Comma 3 5 6 2 4 2 2 2" xfId="8773" xr:uid="{00000000-0005-0000-0000-0000E7430000}"/>
    <cellStyle name="Comma 3 5 6 2 4 2 2 2 2" xfId="18380" xr:uid="{00000000-0005-0000-0000-0000E8430000}"/>
    <cellStyle name="Comma 3 5 6 2 4 2 2 2 2 2" xfId="37594" xr:uid="{1E321016-D7C2-4707-8634-A0A5A02F8857}"/>
    <cellStyle name="Comma 3 5 6 2 4 2 2 2 3" xfId="27987" xr:uid="{103CB3E1-0C78-40A3-8824-4C5A33228ECE}"/>
    <cellStyle name="Comma 3 5 6 2 4 2 2 3" xfId="13577" xr:uid="{00000000-0005-0000-0000-0000E9430000}"/>
    <cellStyle name="Comma 3 5 6 2 4 2 2 3 2" xfId="32791" xr:uid="{5CDEF65A-C12F-429B-8B2D-E0AD27263E2C}"/>
    <cellStyle name="Comma 3 5 6 2 4 2 2 4" xfId="23184" xr:uid="{0A3CBE14-06AC-4E97-9AB1-446CC9A37CF1}"/>
    <cellStyle name="Comma 3 5 6 2 4 2 3" xfId="6372" xr:uid="{00000000-0005-0000-0000-0000EA430000}"/>
    <cellStyle name="Comma 3 5 6 2 4 2 3 2" xfId="15979" xr:uid="{00000000-0005-0000-0000-0000EB430000}"/>
    <cellStyle name="Comma 3 5 6 2 4 2 3 2 2" xfId="35193" xr:uid="{1887E587-39A2-4787-A9D4-93F8DF3F1CEF}"/>
    <cellStyle name="Comma 3 5 6 2 4 2 3 3" xfId="25586" xr:uid="{128A472E-7DDE-4CA0-8334-BCB682868C61}"/>
    <cellStyle name="Comma 3 5 6 2 4 2 4" xfId="11175" xr:uid="{00000000-0005-0000-0000-0000EC430000}"/>
    <cellStyle name="Comma 3 5 6 2 4 2 4 2" xfId="30389" xr:uid="{C1EE8927-2CB8-44B6-BF69-17401505C387}"/>
    <cellStyle name="Comma 3 5 6 2 4 2 5" xfId="20782" xr:uid="{96A4CBD9-FDF5-4D62-87BE-84078E329EC7}"/>
    <cellStyle name="Comma 3 5 6 2 4 3" xfId="2365" xr:uid="{00000000-0005-0000-0000-0000ED430000}"/>
    <cellStyle name="Comma 3 5 6 2 4 3 2" xfId="4770" xr:uid="{00000000-0005-0000-0000-0000EE430000}"/>
    <cellStyle name="Comma 3 5 6 2 4 3 2 2" xfId="9573" xr:uid="{00000000-0005-0000-0000-0000EF430000}"/>
    <cellStyle name="Comma 3 5 6 2 4 3 2 2 2" xfId="19180" xr:uid="{00000000-0005-0000-0000-0000F0430000}"/>
    <cellStyle name="Comma 3 5 6 2 4 3 2 2 2 2" xfId="38394" xr:uid="{793D4938-5456-4F6C-A877-52550CD820C4}"/>
    <cellStyle name="Comma 3 5 6 2 4 3 2 2 3" xfId="28787" xr:uid="{24CF294A-B352-451C-85E3-7626B8DC681B}"/>
    <cellStyle name="Comma 3 5 6 2 4 3 2 3" xfId="14377" xr:uid="{00000000-0005-0000-0000-0000F1430000}"/>
    <cellStyle name="Comma 3 5 6 2 4 3 2 3 2" xfId="33591" xr:uid="{2A96166B-ACFA-4ADB-948B-1A901D9BEB87}"/>
    <cellStyle name="Comma 3 5 6 2 4 3 2 4" xfId="23984" xr:uid="{ECE2AD2B-4657-4D11-86D7-6E4690BE7ED5}"/>
    <cellStyle name="Comma 3 5 6 2 4 3 3" xfId="7172" xr:uid="{00000000-0005-0000-0000-0000F2430000}"/>
    <cellStyle name="Comma 3 5 6 2 4 3 3 2" xfId="16779" xr:uid="{00000000-0005-0000-0000-0000F3430000}"/>
    <cellStyle name="Comma 3 5 6 2 4 3 3 2 2" xfId="35993" xr:uid="{27BE18FE-E816-48C3-9F94-D9244C0269FC}"/>
    <cellStyle name="Comma 3 5 6 2 4 3 3 3" xfId="26386" xr:uid="{C9C558F1-A039-48E7-9261-6E6E74ECAACC}"/>
    <cellStyle name="Comma 3 5 6 2 4 3 4" xfId="11975" xr:uid="{00000000-0005-0000-0000-0000F4430000}"/>
    <cellStyle name="Comma 3 5 6 2 4 3 4 2" xfId="31189" xr:uid="{CEA819FB-2C95-47E1-957A-3DBD57E4DE2C}"/>
    <cellStyle name="Comma 3 5 6 2 4 3 5" xfId="21582" xr:uid="{1CC1C9B7-67B2-4D13-AECF-A534A5030455}"/>
    <cellStyle name="Comma 3 5 6 2 4 4" xfId="3170" xr:uid="{00000000-0005-0000-0000-0000F5430000}"/>
    <cellStyle name="Comma 3 5 6 2 4 4 2" xfId="7973" xr:uid="{00000000-0005-0000-0000-0000F6430000}"/>
    <cellStyle name="Comma 3 5 6 2 4 4 2 2" xfId="17580" xr:uid="{00000000-0005-0000-0000-0000F7430000}"/>
    <cellStyle name="Comma 3 5 6 2 4 4 2 2 2" xfId="36794" xr:uid="{17A91F6D-4BFB-4F1A-92FA-E3BCC8FBF790}"/>
    <cellStyle name="Comma 3 5 6 2 4 4 2 3" xfId="27187" xr:uid="{383E8747-7581-4D4E-9CD2-EC9486272FB5}"/>
    <cellStyle name="Comma 3 5 6 2 4 4 3" xfId="12777" xr:uid="{00000000-0005-0000-0000-0000F8430000}"/>
    <cellStyle name="Comma 3 5 6 2 4 4 3 2" xfId="31991" xr:uid="{6B0457F4-E404-4AA5-AF16-E9AA6C9FF088}"/>
    <cellStyle name="Comma 3 5 6 2 4 4 4" xfId="22384" xr:uid="{0AD3EA91-06D5-47FE-A560-3E26EE8E7876}"/>
    <cellStyle name="Comma 3 5 6 2 4 5" xfId="5572" xr:uid="{00000000-0005-0000-0000-0000F9430000}"/>
    <cellStyle name="Comma 3 5 6 2 4 5 2" xfId="15179" xr:uid="{00000000-0005-0000-0000-0000FA430000}"/>
    <cellStyle name="Comma 3 5 6 2 4 5 2 2" xfId="34393" xr:uid="{20796A0D-9985-4963-9611-7DE3220A2444}"/>
    <cellStyle name="Comma 3 5 6 2 4 5 3" xfId="24786" xr:uid="{2FAEA8C8-025D-4F40-9F6A-A497632E831A}"/>
    <cellStyle name="Comma 3 5 6 2 4 6" xfId="10375" xr:uid="{00000000-0005-0000-0000-0000FB430000}"/>
    <cellStyle name="Comma 3 5 6 2 4 6 2" xfId="29589" xr:uid="{0BF5244F-6E91-4818-B676-15AF77D4CA1A}"/>
    <cellStyle name="Comma 3 5 6 2 4 7" xfId="19982" xr:uid="{7A72C504-A338-4AC2-ADEB-A1DAD641F05B}"/>
    <cellStyle name="Comma 3 5 6 2 5" xfId="965" xr:uid="{00000000-0005-0000-0000-0000FC430000}"/>
    <cellStyle name="Comma 3 5 6 2 5 2" xfId="3370" xr:uid="{00000000-0005-0000-0000-0000FD430000}"/>
    <cellStyle name="Comma 3 5 6 2 5 2 2" xfId="8173" xr:uid="{00000000-0005-0000-0000-0000FE430000}"/>
    <cellStyle name="Comma 3 5 6 2 5 2 2 2" xfId="17780" xr:uid="{00000000-0005-0000-0000-0000FF430000}"/>
    <cellStyle name="Comma 3 5 6 2 5 2 2 2 2" xfId="36994" xr:uid="{DF1C1183-8F81-4C21-BBE9-C9C7B29AEF78}"/>
    <cellStyle name="Comma 3 5 6 2 5 2 2 3" xfId="27387" xr:uid="{59EE9397-8935-48E4-8A25-A1C268512C48}"/>
    <cellStyle name="Comma 3 5 6 2 5 2 3" xfId="12977" xr:uid="{00000000-0005-0000-0000-000000440000}"/>
    <cellStyle name="Comma 3 5 6 2 5 2 3 2" xfId="32191" xr:uid="{0729FC8B-D5DC-4ADF-A62F-91C7424FB223}"/>
    <cellStyle name="Comma 3 5 6 2 5 2 4" xfId="22584" xr:uid="{66B04FC2-7E50-4A6A-A9CA-7D262A8E48A3}"/>
    <cellStyle name="Comma 3 5 6 2 5 3" xfId="5772" xr:uid="{00000000-0005-0000-0000-000001440000}"/>
    <cellStyle name="Comma 3 5 6 2 5 3 2" xfId="15379" xr:uid="{00000000-0005-0000-0000-000002440000}"/>
    <cellStyle name="Comma 3 5 6 2 5 3 2 2" xfId="34593" xr:uid="{72B5A01D-BEC5-49D9-9935-87D388F00538}"/>
    <cellStyle name="Comma 3 5 6 2 5 3 3" xfId="24986" xr:uid="{5A96A0C4-2A03-48B6-A438-E5C0413F31D5}"/>
    <cellStyle name="Comma 3 5 6 2 5 4" xfId="10575" xr:uid="{00000000-0005-0000-0000-000003440000}"/>
    <cellStyle name="Comma 3 5 6 2 5 4 2" xfId="29789" xr:uid="{A92B2895-4B83-401A-97B6-8D1ED27AA9AC}"/>
    <cellStyle name="Comma 3 5 6 2 5 5" xfId="20182" xr:uid="{16002C4F-B6CD-4230-8D9B-6A6ACEE875E9}"/>
    <cellStyle name="Comma 3 5 6 2 6" xfId="1765" xr:uid="{00000000-0005-0000-0000-000004440000}"/>
    <cellStyle name="Comma 3 5 6 2 6 2" xfId="4170" xr:uid="{00000000-0005-0000-0000-000005440000}"/>
    <cellStyle name="Comma 3 5 6 2 6 2 2" xfId="8973" xr:uid="{00000000-0005-0000-0000-000006440000}"/>
    <cellStyle name="Comma 3 5 6 2 6 2 2 2" xfId="18580" xr:uid="{00000000-0005-0000-0000-000007440000}"/>
    <cellStyle name="Comma 3 5 6 2 6 2 2 2 2" xfId="37794" xr:uid="{BE3CACEB-941D-42A0-9A3B-C225F469C167}"/>
    <cellStyle name="Comma 3 5 6 2 6 2 2 3" xfId="28187" xr:uid="{B5972D30-9AA0-4C89-9321-A7F11A275D7D}"/>
    <cellStyle name="Comma 3 5 6 2 6 2 3" xfId="13777" xr:uid="{00000000-0005-0000-0000-000008440000}"/>
    <cellStyle name="Comma 3 5 6 2 6 2 3 2" xfId="32991" xr:uid="{DA11B1AE-A0C1-46B2-860C-A894742CCDA7}"/>
    <cellStyle name="Comma 3 5 6 2 6 2 4" xfId="23384" xr:uid="{7E4F2809-247B-4F16-8DEC-359284ADE803}"/>
    <cellStyle name="Comma 3 5 6 2 6 3" xfId="6572" xr:uid="{00000000-0005-0000-0000-000009440000}"/>
    <cellStyle name="Comma 3 5 6 2 6 3 2" xfId="16179" xr:uid="{00000000-0005-0000-0000-00000A440000}"/>
    <cellStyle name="Comma 3 5 6 2 6 3 2 2" xfId="35393" xr:uid="{F8660C1D-C170-47DE-BE06-7199B240CC9E}"/>
    <cellStyle name="Comma 3 5 6 2 6 3 3" xfId="25786" xr:uid="{43741A83-7847-45A6-AC65-FFD39F57F867}"/>
    <cellStyle name="Comma 3 5 6 2 6 4" xfId="11375" xr:uid="{00000000-0005-0000-0000-00000B440000}"/>
    <cellStyle name="Comma 3 5 6 2 6 4 2" xfId="30589" xr:uid="{BA255DDF-7B17-4909-9F4B-55D567276FCC}"/>
    <cellStyle name="Comma 3 5 6 2 6 5" xfId="20982" xr:uid="{429918B1-89DC-4986-A069-78D5AF5C11B1}"/>
    <cellStyle name="Comma 3 5 6 2 7" xfId="2570" xr:uid="{00000000-0005-0000-0000-00000C440000}"/>
    <cellStyle name="Comma 3 5 6 2 7 2" xfId="7373" xr:uid="{00000000-0005-0000-0000-00000D440000}"/>
    <cellStyle name="Comma 3 5 6 2 7 2 2" xfId="16980" xr:uid="{00000000-0005-0000-0000-00000E440000}"/>
    <cellStyle name="Comma 3 5 6 2 7 2 2 2" xfId="36194" xr:uid="{B2AAE873-53B5-475E-ACA6-7598071C396C}"/>
    <cellStyle name="Comma 3 5 6 2 7 2 3" xfId="26587" xr:uid="{87213E04-D6E1-4D2B-8A8B-5E5B30F400BF}"/>
    <cellStyle name="Comma 3 5 6 2 7 3" xfId="12177" xr:uid="{00000000-0005-0000-0000-00000F440000}"/>
    <cellStyle name="Comma 3 5 6 2 7 3 2" xfId="31391" xr:uid="{DA686008-6287-430D-A2ED-4F8BA08956D8}"/>
    <cellStyle name="Comma 3 5 6 2 7 4" xfId="21784" xr:uid="{21292080-A94F-46D4-AED0-10A82CA2B7F7}"/>
    <cellStyle name="Comma 3 5 6 2 8" xfId="4972" xr:uid="{00000000-0005-0000-0000-000010440000}"/>
    <cellStyle name="Comma 3 5 6 2 8 2" xfId="14579" xr:uid="{00000000-0005-0000-0000-000011440000}"/>
    <cellStyle name="Comma 3 5 6 2 8 2 2" xfId="33793" xr:uid="{F9E629DE-CA1B-4835-B581-43FAAB9CF449}"/>
    <cellStyle name="Comma 3 5 6 2 8 3" xfId="24186" xr:uid="{8B76D637-F7C0-4335-BDE6-C4E91898BF35}"/>
    <cellStyle name="Comma 3 5 6 2 9" xfId="9775" xr:uid="{00000000-0005-0000-0000-000012440000}"/>
    <cellStyle name="Comma 3 5 6 2 9 2" xfId="28989" xr:uid="{750F3B55-51AB-4502-AC46-D90A699865F6}"/>
    <cellStyle name="Comma 3 5 6 3" xfId="264" xr:uid="{00000000-0005-0000-0000-000013440000}"/>
    <cellStyle name="Comma 3 5 6 3 2" xfId="1065" xr:uid="{00000000-0005-0000-0000-000014440000}"/>
    <cellStyle name="Comma 3 5 6 3 2 2" xfId="3470" xr:uid="{00000000-0005-0000-0000-000015440000}"/>
    <cellStyle name="Comma 3 5 6 3 2 2 2" xfId="8273" xr:uid="{00000000-0005-0000-0000-000016440000}"/>
    <cellStyle name="Comma 3 5 6 3 2 2 2 2" xfId="17880" xr:uid="{00000000-0005-0000-0000-000017440000}"/>
    <cellStyle name="Comma 3 5 6 3 2 2 2 2 2" xfId="37094" xr:uid="{D6640A93-C4B4-4CB3-BA68-3E33078514C2}"/>
    <cellStyle name="Comma 3 5 6 3 2 2 2 3" xfId="27487" xr:uid="{E6CBC1BA-59BD-46B3-A033-798704A8CBC0}"/>
    <cellStyle name="Comma 3 5 6 3 2 2 3" xfId="13077" xr:uid="{00000000-0005-0000-0000-000018440000}"/>
    <cellStyle name="Comma 3 5 6 3 2 2 3 2" xfId="32291" xr:uid="{E12B6E0E-9978-4D40-AEBD-FD49CD5446DE}"/>
    <cellStyle name="Comma 3 5 6 3 2 2 4" xfId="22684" xr:uid="{1E11DEB9-2C04-4B7E-BCF4-28AFCCC2EF3F}"/>
    <cellStyle name="Comma 3 5 6 3 2 3" xfId="5872" xr:uid="{00000000-0005-0000-0000-000019440000}"/>
    <cellStyle name="Comma 3 5 6 3 2 3 2" xfId="15479" xr:uid="{00000000-0005-0000-0000-00001A440000}"/>
    <cellStyle name="Comma 3 5 6 3 2 3 2 2" xfId="34693" xr:uid="{7FCC9068-B094-4B7E-A544-10D2BE29B52F}"/>
    <cellStyle name="Comma 3 5 6 3 2 3 3" xfId="25086" xr:uid="{9C669D09-3222-44D1-8701-B67DA3188AF2}"/>
    <cellStyle name="Comma 3 5 6 3 2 4" xfId="10675" xr:uid="{00000000-0005-0000-0000-00001B440000}"/>
    <cellStyle name="Comma 3 5 6 3 2 4 2" xfId="29889" xr:uid="{F205F196-5581-414C-B292-B7C10E5960F8}"/>
    <cellStyle name="Comma 3 5 6 3 2 5" xfId="20282" xr:uid="{8C3AFC04-FE15-4A14-96FB-C4042D9CA009}"/>
    <cellStyle name="Comma 3 5 6 3 3" xfId="1865" xr:uid="{00000000-0005-0000-0000-00001C440000}"/>
    <cellStyle name="Comma 3 5 6 3 3 2" xfId="4270" xr:uid="{00000000-0005-0000-0000-00001D440000}"/>
    <cellStyle name="Comma 3 5 6 3 3 2 2" xfId="9073" xr:uid="{00000000-0005-0000-0000-00001E440000}"/>
    <cellStyle name="Comma 3 5 6 3 3 2 2 2" xfId="18680" xr:uid="{00000000-0005-0000-0000-00001F440000}"/>
    <cellStyle name="Comma 3 5 6 3 3 2 2 2 2" xfId="37894" xr:uid="{3A51A416-06AB-46B3-BCED-988AA50171E5}"/>
    <cellStyle name="Comma 3 5 6 3 3 2 2 3" xfId="28287" xr:uid="{F6C303B2-9FE9-4B31-9D6E-AE4D148B4891}"/>
    <cellStyle name="Comma 3 5 6 3 3 2 3" xfId="13877" xr:uid="{00000000-0005-0000-0000-000020440000}"/>
    <cellStyle name="Comma 3 5 6 3 3 2 3 2" xfId="33091" xr:uid="{9CB77BEE-6D54-4D17-814D-C62020F31DAC}"/>
    <cellStyle name="Comma 3 5 6 3 3 2 4" xfId="23484" xr:uid="{113124AA-D600-4FDD-986F-A8EAF7CAA738}"/>
    <cellStyle name="Comma 3 5 6 3 3 3" xfId="6672" xr:uid="{00000000-0005-0000-0000-000021440000}"/>
    <cellStyle name="Comma 3 5 6 3 3 3 2" xfId="16279" xr:uid="{00000000-0005-0000-0000-000022440000}"/>
    <cellStyle name="Comma 3 5 6 3 3 3 2 2" xfId="35493" xr:uid="{EB77D41C-05C6-4331-8D19-397A83CC213D}"/>
    <cellStyle name="Comma 3 5 6 3 3 3 3" xfId="25886" xr:uid="{1DC50A94-385C-4F3A-8009-9DF5ABA126FE}"/>
    <cellStyle name="Comma 3 5 6 3 3 4" xfId="11475" xr:uid="{00000000-0005-0000-0000-000023440000}"/>
    <cellStyle name="Comma 3 5 6 3 3 4 2" xfId="30689" xr:uid="{39A56881-4F64-484B-9295-AFA5B1162AF7}"/>
    <cellStyle name="Comma 3 5 6 3 3 5" xfId="21082" xr:uid="{2333FC0F-C875-4E98-BD78-861D26BBC998}"/>
    <cellStyle name="Comma 3 5 6 3 4" xfId="2670" xr:uid="{00000000-0005-0000-0000-000024440000}"/>
    <cellStyle name="Comma 3 5 6 3 4 2" xfId="7473" xr:uid="{00000000-0005-0000-0000-000025440000}"/>
    <cellStyle name="Comma 3 5 6 3 4 2 2" xfId="17080" xr:uid="{00000000-0005-0000-0000-000026440000}"/>
    <cellStyle name="Comma 3 5 6 3 4 2 2 2" xfId="36294" xr:uid="{54177E87-33F5-4DF2-ABF1-184AF6099476}"/>
    <cellStyle name="Comma 3 5 6 3 4 2 3" xfId="26687" xr:uid="{BADFF939-BD29-42C5-919C-38448688D224}"/>
    <cellStyle name="Comma 3 5 6 3 4 3" xfId="12277" xr:uid="{00000000-0005-0000-0000-000027440000}"/>
    <cellStyle name="Comma 3 5 6 3 4 3 2" xfId="31491" xr:uid="{04895B43-B1ED-47E6-916C-78A7590BF122}"/>
    <cellStyle name="Comma 3 5 6 3 4 4" xfId="21884" xr:uid="{CEEB2ABD-DDAE-4131-8B50-63E6BDC29B20}"/>
    <cellStyle name="Comma 3 5 6 3 5" xfId="5072" xr:uid="{00000000-0005-0000-0000-000028440000}"/>
    <cellStyle name="Comma 3 5 6 3 5 2" xfId="14679" xr:uid="{00000000-0005-0000-0000-000029440000}"/>
    <cellStyle name="Comma 3 5 6 3 5 2 2" xfId="33893" xr:uid="{6C9C0EDD-7470-46A1-9F29-4B6154A5A2E5}"/>
    <cellStyle name="Comma 3 5 6 3 5 3" xfId="24286" xr:uid="{7D140066-3C90-47A2-8A3B-C63C75508EA4}"/>
    <cellStyle name="Comma 3 5 6 3 6" xfId="9875" xr:uid="{00000000-0005-0000-0000-00002A440000}"/>
    <cellStyle name="Comma 3 5 6 3 6 2" xfId="29089" xr:uid="{6A974BF1-C824-47BE-AF0F-4E5963550C8C}"/>
    <cellStyle name="Comma 3 5 6 3 7" xfId="19482" xr:uid="{AC1739BE-7D7C-4642-9F77-C11365790179}"/>
    <cellStyle name="Comma 3 5 6 4" xfId="464" xr:uid="{00000000-0005-0000-0000-00002B440000}"/>
    <cellStyle name="Comma 3 5 6 4 2" xfId="1265" xr:uid="{00000000-0005-0000-0000-00002C440000}"/>
    <cellStyle name="Comma 3 5 6 4 2 2" xfId="3670" xr:uid="{00000000-0005-0000-0000-00002D440000}"/>
    <cellStyle name="Comma 3 5 6 4 2 2 2" xfId="8473" xr:uid="{00000000-0005-0000-0000-00002E440000}"/>
    <cellStyle name="Comma 3 5 6 4 2 2 2 2" xfId="18080" xr:uid="{00000000-0005-0000-0000-00002F440000}"/>
    <cellStyle name="Comma 3 5 6 4 2 2 2 2 2" xfId="37294" xr:uid="{957B5C6D-B19D-4A38-93AD-E4CB82BADACC}"/>
    <cellStyle name="Comma 3 5 6 4 2 2 2 3" xfId="27687" xr:uid="{CB30BB72-4C3F-46E4-A684-B39D6CE1F76B}"/>
    <cellStyle name="Comma 3 5 6 4 2 2 3" xfId="13277" xr:uid="{00000000-0005-0000-0000-000030440000}"/>
    <cellStyle name="Comma 3 5 6 4 2 2 3 2" xfId="32491" xr:uid="{C1917A8C-3EE8-445A-88CD-31D1873C0E56}"/>
    <cellStyle name="Comma 3 5 6 4 2 2 4" xfId="22884" xr:uid="{FF9D86B5-D718-4C56-B25A-24757FEF8C86}"/>
    <cellStyle name="Comma 3 5 6 4 2 3" xfId="6072" xr:uid="{00000000-0005-0000-0000-000031440000}"/>
    <cellStyle name="Comma 3 5 6 4 2 3 2" xfId="15679" xr:uid="{00000000-0005-0000-0000-000032440000}"/>
    <cellStyle name="Comma 3 5 6 4 2 3 2 2" xfId="34893" xr:uid="{806BFF6A-2719-4EDB-BA64-8D4953FB96BA}"/>
    <cellStyle name="Comma 3 5 6 4 2 3 3" xfId="25286" xr:uid="{7C9CFE24-DF69-4B9A-B6F1-14973B35EFBE}"/>
    <cellStyle name="Comma 3 5 6 4 2 4" xfId="10875" xr:uid="{00000000-0005-0000-0000-000033440000}"/>
    <cellStyle name="Comma 3 5 6 4 2 4 2" xfId="30089" xr:uid="{D4A7AA9C-358A-45EF-9AC5-FCCB441BF8B4}"/>
    <cellStyle name="Comma 3 5 6 4 2 5" xfId="20482" xr:uid="{2A2BE3F8-2E6C-42ED-A231-DFC955DA41F3}"/>
    <cellStyle name="Comma 3 5 6 4 3" xfId="2065" xr:uid="{00000000-0005-0000-0000-000034440000}"/>
    <cellStyle name="Comma 3 5 6 4 3 2" xfId="4470" xr:uid="{00000000-0005-0000-0000-000035440000}"/>
    <cellStyle name="Comma 3 5 6 4 3 2 2" xfId="9273" xr:uid="{00000000-0005-0000-0000-000036440000}"/>
    <cellStyle name="Comma 3 5 6 4 3 2 2 2" xfId="18880" xr:uid="{00000000-0005-0000-0000-000037440000}"/>
    <cellStyle name="Comma 3 5 6 4 3 2 2 2 2" xfId="38094" xr:uid="{F6FD90C6-99A2-43FB-A5DD-EB02775C562F}"/>
    <cellStyle name="Comma 3 5 6 4 3 2 2 3" xfId="28487" xr:uid="{7A9DE2C9-0B87-40F5-8C6B-A73218ABFCAF}"/>
    <cellStyle name="Comma 3 5 6 4 3 2 3" xfId="14077" xr:uid="{00000000-0005-0000-0000-000038440000}"/>
    <cellStyle name="Comma 3 5 6 4 3 2 3 2" xfId="33291" xr:uid="{1D49DEF1-672E-46AB-8BD3-CB958F474829}"/>
    <cellStyle name="Comma 3 5 6 4 3 2 4" xfId="23684" xr:uid="{25FC6920-53B0-4E68-9DB3-CE9AFBCA2F46}"/>
    <cellStyle name="Comma 3 5 6 4 3 3" xfId="6872" xr:uid="{00000000-0005-0000-0000-000039440000}"/>
    <cellStyle name="Comma 3 5 6 4 3 3 2" xfId="16479" xr:uid="{00000000-0005-0000-0000-00003A440000}"/>
    <cellStyle name="Comma 3 5 6 4 3 3 2 2" xfId="35693" xr:uid="{EF082D29-8A8E-4C14-88D2-1BC73EE55787}"/>
    <cellStyle name="Comma 3 5 6 4 3 3 3" xfId="26086" xr:uid="{08938C94-A2B6-4652-96FA-33F3B802D30D}"/>
    <cellStyle name="Comma 3 5 6 4 3 4" xfId="11675" xr:uid="{00000000-0005-0000-0000-00003B440000}"/>
    <cellStyle name="Comma 3 5 6 4 3 4 2" xfId="30889" xr:uid="{7E5B18F1-76D7-4B77-B944-90F17ED9E2DD}"/>
    <cellStyle name="Comma 3 5 6 4 3 5" xfId="21282" xr:uid="{16ADFE49-D445-4E2C-BB04-50D678B10CC6}"/>
    <cellStyle name="Comma 3 5 6 4 4" xfId="2870" xr:uid="{00000000-0005-0000-0000-00003C440000}"/>
    <cellStyle name="Comma 3 5 6 4 4 2" xfId="7673" xr:uid="{00000000-0005-0000-0000-00003D440000}"/>
    <cellStyle name="Comma 3 5 6 4 4 2 2" xfId="17280" xr:uid="{00000000-0005-0000-0000-00003E440000}"/>
    <cellStyle name="Comma 3 5 6 4 4 2 2 2" xfId="36494" xr:uid="{7E33C9EC-DF80-4777-A193-777DB1AE2F7A}"/>
    <cellStyle name="Comma 3 5 6 4 4 2 3" xfId="26887" xr:uid="{06119A3A-FD8B-47EC-B2C5-9C9419AA9A1B}"/>
    <cellStyle name="Comma 3 5 6 4 4 3" xfId="12477" xr:uid="{00000000-0005-0000-0000-00003F440000}"/>
    <cellStyle name="Comma 3 5 6 4 4 3 2" xfId="31691" xr:uid="{F00A6F22-9E48-443A-91BD-E4A71DB46445}"/>
    <cellStyle name="Comma 3 5 6 4 4 4" xfId="22084" xr:uid="{3D03CC14-5CD2-43C8-9D01-3E1BDDD72E83}"/>
    <cellStyle name="Comma 3 5 6 4 5" xfId="5272" xr:uid="{00000000-0005-0000-0000-000040440000}"/>
    <cellStyle name="Comma 3 5 6 4 5 2" xfId="14879" xr:uid="{00000000-0005-0000-0000-000041440000}"/>
    <cellStyle name="Comma 3 5 6 4 5 2 2" xfId="34093" xr:uid="{07737CD8-6F64-4DCF-A437-57E0DF7A8927}"/>
    <cellStyle name="Comma 3 5 6 4 5 3" xfId="24486" xr:uid="{4A8AC512-856D-485A-8A2C-7ABB01ED3426}"/>
    <cellStyle name="Comma 3 5 6 4 6" xfId="10075" xr:uid="{00000000-0005-0000-0000-000042440000}"/>
    <cellStyle name="Comma 3 5 6 4 6 2" xfId="29289" xr:uid="{2D878E41-106E-4B82-BE57-CB6AA3630EA3}"/>
    <cellStyle name="Comma 3 5 6 4 7" xfId="19682" xr:uid="{B08B21EA-7DBC-45D1-91CC-00453F9F367B}"/>
    <cellStyle name="Comma 3 5 6 5" xfId="664" xr:uid="{00000000-0005-0000-0000-000043440000}"/>
    <cellStyle name="Comma 3 5 6 5 2" xfId="1465" xr:uid="{00000000-0005-0000-0000-000044440000}"/>
    <cellStyle name="Comma 3 5 6 5 2 2" xfId="3870" xr:uid="{00000000-0005-0000-0000-000045440000}"/>
    <cellStyle name="Comma 3 5 6 5 2 2 2" xfId="8673" xr:uid="{00000000-0005-0000-0000-000046440000}"/>
    <cellStyle name="Comma 3 5 6 5 2 2 2 2" xfId="18280" xr:uid="{00000000-0005-0000-0000-000047440000}"/>
    <cellStyle name="Comma 3 5 6 5 2 2 2 2 2" xfId="37494" xr:uid="{02288EFC-1741-4E02-A96A-C0B2F6FA6223}"/>
    <cellStyle name="Comma 3 5 6 5 2 2 2 3" xfId="27887" xr:uid="{2FBE6F55-5DC8-4A5B-B46D-A1568AD89ADE}"/>
    <cellStyle name="Comma 3 5 6 5 2 2 3" xfId="13477" xr:uid="{00000000-0005-0000-0000-000048440000}"/>
    <cellStyle name="Comma 3 5 6 5 2 2 3 2" xfId="32691" xr:uid="{13686417-0F44-4EDD-8962-B57C229E3DCD}"/>
    <cellStyle name="Comma 3 5 6 5 2 2 4" xfId="23084" xr:uid="{AE7707F0-B6E1-4AE1-820A-0DC6A1661D87}"/>
    <cellStyle name="Comma 3 5 6 5 2 3" xfId="6272" xr:uid="{00000000-0005-0000-0000-000049440000}"/>
    <cellStyle name="Comma 3 5 6 5 2 3 2" xfId="15879" xr:uid="{00000000-0005-0000-0000-00004A440000}"/>
    <cellStyle name="Comma 3 5 6 5 2 3 2 2" xfId="35093" xr:uid="{8DE649DA-B771-4F2F-80A8-B0EA1AACDD1F}"/>
    <cellStyle name="Comma 3 5 6 5 2 3 3" xfId="25486" xr:uid="{3D065A83-C4BA-4ED7-8A89-34E65BAB982C}"/>
    <cellStyle name="Comma 3 5 6 5 2 4" xfId="11075" xr:uid="{00000000-0005-0000-0000-00004B440000}"/>
    <cellStyle name="Comma 3 5 6 5 2 4 2" xfId="30289" xr:uid="{E566ABDD-1743-4D2C-9023-CA8CCC792D5F}"/>
    <cellStyle name="Comma 3 5 6 5 2 5" xfId="20682" xr:uid="{4E72DF30-0A49-44B3-8E29-F8CCAA793B70}"/>
    <cellStyle name="Comma 3 5 6 5 3" xfId="2265" xr:uid="{00000000-0005-0000-0000-00004C440000}"/>
    <cellStyle name="Comma 3 5 6 5 3 2" xfId="4670" xr:uid="{00000000-0005-0000-0000-00004D440000}"/>
    <cellStyle name="Comma 3 5 6 5 3 2 2" xfId="9473" xr:uid="{00000000-0005-0000-0000-00004E440000}"/>
    <cellStyle name="Comma 3 5 6 5 3 2 2 2" xfId="19080" xr:uid="{00000000-0005-0000-0000-00004F440000}"/>
    <cellStyle name="Comma 3 5 6 5 3 2 2 2 2" xfId="38294" xr:uid="{1AE0E529-1E80-4C93-8A24-A34769D5EE64}"/>
    <cellStyle name="Comma 3 5 6 5 3 2 2 3" xfId="28687" xr:uid="{CD0F38FB-5018-475A-BB7E-EBA41B371B11}"/>
    <cellStyle name="Comma 3 5 6 5 3 2 3" xfId="14277" xr:uid="{00000000-0005-0000-0000-000050440000}"/>
    <cellStyle name="Comma 3 5 6 5 3 2 3 2" xfId="33491" xr:uid="{CD271FCE-A3EC-4EB2-ADAF-9D2D214E1E51}"/>
    <cellStyle name="Comma 3 5 6 5 3 2 4" xfId="23884" xr:uid="{D2D7138F-773F-4288-BDB0-8377BDF92415}"/>
    <cellStyle name="Comma 3 5 6 5 3 3" xfId="7072" xr:uid="{00000000-0005-0000-0000-000051440000}"/>
    <cellStyle name="Comma 3 5 6 5 3 3 2" xfId="16679" xr:uid="{00000000-0005-0000-0000-000052440000}"/>
    <cellStyle name="Comma 3 5 6 5 3 3 2 2" xfId="35893" xr:uid="{6C22AF2B-A7E5-4237-88E5-B1BB90AE4D76}"/>
    <cellStyle name="Comma 3 5 6 5 3 3 3" xfId="26286" xr:uid="{E0AB256A-B0AD-442D-A42B-61AF706BF981}"/>
    <cellStyle name="Comma 3 5 6 5 3 4" xfId="11875" xr:uid="{00000000-0005-0000-0000-000053440000}"/>
    <cellStyle name="Comma 3 5 6 5 3 4 2" xfId="31089" xr:uid="{156420CF-B5F5-45B6-AEEC-F022F4425411}"/>
    <cellStyle name="Comma 3 5 6 5 3 5" xfId="21482" xr:uid="{080E6E16-4AE5-4539-A852-C8EF9B24A251}"/>
    <cellStyle name="Comma 3 5 6 5 4" xfId="3070" xr:uid="{00000000-0005-0000-0000-000054440000}"/>
    <cellStyle name="Comma 3 5 6 5 4 2" xfId="7873" xr:uid="{00000000-0005-0000-0000-000055440000}"/>
    <cellStyle name="Comma 3 5 6 5 4 2 2" xfId="17480" xr:uid="{00000000-0005-0000-0000-000056440000}"/>
    <cellStyle name="Comma 3 5 6 5 4 2 2 2" xfId="36694" xr:uid="{EDCA8D49-6A50-4CB6-A038-EAEE192540C3}"/>
    <cellStyle name="Comma 3 5 6 5 4 2 3" xfId="27087" xr:uid="{1FC33FEF-181A-491B-90AC-8BC85298C9C8}"/>
    <cellStyle name="Comma 3 5 6 5 4 3" xfId="12677" xr:uid="{00000000-0005-0000-0000-000057440000}"/>
    <cellStyle name="Comma 3 5 6 5 4 3 2" xfId="31891" xr:uid="{3141E543-9119-484B-8C29-EB89DBF5ED52}"/>
    <cellStyle name="Comma 3 5 6 5 4 4" xfId="22284" xr:uid="{F2FA17E8-6C74-4D34-A5EE-EF6457DDA5D1}"/>
    <cellStyle name="Comma 3 5 6 5 5" xfId="5472" xr:uid="{00000000-0005-0000-0000-000058440000}"/>
    <cellStyle name="Comma 3 5 6 5 5 2" xfId="15079" xr:uid="{00000000-0005-0000-0000-000059440000}"/>
    <cellStyle name="Comma 3 5 6 5 5 2 2" xfId="34293" xr:uid="{258B99F3-3D72-494E-B34C-935DA6424B85}"/>
    <cellStyle name="Comma 3 5 6 5 5 3" xfId="24686" xr:uid="{2EB70AB8-67E9-4031-BDF3-4FB05F5642C3}"/>
    <cellStyle name="Comma 3 5 6 5 6" xfId="10275" xr:uid="{00000000-0005-0000-0000-00005A440000}"/>
    <cellStyle name="Comma 3 5 6 5 6 2" xfId="29489" xr:uid="{AA46F3D7-50CA-4FD1-8C24-E4ED5EF2CAFF}"/>
    <cellStyle name="Comma 3 5 6 5 7" xfId="19882" xr:uid="{D230C4BA-C107-45B6-BBAC-E207257EFEA9}"/>
    <cellStyle name="Comma 3 5 6 6" xfId="865" xr:uid="{00000000-0005-0000-0000-00005B440000}"/>
    <cellStyle name="Comma 3 5 6 6 2" xfId="3270" xr:uid="{00000000-0005-0000-0000-00005C440000}"/>
    <cellStyle name="Comma 3 5 6 6 2 2" xfId="8073" xr:uid="{00000000-0005-0000-0000-00005D440000}"/>
    <cellStyle name="Comma 3 5 6 6 2 2 2" xfId="17680" xr:uid="{00000000-0005-0000-0000-00005E440000}"/>
    <cellStyle name="Comma 3 5 6 6 2 2 2 2" xfId="36894" xr:uid="{C3E091C6-CC9D-4E13-AA26-590649222E7C}"/>
    <cellStyle name="Comma 3 5 6 6 2 2 3" xfId="27287" xr:uid="{D5C29076-E1A8-43E7-A7A5-FC0A36D4466C}"/>
    <cellStyle name="Comma 3 5 6 6 2 3" xfId="12877" xr:uid="{00000000-0005-0000-0000-00005F440000}"/>
    <cellStyle name="Comma 3 5 6 6 2 3 2" xfId="32091" xr:uid="{C4AD5E8F-C8EF-4BDA-8388-ADA13FD601DC}"/>
    <cellStyle name="Comma 3 5 6 6 2 4" xfId="22484" xr:uid="{9A81CB13-84D0-4468-AAFA-684A37487A95}"/>
    <cellStyle name="Comma 3 5 6 6 3" xfId="5672" xr:uid="{00000000-0005-0000-0000-000060440000}"/>
    <cellStyle name="Comma 3 5 6 6 3 2" xfId="15279" xr:uid="{00000000-0005-0000-0000-000061440000}"/>
    <cellStyle name="Comma 3 5 6 6 3 2 2" xfId="34493" xr:uid="{0968625B-09E7-49F8-8C40-670BF5C51DCA}"/>
    <cellStyle name="Comma 3 5 6 6 3 3" xfId="24886" xr:uid="{B0626B14-594C-45D6-BEBF-712E98C1087E}"/>
    <cellStyle name="Comma 3 5 6 6 4" xfId="10475" xr:uid="{00000000-0005-0000-0000-000062440000}"/>
    <cellStyle name="Comma 3 5 6 6 4 2" xfId="29689" xr:uid="{B616999F-3509-4146-91B7-5A952DE2FFF1}"/>
    <cellStyle name="Comma 3 5 6 6 5" xfId="20082" xr:uid="{7B181E28-3AD6-4FC7-B963-041040EC6AE1}"/>
    <cellStyle name="Comma 3 5 6 7" xfId="1665" xr:uid="{00000000-0005-0000-0000-000063440000}"/>
    <cellStyle name="Comma 3 5 6 7 2" xfId="4070" xr:uid="{00000000-0005-0000-0000-000064440000}"/>
    <cellStyle name="Comma 3 5 6 7 2 2" xfId="8873" xr:uid="{00000000-0005-0000-0000-000065440000}"/>
    <cellStyle name="Comma 3 5 6 7 2 2 2" xfId="18480" xr:uid="{00000000-0005-0000-0000-000066440000}"/>
    <cellStyle name="Comma 3 5 6 7 2 2 2 2" xfId="37694" xr:uid="{F8C725E6-3ECA-496F-B28C-FC9CC001F64E}"/>
    <cellStyle name="Comma 3 5 6 7 2 2 3" xfId="28087" xr:uid="{A6DABFDB-692F-4EAA-B6B3-55E21C5C24A3}"/>
    <cellStyle name="Comma 3 5 6 7 2 3" xfId="13677" xr:uid="{00000000-0005-0000-0000-000067440000}"/>
    <cellStyle name="Comma 3 5 6 7 2 3 2" xfId="32891" xr:uid="{5F2B82D7-7C0B-4036-93FC-628067E0F8DB}"/>
    <cellStyle name="Comma 3 5 6 7 2 4" xfId="23284" xr:uid="{1D3B2CF3-A4A7-4362-8EDD-DCBE233245E5}"/>
    <cellStyle name="Comma 3 5 6 7 3" xfId="6472" xr:uid="{00000000-0005-0000-0000-000068440000}"/>
    <cellStyle name="Comma 3 5 6 7 3 2" xfId="16079" xr:uid="{00000000-0005-0000-0000-000069440000}"/>
    <cellStyle name="Comma 3 5 6 7 3 2 2" xfId="35293" xr:uid="{D5CE3928-3DA3-4AB2-8343-0A6BB983BBFD}"/>
    <cellStyle name="Comma 3 5 6 7 3 3" xfId="25686" xr:uid="{615C7620-C123-4E2F-A38B-8D6FFE77CA77}"/>
    <cellStyle name="Comma 3 5 6 7 4" xfId="11275" xr:uid="{00000000-0005-0000-0000-00006A440000}"/>
    <cellStyle name="Comma 3 5 6 7 4 2" xfId="30489" xr:uid="{648AEAE9-0DEF-4DA2-A410-F0DFCCBBEAD5}"/>
    <cellStyle name="Comma 3 5 6 7 5" xfId="20882" xr:uid="{C90A06A0-217D-4059-8371-8AB612658A6D}"/>
    <cellStyle name="Comma 3 5 6 8" xfId="2470" xr:uid="{00000000-0005-0000-0000-00006B440000}"/>
    <cellStyle name="Comma 3 5 6 8 2" xfId="7273" xr:uid="{00000000-0005-0000-0000-00006C440000}"/>
    <cellStyle name="Comma 3 5 6 8 2 2" xfId="16880" xr:uid="{00000000-0005-0000-0000-00006D440000}"/>
    <cellStyle name="Comma 3 5 6 8 2 2 2" xfId="36094" xr:uid="{E0F0827D-B448-49F9-8556-828DE8B1DF24}"/>
    <cellStyle name="Comma 3 5 6 8 2 3" xfId="26487" xr:uid="{B3510350-F932-42EA-9A71-D3C032370764}"/>
    <cellStyle name="Comma 3 5 6 8 3" xfId="12077" xr:uid="{00000000-0005-0000-0000-00006E440000}"/>
    <cellStyle name="Comma 3 5 6 8 3 2" xfId="31291" xr:uid="{74D77E78-15B2-4680-8642-60B63FB40748}"/>
    <cellStyle name="Comma 3 5 6 8 4" xfId="21684" xr:uid="{75319BD2-A52C-4F42-993B-79676302A5CA}"/>
    <cellStyle name="Comma 3 5 6 9" xfId="4872" xr:uid="{00000000-0005-0000-0000-00006F440000}"/>
    <cellStyle name="Comma 3 5 6 9 2" xfId="14479" xr:uid="{00000000-0005-0000-0000-000070440000}"/>
    <cellStyle name="Comma 3 5 6 9 2 2" xfId="33693" xr:uid="{D8C51462-52FC-45B8-A34D-C7B0495D36C0}"/>
    <cellStyle name="Comma 3 5 6 9 3" xfId="24086" xr:uid="{9E3EEB57-951C-44A9-AB68-D7DF665EEA2D}"/>
    <cellStyle name="Comma 3 5 7" xfId="114" xr:uid="{00000000-0005-0000-0000-000071440000}"/>
    <cellStyle name="Comma 3 5 7 10" xfId="19332" xr:uid="{791B9E8A-FA9D-4421-BD1C-E8E120ED99A6}"/>
    <cellStyle name="Comma 3 5 7 2" xfId="314" xr:uid="{00000000-0005-0000-0000-000072440000}"/>
    <cellStyle name="Comma 3 5 7 2 2" xfId="1115" xr:uid="{00000000-0005-0000-0000-000073440000}"/>
    <cellStyle name="Comma 3 5 7 2 2 2" xfId="3520" xr:uid="{00000000-0005-0000-0000-000074440000}"/>
    <cellStyle name="Comma 3 5 7 2 2 2 2" xfId="8323" xr:uid="{00000000-0005-0000-0000-000075440000}"/>
    <cellStyle name="Comma 3 5 7 2 2 2 2 2" xfId="17930" xr:uid="{00000000-0005-0000-0000-000076440000}"/>
    <cellStyle name="Comma 3 5 7 2 2 2 2 2 2" xfId="37144" xr:uid="{117BC530-A8AF-4368-9621-9763FFE8CF69}"/>
    <cellStyle name="Comma 3 5 7 2 2 2 2 3" xfId="27537" xr:uid="{8B5D6148-1848-4BA8-8609-B11BD3DEAE5A}"/>
    <cellStyle name="Comma 3 5 7 2 2 2 3" xfId="13127" xr:uid="{00000000-0005-0000-0000-000077440000}"/>
    <cellStyle name="Comma 3 5 7 2 2 2 3 2" xfId="32341" xr:uid="{8556A8B4-C7CD-415A-BA0F-66E6C9695348}"/>
    <cellStyle name="Comma 3 5 7 2 2 2 4" xfId="22734" xr:uid="{5C7CEB7C-AE3E-4BE9-9E25-225B7278BC65}"/>
    <cellStyle name="Comma 3 5 7 2 2 3" xfId="5922" xr:uid="{00000000-0005-0000-0000-000078440000}"/>
    <cellStyle name="Comma 3 5 7 2 2 3 2" xfId="15529" xr:uid="{00000000-0005-0000-0000-000079440000}"/>
    <cellStyle name="Comma 3 5 7 2 2 3 2 2" xfId="34743" xr:uid="{4B598EE1-039C-46FB-BEFD-421EF22CA9A6}"/>
    <cellStyle name="Comma 3 5 7 2 2 3 3" xfId="25136" xr:uid="{267DE6A7-B5C0-4E76-9AF5-4A58FE468C1E}"/>
    <cellStyle name="Comma 3 5 7 2 2 4" xfId="10725" xr:uid="{00000000-0005-0000-0000-00007A440000}"/>
    <cellStyle name="Comma 3 5 7 2 2 4 2" xfId="29939" xr:uid="{93346B30-B896-4AE5-ACB0-9D286B75C5B3}"/>
    <cellStyle name="Comma 3 5 7 2 2 5" xfId="20332" xr:uid="{A045A680-691D-4964-A006-8F6F9357F585}"/>
    <cellStyle name="Comma 3 5 7 2 3" xfId="1915" xr:uid="{00000000-0005-0000-0000-00007B440000}"/>
    <cellStyle name="Comma 3 5 7 2 3 2" xfId="4320" xr:uid="{00000000-0005-0000-0000-00007C440000}"/>
    <cellStyle name="Comma 3 5 7 2 3 2 2" xfId="9123" xr:uid="{00000000-0005-0000-0000-00007D440000}"/>
    <cellStyle name="Comma 3 5 7 2 3 2 2 2" xfId="18730" xr:uid="{00000000-0005-0000-0000-00007E440000}"/>
    <cellStyle name="Comma 3 5 7 2 3 2 2 2 2" xfId="37944" xr:uid="{F47EAB06-6868-4C4A-A0E3-0CA5C81F3952}"/>
    <cellStyle name="Comma 3 5 7 2 3 2 2 3" xfId="28337" xr:uid="{D495E59F-C7E1-4505-BCA3-CF85C40C28AA}"/>
    <cellStyle name="Comma 3 5 7 2 3 2 3" xfId="13927" xr:uid="{00000000-0005-0000-0000-00007F440000}"/>
    <cellStyle name="Comma 3 5 7 2 3 2 3 2" xfId="33141" xr:uid="{3C180FE5-D2D3-4565-83A3-274E926C3473}"/>
    <cellStyle name="Comma 3 5 7 2 3 2 4" xfId="23534" xr:uid="{28BD6F83-B623-4B84-B16F-218BF9D6F457}"/>
    <cellStyle name="Comma 3 5 7 2 3 3" xfId="6722" xr:uid="{00000000-0005-0000-0000-000080440000}"/>
    <cellStyle name="Comma 3 5 7 2 3 3 2" xfId="16329" xr:uid="{00000000-0005-0000-0000-000081440000}"/>
    <cellStyle name="Comma 3 5 7 2 3 3 2 2" xfId="35543" xr:uid="{48F7FECC-88FA-4D54-9F12-D7D600DB88E9}"/>
    <cellStyle name="Comma 3 5 7 2 3 3 3" xfId="25936" xr:uid="{BBD7BB02-D19A-45BE-A7BA-07A4A4EED576}"/>
    <cellStyle name="Comma 3 5 7 2 3 4" xfId="11525" xr:uid="{00000000-0005-0000-0000-000082440000}"/>
    <cellStyle name="Comma 3 5 7 2 3 4 2" xfId="30739" xr:uid="{1CA8988B-4BEE-459E-9D82-961417540C16}"/>
    <cellStyle name="Comma 3 5 7 2 3 5" xfId="21132" xr:uid="{45CF47AC-270B-4588-9927-4681FA0C9BF3}"/>
    <cellStyle name="Comma 3 5 7 2 4" xfId="2720" xr:uid="{00000000-0005-0000-0000-000083440000}"/>
    <cellStyle name="Comma 3 5 7 2 4 2" xfId="7523" xr:uid="{00000000-0005-0000-0000-000084440000}"/>
    <cellStyle name="Comma 3 5 7 2 4 2 2" xfId="17130" xr:uid="{00000000-0005-0000-0000-000085440000}"/>
    <cellStyle name="Comma 3 5 7 2 4 2 2 2" xfId="36344" xr:uid="{4881B3A0-087D-4A6F-A67B-36C539BFE49A}"/>
    <cellStyle name="Comma 3 5 7 2 4 2 3" xfId="26737" xr:uid="{B422B81F-7E2A-4403-BF3C-9623B03EB8AF}"/>
    <cellStyle name="Comma 3 5 7 2 4 3" xfId="12327" xr:uid="{00000000-0005-0000-0000-000086440000}"/>
    <cellStyle name="Comma 3 5 7 2 4 3 2" xfId="31541" xr:uid="{62170C7B-C8AB-482F-8E9E-A0A8EA46FC74}"/>
    <cellStyle name="Comma 3 5 7 2 4 4" xfId="21934" xr:uid="{1ED183C0-10BF-4783-839E-2985ADF088A8}"/>
    <cellStyle name="Comma 3 5 7 2 5" xfId="5122" xr:uid="{00000000-0005-0000-0000-000087440000}"/>
    <cellStyle name="Comma 3 5 7 2 5 2" xfId="14729" xr:uid="{00000000-0005-0000-0000-000088440000}"/>
    <cellStyle name="Comma 3 5 7 2 5 2 2" xfId="33943" xr:uid="{B00CD634-0F40-42DC-8F8A-C3DFC821CD3B}"/>
    <cellStyle name="Comma 3 5 7 2 5 3" xfId="24336" xr:uid="{291A868C-AB56-4BBA-ADFA-81EB9CBB3286}"/>
    <cellStyle name="Comma 3 5 7 2 6" xfId="9925" xr:uid="{00000000-0005-0000-0000-000089440000}"/>
    <cellStyle name="Comma 3 5 7 2 6 2" xfId="29139" xr:uid="{61580EE2-6643-415C-8C43-3C41659CA4A5}"/>
    <cellStyle name="Comma 3 5 7 2 7" xfId="19532" xr:uid="{E977686B-E582-49B4-8E2C-7E5992D7E0BF}"/>
    <cellStyle name="Comma 3 5 7 3" xfId="514" xr:uid="{00000000-0005-0000-0000-00008A440000}"/>
    <cellStyle name="Comma 3 5 7 3 2" xfId="1315" xr:uid="{00000000-0005-0000-0000-00008B440000}"/>
    <cellStyle name="Comma 3 5 7 3 2 2" xfId="3720" xr:uid="{00000000-0005-0000-0000-00008C440000}"/>
    <cellStyle name="Comma 3 5 7 3 2 2 2" xfId="8523" xr:uid="{00000000-0005-0000-0000-00008D440000}"/>
    <cellStyle name="Comma 3 5 7 3 2 2 2 2" xfId="18130" xr:uid="{00000000-0005-0000-0000-00008E440000}"/>
    <cellStyle name="Comma 3 5 7 3 2 2 2 2 2" xfId="37344" xr:uid="{A9CFA20F-9E2B-4643-8291-FC86B21A7F57}"/>
    <cellStyle name="Comma 3 5 7 3 2 2 2 3" xfId="27737" xr:uid="{D4751025-CEFB-48D7-A2F6-D4A5C4C1229C}"/>
    <cellStyle name="Comma 3 5 7 3 2 2 3" xfId="13327" xr:uid="{00000000-0005-0000-0000-00008F440000}"/>
    <cellStyle name="Comma 3 5 7 3 2 2 3 2" xfId="32541" xr:uid="{02EA582F-6E21-4940-B66A-C67A1C06E076}"/>
    <cellStyle name="Comma 3 5 7 3 2 2 4" xfId="22934" xr:uid="{477EFC4C-AC8C-402E-9D69-4E21883A5A72}"/>
    <cellStyle name="Comma 3 5 7 3 2 3" xfId="6122" xr:uid="{00000000-0005-0000-0000-000090440000}"/>
    <cellStyle name="Comma 3 5 7 3 2 3 2" xfId="15729" xr:uid="{00000000-0005-0000-0000-000091440000}"/>
    <cellStyle name="Comma 3 5 7 3 2 3 2 2" xfId="34943" xr:uid="{21528582-217A-4AC9-A2F1-C0611D08AEE0}"/>
    <cellStyle name="Comma 3 5 7 3 2 3 3" xfId="25336" xr:uid="{F23B7870-EFD2-402E-8CD6-7018C694505F}"/>
    <cellStyle name="Comma 3 5 7 3 2 4" xfId="10925" xr:uid="{00000000-0005-0000-0000-000092440000}"/>
    <cellStyle name="Comma 3 5 7 3 2 4 2" xfId="30139" xr:uid="{6EA9A448-7809-4875-8A28-300F89AF99B9}"/>
    <cellStyle name="Comma 3 5 7 3 2 5" xfId="20532" xr:uid="{144D34C2-4A5B-40BF-86E5-7F2A35F41341}"/>
    <cellStyle name="Comma 3 5 7 3 3" xfId="2115" xr:uid="{00000000-0005-0000-0000-000093440000}"/>
    <cellStyle name="Comma 3 5 7 3 3 2" xfId="4520" xr:uid="{00000000-0005-0000-0000-000094440000}"/>
    <cellStyle name="Comma 3 5 7 3 3 2 2" xfId="9323" xr:uid="{00000000-0005-0000-0000-000095440000}"/>
    <cellStyle name="Comma 3 5 7 3 3 2 2 2" xfId="18930" xr:uid="{00000000-0005-0000-0000-000096440000}"/>
    <cellStyle name="Comma 3 5 7 3 3 2 2 2 2" xfId="38144" xr:uid="{A9D33901-F69E-4790-B7BC-4E6037D8E276}"/>
    <cellStyle name="Comma 3 5 7 3 3 2 2 3" xfId="28537" xr:uid="{CA485830-6597-4BDF-A0C4-D0D032F3474F}"/>
    <cellStyle name="Comma 3 5 7 3 3 2 3" xfId="14127" xr:uid="{00000000-0005-0000-0000-000097440000}"/>
    <cellStyle name="Comma 3 5 7 3 3 2 3 2" xfId="33341" xr:uid="{5490CB3B-1371-4098-8E70-27005C927E34}"/>
    <cellStyle name="Comma 3 5 7 3 3 2 4" xfId="23734" xr:uid="{1AB65D69-2425-4219-8A2A-E5A5A7CF4953}"/>
    <cellStyle name="Comma 3 5 7 3 3 3" xfId="6922" xr:uid="{00000000-0005-0000-0000-000098440000}"/>
    <cellStyle name="Comma 3 5 7 3 3 3 2" xfId="16529" xr:uid="{00000000-0005-0000-0000-000099440000}"/>
    <cellStyle name="Comma 3 5 7 3 3 3 2 2" xfId="35743" xr:uid="{5BB663DA-BE34-4FAE-8AE8-9072B98D57B3}"/>
    <cellStyle name="Comma 3 5 7 3 3 3 3" xfId="26136" xr:uid="{AD2ABE92-E981-42A3-A4C2-0473CB0983F5}"/>
    <cellStyle name="Comma 3 5 7 3 3 4" xfId="11725" xr:uid="{00000000-0005-0000-0000-00009A440000}"/>
    <cellStyle name="Comma 3 5 7 3 3 4 2" xfId="30939" xr:uid="{0DD38A04-7779-4672-B445-0EE11A77C58B}"/>
    <cellStyle name="Comma 3 5 7 3 3 5" xfId="21332" xr:uid="{DD151553-291E-40B1-BA75-C63D1933A011}"/>
    <cellStyle name="Comma 3 5 7 3 4" xfId="2920" xr:uid="{00000000-0005-0000-0000-00009B440000}"/>
    <cellStyle name="Comma 3 5 7 3 4 2" xfId="7723" xr:uid="{00000000-0005-0000-0000-00009C440000}"/>
    <cellStyle name="Comma 3 5 7 3 4 2 2" xfId="17330" xr:uid="{00000000-0005-0000-0000-00009D440000}"/>
    <cellStyle name="Comma 3 5 7 3 4 2 2 2" xfId="36544" xr:uid="{E1CB7E3D-1042-4BAC-9A0B-D67F78FA11CA}"/>
    <cellStyle name="Comma 3 5 7 3 4 2 3" xfId="26937" xr:uid="{64E8F606-EC91-4653-A93C-424EB6924CA0}"/>
    <cellStyle name="Comma 3 5 7 3 4 3" xfId="12527" xr:uid="{00000000-0005-0000-0000-00009E440000}"/>
    <cellStyle name="Comma 3 5 7 3 4 3 2" xfId="31741" xr:uid="{18FDCC61-CC05-4D74-9879-1C6947BBB463}"/>
    <cellStyle name="Comma 3 5 7 3 4 4" xfId="22134" xr:uid="{7467BA6B-3C0A-42E2-AFA7-B07B6822FCC1}"/>
    <cellStyle name="Comma 3 5 7 3 5" xfId="5322" xr:uid="{00000000-0005-0000-0000-00009F440000}"/>
    <cellStyle name="Comma 3 5 7 3 5 2" xfId="14929" xr:uid="{00000000-0005-0000-0000-0000A0440000}"/>
    <cellStyle name="Comma 3 5 7 3 5 2 2" xfId="34143" xr:uid="{169966F6-233F-4F53-94CB-9DA49858EE41}"/>
    <cellStyle name="Comma 3 5 7 3 5 3" xfId="24536" xr:uid="{62F41027-A38B-4CB2-B71E-04E355DC1EA5}"/>
    <cellStyle name="Comma 3 5 7 3 6" xfId="10125" xr:uid="{00000000-0005-0000-0000-0000A1440000}"/>
    <cellStyle name="Comma 3 5 7 3 6 2" xfId="29339" xr:uid="{8CC23C41-9942-4C53-8FEB-D71CFC2606A3}"/>
    <cellStyle name="Comma 3 5 7 3 7" xfId="19732" xr:uid="{79F1CA44-0DFB-4732-B21E-B59EA938C904}"/>
    <cellStyle name="Comma 3 5 7 4" xfId="714" xr:uid="{00000000-0005-0000-0000-0000A2440000}"/>
    <cellStyle name="Comma 3 5 7 4 2" xfId="1515" xr:uid="{00000000-0005-0000-0000-0000A3440000}"/>
    <cellStyle name="Comma 3 5 7 4 2 2" xfId="3920" xr:uid="{00000000-0005-0000-0000-0000A4440000}"/>
    <cellStyle name="Comma 3 5 7 4 2 2 2" xfId="8723" xr:uid="{00000000-0005-0000-0000-0000A5440000}"/>
    <cellStyle name="Comma 3 5 7 4 2 2 2 2" xfId="18330" xr:uid="{00000000-0005-0000-0000-0000A6440000}"/>
    <cellStyle name="Comma 3 5 7 4 2 2 2 2 2" xfId="37544" xr:uid="{3FD8C71B-0097-4727-BF6B-9FC498F39C4C}"/>
    <cellStyle name="Comma 3 5 7 4 2 2 2 3" xfId="27937" xr:uid="{E2ED9F30-01DF-4E17-B644-607D049E051E}"/>
    <cellStyle name="Comma 3 5 7 4 2 2 3" xfId="13527" xr:uid="{00000000-0005-0000-0000-0000A7440000}"/>
    <cellStyle name="Comma 3 5 7 4 2 2 3 2" xfId="32741" xr:uid="{04659B46-AC30-4243-8419-14E2C11FB71A}"/>
    <cellStyle name="Comma 3 5 7 4 2 2 4" xfId="23134" xr:uid="{5D687E14-76D6-4357-80BD-9E4C396F7939}"/>
    <cellStyle name="Comma 3 5 7 4 2 3" xfId="6322" xr:uid="{00000000-0005-0000-0000-0000A8440000}"/>
    <cellStyle name="Comma 3 5 7 4 2 3 2" xfId="15929" xr:uid="{00000000-0005-0000-0000-0000A9440000}"/>
    <cellStyle name="Comma 3 5 7 4 2 3 2 2" xfId="35143" xr:uid="{CE26F9E8-9F05-4006-870D-7A2ACF485C39}"/>
    <cellStyle name="Comma 3 5 7 4 2 3 3" xfId="25536" xr:uid="{012568F5-1DEF-44A4-B762-1BE6F7823C95}"/>
    <cellStyle name="Comma 3 5 7 4 2 4" xfId="11125" xr:uid="{00000000-0005-0000-0000-0000AA440000}"/>
    <cellStyle name="Comma 3 5 7 4 2 4 2" xfId="30339" xr:uid="{9976043B-DACF-46F2-9266-4873BDB54A04}"/>
    <cellStyle name="Comma 3 5 7 4 2 5" xfId="20732" xr:uid="{C2460683-F3BE-49F7-8792-EC838E51D101}"/>
    <cellStyle name="Comma 3 5 7 4 3" xfId="2315" xr:uid="{00000000-0005-0000-0000-0000AB440000}"/>
    <cellStyle name="Comma 3 5 7 4 3 2" xfId="4720" xr:uid="{00000000-0005-0000-0000-0000AC440000}"/>
    <cellStyle name="Comma 3 5 7 4 3 2 2" xfId="9523" xr:uid="{00000000-0005-0000-0000-0000AD440000}"/>
    <cellStyle name="Comma 3 5 7 4 3 2 2 2" xfId="19130" xr:uid="{00000000-0005-0000-0000-0000AE440000}"/>
    <cellStyle name="Comma 3 5 7 4 3 2 2 2 2" xfId="38344" xr:uid="{6A219681-17DA-4DA9-8EEC-0F0F62D1E51F}"/>
    <cellStyle name="Comma 3 5 7 4 3 2 2 3" xfId="28737" xr:uid="{0D9C3CE2-3C88-4DCE-B876-4FCA25AEA954}"/>
    <cellStyle name="Comma 3 5 7 4 3 2 3" xfId="14327" xr:uid="{00000000-0005-0000-0000-0000AF440000}"/>
    <cellStyle name="Comma 3 5 7 4 3 2 3 2" xfId="33541" xr:uid="{BA740816-AE3A-4A28-8585-60B2BE0E875B}"/>
    <cellStyle name="Comma 3 5 7 4 3 2 4" xfId="23934" xr:uid="{04E3C665-594C-47BD-A5C5-474B334FA361}"/>
    <cellStyle name="Comma 3 5 7 4 3 3" xfId="7122" xr:uid="{00000000-0005-0000-0000-0000B0440000}"/>
    <cellStyle name="Comma 3 5 7 4 3 3 2" xfId="16729" xr:uid="{00000000-0005-0000-0000-0000B1440000}"/>
    <cellStyle name="Comma 3 5 7 4 3 3 2 2" xfId="35943" xr:uid="{BEA7CFE6-A2F1-4587-A568-7179387612CB}"/>
    <cellStyle name="Comma 3 5 7 4 3 3 3" xfId="26336" xr:uid="{204D16E6-9611-4883-B1F9-6DF19EBE56FF}"/>
    <cellStyle name="Comma 3 5 7 4 3 4" xfId="11925" xr:uid="{00000000-0005-0000-0000-0000B2440000}"/>
    <cellStyle name="Comma 3 5 7 4 3 4 2" xfId="31139" xr:uid="{00DCB09D-4AEF-4C5B-A4E6-71B727FC838D}"/>
    <cellStyle name="Comma 3 5 7 4 3 5" xfId="21532" xr:uid="{029718A7-2F47-4892-9D40-B78D699A5C6F}"/>
    <cellStyle name="Comma 3 5 7 4 4" xfId="3120" xr:uid="{00000000-0005-0000-0000-0000B3440000}"/>
    <cellStyle name="Comma 3 5 7 4 4 2" xfId="7923" xr:uid="{00000000-0005-0000-0000-0000B4440000}"/>
    <cellStyle name="Comma 3 5 7 4 4 2 2" xfId="17530" xr:uid="{00000000-0005-0000-0000-0000B5440000}"/>
    <cellStyle name="Comma 3 5 7 4 4 2 2 2" xfId="36744" xr:uid="{C44B2FC6-6FFD-464F-8A1E-B695CA062F95}"/>
    <cellStyle name="Comma 3 5 7 4 4 2 3" xfId="27137" xr:uid="{E7E1F145-5814-4722-B66B-B62559A5129C}"/>
    <cellStyle name="Comma 3 5 7 4 4 3" xfId="12727" xr:uid="{00000000-0005-0000-0000-0000B6440000}"/>
    <cellStyle name="Comma 3 5 7 4 4 3 2" xfId="31941" xr:uid="{2CB6B24B-E28B-49B8-BD5D-88A7353DCBA4}"/>
    <cellStyle name="Comma 3 5 7 4 4 4" xfId="22334" xr:uid="{FEDBB7C7-68E0-495D-ADD1-7CCA4ED4620B}"/>
    <cellStyle name="Comma 3 5 7 4 5" xfId="5522" xr:uid="{00000000-0005-0000-0000-0000B7440000}"/>
    <cellStyle name="Comma 3 5 7 4 5 2" xfId="15129" xr:uid="{00000000-0005-0000-0000-0000B8440000}"/>
    <cellStyle name="Comma 3 5 7 4 5 2 2" xfId="34343" xr:uid="{CFD23B93-C2E1-4B3D-9998-3DD5DB02FA31}"/>
    <cellStyle name="Comma 3 5 7 4 5 3" xfId="24736" xr:uid="{71DC7933-4F2A-47F3-AC58-E0214CA99EC5}"/>
    <cellStyle name="Comma 3 5 7 4 6" xfId="10325" xr:uid="{00000000-0005-0000-0000-0000B9440000}"/>
    <cellStyle name="Comma 3 5 7 4 6 2" xfId="29539" xr:uid="{EA837B2B-1058-4E31-8562-0170E674889C}"/>
    <cellStyle name="Comma 3 5 7 4 7" xfId="19932" xr:uid="{5C098573-1248-49DF-BE3D-6B2F33897CEB}"/>
    <cellStyle name="Comma 3 5 7 5" xfId="915" xr:uid="{00000000-0005-0000-0000-0000BA440000}"/>
    <cellStyle name="Comma 3 5 7 5 2" xfId="3320" xr:uid="{00000000-0005-0000-0000-0000BB440000}"/>
    <cellStyle name="Comma 3 5 7 5 2 2" xfId="8123" xr:uid="{00000000-0005-0000-0000-0000BC440000}"/>
    <cellStyle name="Comma 3 5 7 5 2 2 2" xfId="17730" xr:uid="{00000000-0005-0000-0000-0000BD440000}"/>
    <cellStyle name="Comma 3 5 7 5 2 2 2 2" xfId="36944" xr:uid="{8E700C43-FB9A-4F5D-B703-07E0023F20A8}"/>
    <cellStyle name="Comma 3 5 7 5 2 2 3" xfId="27337" xr:uid="{43DF54DA-B4EE-48D3-B333-B14EAF92C78C}"/>
    <cellStyle name="Comma 3 5 7 5 2 3" xfId="12927" xr:uid="{00000000-0005-0000-0000-0000BE440000}"/>
    <cellStyle name="Comma 3 5 7 5 2 3 2" xfId="32141" xr:uid="{58265879-17E6-402D-8B5F-B3D5873A2187}"/>
    <cellStyle name="Comma 3 5 7 5 2 4" xfId="22534" xr:uid="{8DCEBF91-5128-4556-A0AE-37B35BBD6676}"/>
    <cellStyle name="Comma 3 5 7 5 3" xfId="5722" xr:uid="{00000000-0005-0000-0000-0000BF440000}"/>
    <cellStyle name="Comma 3 5 7 5 3 2" xfId="15329" xr:uid="{00000000-0005-0000-0000-0000C0440000}"/>
    <cellStyle name="Comma 3 5 7 5 3 2 2" xfId="34543" xr:uid="{808166BE-AD03-4668-995A-EFF82D8CFA45}"/>
    <cellStyle name="Comma 3 5 7 5 3 3" xfId="24936" xr:uid="{7DCC8DE4-A9BC-4D18-B8FC-D9189B54C3A2}"/>
    <cellStyle name="Comma 3 5 7 5 4" xfId="10525" xr:uid="{00000000-0005-0000-0000-0000C1440000}"/>
    <cellStyle name="Comma 3 5 7 5 4 2" xfId="29739" xr:uid="{F5BD6280-2526-47D2-B131-F8A0A81B5C3F}"/>
    <cellStyle name="Comma 3 5 7 5 5" xfId="20132" xr:uid="{B27DB37F-B3EB-436E-8C59-1EFBB76B0A4B}"/>
    <cellStyle name="Comma 3 5 7 6" xfId="1715" xr:uid="{00000000-0005-0000-0000-0000C2440000}"/>
    <cellStyle name="Comma 3 5 7 6 2" xfId="4120" xr:uid="{00000000-0005-0000-0000-0000C3440000}"/>
    <cellStyle name="Comma 3 5 7 6 2 2" xfId="8923" xr:uid="{00000000-0005-0000-0000-0000C4440000}"/>
    <cellStyle name="Comma 3 5 7 6 2 2 2" xfId="18530" xr:uid="{00000000-0005-0000-0000-0000C5440000}"/>
    <cellStyle name="Comma 3 5 7 6 2 2 2 2" xfId="37744" xr:uid="{F73D6CE5-5457-4DB0-9016-C6B97D4AED93}"/>
    <cellStyle name="Comma 3 5 7 6 2 2 3" xfId="28137" xr:uid="{2D39D1C6-E949-45BA-8876-4CE6CA7A8C64}"/>
    <cellStyle name="Comma 3 5 7 6 2 3" xfId="13727" xr:uid="{00000000-0005-0000-0000-0000C6440000}"/>
    <cellStyle name="Comma 3 5 7 6 2 3 2" xfId="32941" xr:uid="{9C2004B7-40F5-42A2-825B-B10DC1D2CEE0}"/>
    <cellStyle name="Comma 3 5 7 6 2 4" xfId="23334" xr:uid="{17703592-3B31-4F57-817C-4014A4AA23E3}"/>
    <cellStyle name="Comma 3 5 7 6 3" xfId="6522" xr:uid="{00000000-0005-0000-0000-0000C7440000}"/>
    <cellStyle name="Comma 3 5 7 6 3 2" xfId="16129" xr:uid="{00000000-0005-0000-0000-0000C8440000}"/>
    <cellStyle name="Comma 3 5 7 6 3 2 2" xfId="35343" xr:uid="{B272D036-9B7E-4562-ACBB-105D45D74E5D}"/>
    <cellStyle name="Comma 3 5 7 6 3 3" xfId="25736" xr:uid="{B2EBABE3-4DE5-40A9-8166-A1F9C76FE6F7}"/>
    <cellStyle name="Comma 3 5 7 6 4" xfId="11325" xr:uid="{00000000-0005-0000-0000-0000C9440000}"/>
    <cellStyle name="Comma 3 5 7 6 4 2" xfId="30539" xr:uid="{2456D58B-594C-4EBA-94F5-646C8E769C5C}"/>
    <cellStyle name="Comma 3 5 7 6 5" xfId="20932" xr:uid="{F4AC4BDE-097F-4E5D-BAE6-33F1E76C4D23}"/>
    <cellStyle name="Comma 3 5 7 7" xfId="2520" xr:uid="{00000000-0005-0000-0000-0000CA440000}"/>
    <cellStyle name="Comma 3 5 7 7 2" xfId="7323" xr:uid="{00000000-0005-0000-0000-0000CB440000}"/>
    <cellStyle name="Comma 3 5 7 7 2 2" xfId="16930" xr:uid="{00000000-0005-0000-0000-0000CC440000}"/>
    <cellStyle name="Comma 3 5 7 7 2 2 2" xfId="36144" xr:uid="{0F560787-B46F-4AFB-A255-511DFD93AB9A}"/>
    <cellStyle name="Comma 3 5 7 7 2 3" xfId="26537" xr:uid="{C10FF1EA-2E87-479E-A444-D8F4F32DFD42}"/>
    <cellStyle name="Comma 3 5 7 7 3" xfId="12127" xr:uid="{00000000-0005-0000-0000-0000CD440000}"/>
    <cellStyle name="Comma 3 5 7 7 3 2" xfId="31341" xr:uid="{547BBA07-A3F3-4D37-8376-624DD06E9FF2}"/>
    <cellStyle name="Comma 3 5 7 7 4" xfId="21734" xr:uid="{0D6882BA-07EA-4ACB-A0BD-291EF121430F}"/>
    <cellStyle name="Comma 3 5 7 8" xfId="4922" xr:uid="{00000000-0005-0000-0000-0000CE440000}"/>
    <cellStyle name="Comma 3 5 7 8 2" xfId="14529" xr:uid="{00000000-0005-0000-0000-0000CF440000}"/>
    <cellStyle name="Comma 3 5 7 8 2 2" xfId="33743" xr:uid="{2C9C20F5-D289-4860-A140-43985CA580AF}"/>
    <cellStyle name="Comma 3 5 7 8 3" xfId="24136" xr:uid="{97B5308E-4AB5-4E68-91BB-BC9C7BCDBA74}"/>
    <cellStyle name="Comma 3 5 7 9" xfId="9725" xr:uid="{00000000-0005-0000-0000-0000D0440000}"/>
    <cellStyle name="Comma 3 5 7 9 2" xfId="28939" xr:uid="{A51990D4-66DF-43A7-BDFA-682CD4BED14F}"/>
    <cellStyle name="Comma 3 5 8" xfId="214" xr:uid="{00000000-0005-0000-0000-0000D1440000}"/>
    <cellStyle name="Comma 3 5 8 2" xfId="1015" xr:uid="{00000000-0005-0000-0000-0000D2440000}"/>
    <cellStyle name="Comma 3 5 8 2 2" xfId="3420" xr:uid="{00000000-0005-0000-0000-0000D3440000}"/>
    <cellStyle name="Comma 3 5 8 2 2 2" xfId="8223" xr:uid="{00000000-0005-0000-0000-0000D4440000}"/>
    <cellStyle name="Comma 3 5 8 2 2 2 2" xfId="17830" xr:uid="{00000000-0005-0000-0000-0000D5440000}"/>
    <cellStyle name="Comma 3 5 8 2 2 2 2 2" xfId="37044" xr:uid="{48CE50BF-7C2A-43BA-922E-00CECFB1B794}"/>
    <cellStyle name="Comma 3 5 8 2 2 2 3" xfId="27437" xr:uid="{FCE24396-D0FA-4C90-BCDD-D9A5E6345C98}"/>
    <cellStyle name="Comma 3 5 8 2 2 3" xfId="13027" xr:uid="{00000000-0005-0000-0000-0000D6440000}"/>
    <cellStyle name="Comma 3 5 8 2 2 3 2" xfId="32241" xr:uid="{8D929779-6B35-493F-8A74-2878F76F0B9E}"/>
    <cellStyle name="Comma 3 5 8 2 2 4" xfId="22634" xr:uid="{165BFBAE-8DEB-4E9D-BD99-F3A4086AA275}"/>
    <cellStyle name="Comma 3 5 8 2 3" xfId="5822" xr:uid="{00000000-0005-0000-0000-0000D7440000}"/>
    <cellStyle name="Comma 3 5 8 2 3 2" xfId="15429" xr:uid="{00000000-0005-0000-0000-0000D8440000}"/>
    <cellStyle name="Comma 3 5 8 2 3 2 2" xfId="34643" xr:uid="{42CD54F2-0E72-41A4-AA0C-60D15707FA93}"/>
    <cellStyle name="Comma 3 5 8 2 3 3" xfId="25036" xr:uid="{FE22A7FD-8CDC-4FE1-87B9-62DA1B19D085}"/>
    <cellStyle name="Comma 3 5 8 2 4" xfId="10625" xr:uid="{00000000-0005-0000-0000-0000D9440000}"/>
    <cellStyle name="Comma 3 5 8 2 4 2" xfId="29839" xr:uid="{68D1F99E-638D-4C3F-B4DF-8A67E09C5A53}"/>
    <cellStyle name="Comma 3 5 8 2 5" xfId="20232" xr:uid="{981D2919-1D9E-4BDF-B72E-7704163EC465}"/>
    <cellStyle name="Comma 3 5 8 3" xfId="1815" xr:uid="{00000000-0005-0000-0000-0000DA440000}"/>
    <cellStyle name="Comma 3 5 8 3 2" xfId="4220" xr:uid="{00000000-0005-0000-0000-0000DB440000}"/>
    <cellStyle name="Comma 3 5 8 3 2 2" xfId="9023" xr:uid="{00000000-0005-0000-0000-0000DC440000}"/>
    <cellStyle name="Comma 3 5 8 3 2 2 2" xfId="18630" xr:uid="{00000000-0005-0000-0000-0000DD440000}"/>
    <cellStyle name="Comma 3 5 8 3 2 2 2 2" xfId="37844" xr:uid="{2047599C-F600-4BEC-962E-3A90B3AC5785}"/>
    <cellStyle name="Comma 3 5 8 3 2 2 3" xfId="28237" xr:uid="{EF8F443A-3ED8-442F-ADF9-A22C798C8949}"/>
    <cellStyle name="Comma 3 5 8 3 2 3" xfId="13827" xr:uid="{00000000-0005-0000-0000-0000DE440000}"/>
    <cellStyle name="Comma 3 5 8 3 2 3 2" xfId="33041" xr:uid="{2DCA8634-1C87-4A98-A45F-6159DEAA183E}"/>
    <cellStyle name="Comma 3 5 8 3 2 4" xfId="23434" xr:uid="{5254EE22-3FB5-47B6-918F-EEA420AC6379}"/>
    <cellStyle name="Comma 3 5 8 3 3" xfId="6622" xr:uid="{00000000-0005-0000-0000-0000DF440000}"/>
    <cellStyle name="Comma 3 5 8 3 3 2" xfId="16229" xr:uid="{00000000-0005-0000-0000-0000E0440000}"/>
    <cellStyle name="Comma 3 5 8 3 3 2 2" xfId="35443" xr:uid="{18ED31E7-0D27-48F0-9F4E-404EA00E1EF0}"/>
    <cellStyle name="Comma 3 5 8 3 3 3" xfId="25836" xr:uid="{D914F463-9C26-4BAB-8858-16A7CAD35031}"/>
    <cellStyle name="Comma 3 5 8 3 4" xfId="11425" xr:uid="{00000000-0005-0000-0000-0000E1440000}"/>
    <cellStyle name="Comma 3 5 8 3 4 2" xfId="30639" xr:uid="{160004FE-AC34-4470-A22B-0CCBC65FFB54}"/>
    <cellStyle name="Comma 3 5 8 3 5" xfId="21032" xr:uid="{3D2361B3-327D-4BE6-AAE9-17932F1AE478}"/>
    <cellStyle name="Comma 3 5 8 4" xfId="2620" xr:uid="{00000000-0005-0000-0000-0000E2440000}"/>
    <cellStyle name="Comma 3 5 8 4 2" xfId="7423" xr:uid="{00000000-0005-0000-0000-0000E3440000}"/>
    <cellStyle name="Comma 3 5 8 4 2 2" xfId="17030" xr:uid="{00000000-0005-0000-0000-0000E4440000}"/>
    <cellStyle name="Comma 3 5 8 4 2 2 2" xfId="36244" xr:uid="{F743C027-8C79-40D6-B99D-E7C8383AFCC2}"/>
    <cellStyle name="Comma 3 5 8 4 2 3" xfId="26637" xr:uid="{81985B1D-D235-4C17-8C9A-7DFF0F0F6BB6}"/>
    <cellStyle name="Comma 3 5 8 4 3" xfId="12227" xr:uid="{00000000-0005-0000-0000-0000E5440000}"/>
    <cellStyle name="Comma 3 5 8 4 3 2" xfId="31441" xr:uid="{8E506AA1-36C1-4EC9-BB75-DCEA01BD249D}"/>
    <cellStyle name="Comma 3 5 8 4 4" xfId="21834" xr:uid="{FF67C014-C758-4184-916A-B2B25CBA78DF}"/>
    <cellStyle name="Comma 3 5 8 5" xfId="5022" xr:uid="{00000000-0005-0000-0000-0000E6440000}"/>
    <cellStyle name="Comma 3 5 8 5 2" xfId="14629" xr:uid="{00000000-0005-0000-0000-0000E7440000}"/>
    <cellStyle name="Comma 3 5 8 5 2 2" xfId="33843" xr:uid="{2F56BCB5-A6BC-4F3E-960C-12B1A82B2D4D}"/>
    <cellStyle name="Comma 3 5 8 5 3" xfId="24236" xr:uid="{D5F768CA-2CCF-4A46-970C-317A82C9DDAA}"/>
    <cellStyle name="Comma 3 5 8 6" xfId="9825" xr:uid="{00000000-0005-0000-0000-0000E8440000}"/>
    <cellStyle name="Comma 3 5 8 6 2" xfId="29039" xr:uid="{478F1D87-5BF9-431C-A2B9-7FF2E76DE603}"/>
    <cellStyle name="Comma 3 5 8 7" xfId="19432" xr:uid="{4A185985-B3A8-45BD-8364-DD03CF2A3B79}"/>
    <cellStyle name="Comma 3 5 9" xfId="414" xr:uid="{00000000-0005-0000-0000-0000E9440000}"/>
    <cellStyle name="Comma 3 5 9 2" xfId="1215" xr:uid="{00000000-0005-0000-0000-0000EA440000}"/>
    <cellStyle name="Comma 3 5 9 2 2" xfId="3620" xr:uid="{00000000-0005-0000-0000-0000EB440000}"/>
    <cellStyle name="Comma 3 5 9 2 2 2" xfId="8423" xr:uid="{00000000-0005-0000-0000-0000EC440000}"/>
    <cellStyle name="Comma 3 5 9 2 2 2 2" xfId="18030" xr:uid="{00000000-0005-0000-0000-0000ED440000}"/>
    <cellStyle name="Comma 3 5 9 2 2 2 2 2" xfId="37244" xr:uid="{1505FC8B-076D-4007-9108-F9DB27BC4020}"/>
    <cellStyle name="Comma 3 5 9 2 2 2 3" xfId="27637" xr:uid="{66B38B33-71AA-40B2-88D3-01C6DAEE7A83}"/>
    <cellStyle name="Comma 3 5 9 2 2 3" xfId="13227" xr:uid="{00000000-0005-0000-0000-0000EE440000}"/>
    <cellStyle name="Comma 3 5 9 2 2 3 2" xfId="32441" xr:uid="{2199D418-2C91-4E8A-8E5F-50C9C1B2C97F}"/>
    <cellStyle name="Comma 3 5 9 2 2 4" xfId="22834" xr:uid="{4C86E6A5-66EE-4A5A-8995-D6DEEFF31E83}"/>
    <cellStyle name="Comma 3 5 9 2 3" xfId="6022" xr:uid="{00000000-0005-0000-0000-0000EF440000}"/>
    <cellStyle name="Comma 3 5 9 2 3 2" xfId="15629" xr:uid="{00000000-0005-0000-0000-0000F0440000}"/>
    <cellStyle name="Comma 3 5 9 2 3 2 2" xfId="34843" xr:uid="{BA2CC3FF-1D40-472A-A4C7-D1D96240ECC8}"/>
    <cellStyle name="Comma 3 5 9 2 3 3" xfId="25236" xr:uid="{38E5CA4A-A656-468D-9FD4-BB94FDD4D718}"/>
    <cellStyle name="Comma 3 5 9 2 4" xfId="10825" xr:uid="{00000000-0005-0000-0000-0000F1440000}"/>
    <cellStyle name="Comma 3 5 9 2 4 2" xfId="30039" xr:uid="{0AC42148-B5D6-4ADF-AEA7-7ED79A740EE3}"/>
    <cellStyle name="Comma 3 5 9 2 5" xfId="20432" xr:uid="{586D767D-6520-4EB8-A9C7-CBA5D9AFDE74}"/>
    <cellStyle name="Comma 3 5 9 3" xfId="2015" xr:uid="{00000000-0005-0000-0000-0000F2440000}"/>
    <cellStyle name="Comma 3 5 9 3 2" xfId="4420" xr:uid="{00000000-0005-0000-0000-0000F3440000}"/>
    <cellStyle name="Comma 3 5 9 3 2 2" xfId="9223" xr:uid="{00000000-0005-0000-0000-0000F4440000}"/>
    <cellStyle name="Comma 3 5 9 3 2 2 2" xfId="18830" xr:uid="{00000000-0005-0000-0000-0000F5440000}"/>
    <cellStyle name="Comma 3 5 9 3 2 2 2 2" xfId="38044" xr:uid="{D0B26744-2001-47BC-B21E-A4434ECCA317}"/>
    <cellStyle name="Comma 3 5 9 3 2 2 3" xfId="28437" xr:uid="{0AB74A6E-B7A6-4DE1-BD53-77AAB57E2C95}"/>
    <cellStyle name="Comma 3 5 9 3 2 3" xfId="14027" xr:uid="{00000000-0005-0000-0000-0000F6440000}"/>
    <cellStyle name="Comma 3 5 9 3 2 3 2" xfId="33241" xr:uid="{8D1F0A58-6DEC-47E4-946F-6DB5C43285D7}"/>
    <cellStyle name="Comma 3 5 9 3 2 4" xfId="23634" xr:uid="{D698D883-4F30-42DF-BB2A-76B990491420}"/>
    <cellStyle name="Comma 3 5 9 3 3" xfId="6822" xr:uid="{00000000-0005-0000-0000-0000F7440000}"/>
    <cellStyle name="Comma 3 5 9 3 3 2" xfId="16429" xr:uid="{00000000-0005-0000-0000-0000F8440000}"/>
    <cellStyle name="Comma 3 5 9 3 3 2 2" xfId="35643" xr:uid="{C41EC1DD-8A3D-40FD-AC55-EC828E01FC09}"/>
    <cellStyle name="Comma 3 5 9 3 3 3" xfId="26036" xr:uid="{3B44052A-CBDE-4F1C-BBAD-324036ADD441}"/>
    <cellStyle name="Comma 3 5 9 3 4" xfId="11625" xr:uid="{00000000-0005-0000-0000-0000F9440000}"/>
    <cellStyle name="Comma 3 5 9 3 4 2" xfId="30839" xr:uid="{2AC69005-49EC-438E-B441-A7AE5F0EC3A6}"/>
    <cellStyle name="Comma 3 5 9 3 5" xfId="21232" xr:uid="{8616AD5F-0CD2-456B-8471-E4D7600B15EA}"/>
    <cellStyle name="Comma 3 5 9 4" xfId="2820" xr:uid="{00000000-0005-0000-0000-0000FA440000}"/>
    <cellStyle name="Comma 3 5 9 4 2" xfId="7623" xr:uid="{00000000-0005-0000-0000-0000FB440000}"/>
    <cellStyle name="Comma 3 5 9 4 2 2" xfId="17230" xr:uid="{00000000-0005-0000-0000-0000FC440000}"/>
    <cellStyle name="Comma 3 5 9 4 2 2 2" xfId="36444" xr:uid="{C8291F05-E7EA-465B-BF50-EBB0C9DFD981}"/>
    <cellStyle name="Comma 3 5 9 4 2 3" xfId="26837" xr:uid="{52C27659-25FB-462B-8CC9-10C4248B9A77}"/>
    <cellStyle name="Comma 3 5 9 4 3" xfId="12427" xr:uid="{00000000-0005-0000-0000-0000FD440000}"/>
    <cellStyle name="Comma 3 5 9 4 3 2" xfId="31641" xr:uid="{FFF7BADF-3CFC-4B16-82E5-69E3F637D530}"/>
    <cellStyle name="Comma 3 5 9 4 4" xfId="22034" xr:uid="{456BF54D-CCDD-4B6F-A0CA-5EEFA0A05D58}"/>
    <cellStyle name="Comma 3 5 9 5" xfId="5222" xr:uid="{00000000-0005-0000-0000-0000FE440000}"/>
    <cellStyle name="Comma 3 5 9 5 2" xfId="14829" xr:uid="{00000000-0005-0000-0000-0000FF440000}"/>
    <cellStyle name="Comma 3 5 9 5 2 2" xfId="34043" xr:uid="{376B32C3-1549-4169-A37D-59784F92C342}"/>
    <cellStyle name="Comma 3 5 9 5 3" xfId="24436" xr:uid="{D85ACFCB-6BB4-4227-B8D8-DD0A9B88A35C}"/>
    <cellStyle name="Comma 3 5 9 6" xfId="10025" xr:uid="{00000000-0005-0000-0000-000000450000}"/>
    <cellStyle name="Comma 3 5 9 6 2" xfId="29239" xr:uid="{E0A511C8-234D-4487-8F3D-8CFC09FEBA3C}"/>
    <cellStyle name="Comma 3 5 9 7" xfId="19632" xr:uid="{43C7BD69-F9BD-4ACC-8CB2-CC0D059EA3C8}"/>
    <cellStyle name="Comma 3 6" xfId="16" xr:uid="{00000000-0005-0000-0000-000001450000}"/>
    <cellStyle name="Comma 3 6 10" xfId="4824" xr:uid="{00000000-0005-0000-0000-000002450000}"/>
    <cellStyle name="Comma 3 6 10 2" xfId="14431" xr:uid="{00000000-0005-0000-0000-000003450000}"/>
    <cellStyle name="Comma 3 6 10 2 2" xfId="33645" xr:uid="{9ED8F9CE-47B2-4935-BD38-1056089D3A02}"/>
    <cellStyle name="Comma 3 6 10 3" xfId="24038" xr:uid="{B1B08799-B5E7-4352-B7F6-4824DE8BCA9F}"/>
    <cellStyle name="Comma 3 6 11" xfId="9627" xr:uid="{00000000-0005-0000-0000-000004450000}"/>
    <cellStyle name="Comma 3 6 11 2" xfId="28841" xr:uid="{98654C97-CA06-4A95-A97C-35E249AC3473}"/>
    <cellStyle name="Comma 3 6 12" xfId="19234" xr:uid="{C2B84C73-C465-45C3-8AF6-6C3F9059EE95}"/>
    <cellStyle name="Comma 3 6 2" xfId="66" xr:uid="{00000000-0005-0000-0000-000005450000}"/>
    <cellStyle name="Comma 3 6 2 10" xfId="9677" xr:uid="{00000000-0005-0000-0000-000006450000}"/>
    <cellStyle name="Comma 3 6 2 10 2" xfId="28891" xr:uid="{65DC5033-5213-43D2-A9C5-A01BB3A61ED0}"/>
    <cellStyle name="Comma 3 6 2 11" xfId="19284" xr:uid="{F2FA037F-9163-4DDB-B81B-7793CDEFB658}"/>
    <cellStyle name="Comma 3 6 2 2" xfId="166" xr:uid="{00000000-0005-0000-0000-000007450000}"/>
    <cellStyle name="Comma 3 6 2 2 10" xfId="19384" xr:uid="{88864B2D-2B7A-4929-8A74-4149EF9444E8}"/>
    <cellStyle name="Comma 3 6 2 2 2" xfId="366" xr:uid="{00000000-0005-0000-0000-000008450000}"/>
    <cellStyle name="Comma 3 6 2 2 2 2" xfId="1167" xr:uid="{00000000-0005-0000-0000-000009450000}"/>
    <cellStyle name="Comma 3 6 2 2 2 2 2" xfId="3572" xr:uid="{00000000-0005-0000-0000-00000A450000}"/>
    <cellStyle name="Comma 3 6 2 2 2 2 2 2" xfId="8375" xr:uid="{00000000-0005-0000-0000-00000B450000}"/>
    <cellStyle name="Comma 3 6 2 2 2 2 2 2 2" xfId="17982" xr:uid="{00000000-0005-0000-0000-00000C450000}"/>
    <cellStyle name="Comma 3 6 2 2 2 2 2 2 2 2" xfId="37196" xr:uid="{ECEB12FB-FEA4-4776-971B-134ADE41D8B2}"/>
    <cellStyle name="Comma 3 6 2 2 2 2 2 2 3" xfId="27589" xr:uid="{746AB8F5-CC8D-4380-A883-3A691DFE9E1F}"/>
    <cellStyle name="Comma 3 6 2 2 2 2 2 3" xfId="13179" xr:uid="{00000000-0005-0000-0000-00000D450000}"/>
    <cellStyle name="Comma 3 6 2 2 2 2 2 3 2" xfId="32393" xr:uid="{39A85425-3F33-495A-8BC2-A35DEB3C4B3C}"/>
    <cellStyle name="Comma 3 6 2 2 2 2 2 4" xfId="22786" xr:uid="{5458CD55-8D5E-429B-9BAC-3542AB654ABB}"/>
    <cellStyle name="Comma 3 6 2 2 2 2 3" xfId="5974" xr:uid="{00000000-0005-0000-0000-00000E450000}"/>
    <cellStyle name="Comma 3 6 2 2 2 2 3 2" xfId="15581" xr:uid="{00000000-0005-0000-0000-00000F450000}"/>
    <cellStyle name="Comma 3 6 2 2 2 2 3 2 2" xfId="34795" xr:uid="{5AED0759-5B44-44B2-9EF7-674FFB46E42B}"/>
    <cellStyle name="Comma 3 6 2 2 2 2 3 3" xfId="25188" xr:uid="{E40983D7-7271-417A-B795-0DF89CF33B53}"/>
    <cellStyle name="Comma 3 6 2 2 2 2 4" xfId="10777" xr:uid="{00000000-0005-0000-0000-000010450000}"/>
    <cellStyle name="Comma 3 6 2 2 2 2 4 2" xfId="29991" xr:uid="{BF8CB197-E0FB-4A3B-807E-3C8AA6E43664}"/>
    <cellStyle name="Comma 3 6 2 2 2 2 5" xfId="20384" xr:uid="{74F30F69-1B17-4D69-867C-95DF460B922D}"/>
    <cellStyle name="Comma 3 6 2 2 2 3" xfId="1967" xr:uid="{00000000-0005-0000-0000-000011450000}"/>
    <cellStyle name="Comma 3 6 2 2 2 3 2" xfId="4372" xr:uid="{00000000-0005-0000-0000-000012450000}"/>
    <cellStyle name="Comma 3 6 2 2 2 3 2 2" xfId="9175" xr:uid="{00000000-0005-0000-0000-000013450000}"/>
    <cellStyle name="Comma 3 6 2 2 2 3 2 2 2" xfId="18782" xr:uid="{00000000-0005-0000-0000-000014450000}"/>
    <cellStyle name="Comma 3 6 2 2 2 3 2 2 2 2" xfId="37996" xr:uid="{E1418989-A9EA-4B01-9C22-ECCD9F5B6722}"/>
    <cellStyle name="Comma 3 6 2 2 2 3 2 2 3" xfId="28389" xr:uid="{49475958-DF5C-423D-9868-6A7FB9AB5ABD}"/>
    <cellStyle name="Comma 3 6 2 2 2 3 2 3" xfId="13979" xr:uid="{00000000-0005-0000-0000-000015450000}"/>
    <cellStyle name="Comma 3 6 2 2 2 3 2 3 2" xfId="33193" xr:uid="{695C41B0-1817-4D20-AFD2-FABF1D2B3E1F}"/>
    <cellStyle name="Comma 3 6 2 2 2 3 2 4" xfId="23586" xr:uid="{983754A9-C429-4434-9571-EA38B52BE1EF}"/>
    <cellStyle name="Comma 3 6 2 2 2 3 3" xfId="6774" xr:uid="{00000000-0005-0000-0000-000016450000}"/>
    <cellStyle name="Comma 3 6 2 2 2 3 3 2" xfId="16381" xr:uid="{00000000-0005-0000-0000-000017450000}"/>
    <cellStyle name="Comma 3 6 2 2 2 3 3 2 2" xfId="35595" xr:uid="{AF63245B-8BCF-4128-8400-147DE4F4B3DC}"/>
    <cellStyle name="Comma 3 6 2 2 2 3 3 3" xfId="25988" xr:uid="{CB38958C-934F-4870-BFB2-1C7AFD759A65}"/>
    <cellStyle name="Comma 3 6 2 2 2 3 4" xfId="11577" xr:uid="{00000000-0005-0000-0000-000018450000}"/>
    <cellStyle name="Comma 3 6 2 2 2 3 4 2" xfId="30791" xr:uid="{757B8747-1424-4BA1-941B-BEBB1EE3E488}"/>
    <cellStyle name="Comma 3 6 2 2 2 3 5" xfId="21184" xr:uid="{77685D2B-C9D3-4073-94BA-5B0BD8CF8A09}"/>
    <cellStyle name="Comma 3 6 2 2 2 4" xfId="2772" xr:uid="{00000000-0005-0000-0000-000019450000}"/>
    <cellStyle name="Comma 3 6 2 2 2 4 2" xfId="7575" xr:uid="{00000000-0005-0000-0000-00001A450000}"/>
    <cellStyle name="Comma 3 6 2 2 2 4 2 2" xfId="17182" xr:uid="{00000000-0005-0000-0000-00001B450000}"/>
    <cellStyle name="Comma 3 6 2 2 2 4 2 2 2" xfId="36396" xr:uid="{DA8959FD-1185-42B3-8932-E74E5A3AACEB}"/>
    <cellStyle name="Comma 3 6 2 2 2 4 2 3" xfId="26789" xr:uid="{785381A7-0BCE-4FC6-98FD-8B779FB0B8D5}"/>
    <cellStyle name="Comma 3 6 2 2 2 4 3" xfId="12379" xr:uid="{00000000-0005-0000-0000-00001C450000}"/>
    <cellStyle name="Comma 3 6 2 2 2 4 3 2" xfId="31593" xr:uid="{E3B4DF2D-B82F-489B-8B77-B1A4B074984D}"/>
    <cellStyle name="Comma 3 6 2 2 2 4 4" xfId="21986" xr:uid="{2F532334-4235-4F2E-8A90-3BDD94485F26}"/>
    <cellStyle name="Comma 3 6 2 2 2 5" xfId="5174" xr:uid="{00000000-0005-0000-0000-00001D450000}"/>
    <cellStyle name="Comma 3 6 2 2 2 5 2" xfId="14781" xr:uid="{00000000-0005-0000-0000-00001E450000}"/>
    <cellStyle name="Comma 3 6 2 2 2 5 2 2" xfId="33995" xr:uid="{D53883D0-11AB-4540-86E8-1F08BF632B1A}"/>
    <cellStyle name="Comma 3 6 2 2 2 5 3" xfId="24388" xr:uid="{D40556B6-21DF-4377-B3AC-EB43EDD40E14}"/>
    <cellStyle name="Comma 3 6 2 2 2 6" xfId="9977" xr:uid="{00000000-0005-0000-0000-00001F450000}"/>
    <cellStyle name="Comma 3 6 2 2 2 6 2" xfId="29191" xr:uid="{28770140-4D42-45FF-929F-8EEFED7E3BB7}"/>
    <cellStyle name="Comma 3 6 2 2 2 7" xfId="19584" xr:uid="{58C4F5F1-C9A8-4F3C-9885-86279FFB0FE0}"/>
    <cellStyle name="Comma 3 6 2 2 3" xfId="566" xr:uid="{00000000-0005-0000-0000-000020450000}"/>
    <cellStyle name="Comma 3 6 2 2 3 2" xfId="1367" xr:uid="{00000000-0005-0000-0000-000021450000}"/>
    <cellStyle name="Comma 3 6 2 2 3 2 2" xfId="3772" xr:uid="{00000000-0005-0000-0000-000022450000}"/>
    <cellStyle name="Comma 3 6 2 2 3 2 2 2" xfId="8575" xr:uid="{00000000-0005-0000-0000-000023450000}"/>
    <cellStyle name="Comma 3 6 2 2 3 2 2 2 2" xfId="18182" xr:uid="{00000000-0005-0000-0000-000024450000}"/>
    <cellStyle name="Comma 3 6 2 2 3 2 2 2 2 2" xfId="37396" xr:uid="{203DC904-7DE1-474C-834A-52E7E3AE7166}"/>
    <cellStyle name="Comma 3 6 2 2 3 2 2 2 3" xfId="27789" xr:uid="{5F230A5A-016E-4ABA-B49A-177C917368AF}"/>
    <cellStyle name="Comma 3 6 2 2 3 2 2 3" xfId="13379" xr:uid="{00000000-0005-0000-0000-000025450000}"/>
    <cellStyle name="Comma 3 6 2 2 3 2 2 3 2" xfId="32593" xr:uid="{A2121E3E-D9D9-475E-B8DF-92DC8276B2EF}"/>
    <cellStyle name="Comma 3 6 2 2 3 2 2 4" xfId="22986" xr:uid="{24BDFA47-EC43-4104-AFAC-CECD0B6F5E11}"/>
    <cellStyle name="Comma 3 6 2 2 3 2 3" xfId="6174" xr:uid="{00000000-0005-0000-0000-000026450000}"/>
    <cellStyle name="Comma 3 6 2 2 3 2 3 2" xfId="15781" xr:uid="{00000000-0005-0000-0000-000027450000}"/>
    <cellStyle name="Comma 3 6 2 2 3 2 3 2 2" xfId="34995" xr:uid="{1100A87D-234C-44CE-9E06-7FC437A438D4}"/>
    <cellStyle name="Comma 3 6 2 2 3 2 3 3" xfId="25388" xr:uid="{36B1761F-7047-41ED-9325-77B5693C80BA}"/>
    <cellStyle name="Comma 3 6 2 2 3 2 4" xfId="10977" xr:uid="{00000000-0005-0000-0000-000028450000}"/>
    <cellStyle name="Comma 3 6 2 2 3 2 4 2" xfId="30191" xr:uid="{44280BCE-92B9-4E7B-A45F-DD2EEA721054}"/>
    <cellStyle name="Comma 3 6 2 2 3 2 5" xfId="20584" xr:uid="{8718C1C8-9E3F-46F8-BF2E-B07F76902EA1}"/>
    <cellStyle name="Comma 3 6 2 2 3 3" xfId="2167" xr:uid="{00000000-0005-0000-0000-000029450000}"/>
    <cellStyle name="Comma 3 6 2 2 3 3 2" xfId="4572" xr:uid="{00000000-0005-0000-0000-00002A450000}"/>
    <cellStyle name="Comma 3 6 2 2 3 3 2 2" xfId="9375" xr:uid="{00000000-0005-0000-0000-00002B450000}"/>
    <cellStyle name="Comma 3 6 2 2 3 3 2 2 2" xfId="18982" xr:uid="{00000000-0005-0000-0000-00002C450000}"/>
    <cellStyle name="Comma 3 6 2 2 3 3 2 2 2 2" xfId="38196" xr:uid="{416B013F-8B49-4DD1-A1CD-F4C32B855734}"/>
    <cellStyle name="Comma 3 6 2 2 3 3 2 2 3" xfId="28589" xr:uid="{DB273614-66B9-4EAC-AA10-4D8528505DFD}"/>
    <cellStyle name="Comma 3 6 2 2 3 3 2 3" xfId="14179" xr:uid="{00000000-0005-0000-0000-00002D450000}"/>
    <cellStyle name="Comma 3 6 2 2 3 3 2 3 2" xfId="33393" xr:uid="{08C8D0AB-9534-42E2-A657-BB82BE1C92BE}"/>
    <cellStyle name="Comma 3 6 2 2 3 3 2 4" xfId="23786" xr:uid="{9E09C587-984D-460D-B9BE-72ABAEB6B0F0}"/>
    <cellStyle name="Comma 3 6 2 2 3 3 3" xfId="6974" xr:uid="{00000000-0005-0000-0000-00002E450000}"/>
    <cellStyle name="Comma 3 6 2 2 3 3 3 2" xfId="16581" xr:uid="{00000000-0005-0000-0000-00002F450000}"/>
    <cellStyle name="Comma 3 6 2 2 3 3 3 2 2" xfId="35795" xr:uid="{D0A1171A-E575-44A0-B9E1-B000113A456C}"/>
    <cellStyle name="Comma 3 6 2 2 3 3 3 3" xfId="26188" xr:uid="{8411F340-07A3-40F8-832F-7B29AB99CF45}"/>
    <cellStyle name="Comma 3 6 2 2 3 3 4" xfId="11777" xr:uid="{00000000-0005-0000-0000-000030450000}"/>
    <cellStyle name="Comma 3 6 2 2 3 3 4 2" xfId="30991" xr:uid="{BAC11307-29AA-4CCD-AB5A-5137E27FEDD6}"/>
    <cellStyle name="Comma 3 6 2 2 3 3 5" xfId="21384" xr:uid="{8167C5CF-9BAD-4644-9003-045074026E21}"/>
    <cellStyle name="Comma 3 6 2 2 3 4" xfId="2972" xr:uid="{00000000-0005-0000-0000-000031450000}"/>
    <cellStyle name="Comma 3 6 2 2 3 4 2" xfId="7775" xr:uid="{00000000-0005-0000-0000-000032450000}"/>
    <cellStyle name="Comma 3 6 2 2 3 4 2 2" xfId="17382" xr:uid="{00000000-0005-0000-0000-000033450000}"/>
    <cellStyle name="Comma 3 6 2 2 3 4 2 2 2" xfId="36596" xr:uid="{6A4BA6B8-4454-42B4-8DF7-0CFB230C0C49}"/>
    <cellStyle name="Comma 3 6 2 2 3 4 2 3" xfId="26989" xr:uid="{3C45E024-2F5A-40BD-8A5D-F05E7CA3C937}"/>
    <cellStyle name="Comma 3 6 2 2 3 4 3" xfId="12579" xr:uid="{00000000-0005-0000-0000-000034450000}"/>
    <cellStyle name="Comma 3 6 2 2 3 4 3 2" xfId="31793" xr:uid="{40EDFB08-8EE2-4D00-96C5-0C371519E9DB}"/>
    <cellStyle name="Comma 3 6 2 2 3 4 4" xfId="22186" xr:uid="{A2E44A52-9642-4B65-93E2-13095D504B05}"/>
    <cellStyle name="Comma 3 6 2 2 3 5" xfId="5374" xr:uid="{00000000-0005-0000-0000-000035450000}"/>
    <cellStyle name="Comma 3 6 2 2 3 5 2" xfId="14981" xr:uid="{00000000-0005-0000-0000-000036450000}"/>
    <cellStyle name="Comma 3 6 2 2 3 5 2 2" xfId="34195" xr:uid="{9D8F97E2-2372-416F-8597-A80CACD157F5}"/>
    <cellStyle name="Comma 3 6 2 2 3 5 3" xfId="24588" xr:uid="{FBF879B7-56F7-4D7C-84C3-682493C114DE}"/>
    <cellStyle name="Comma 3 6 2 2 3 6" xfId="10177" xr:uid="{00000000-0005-0000-0000-000037450000}"/>
    <cellStyle name="Comma 3 6 2 2 3 6 2" xfId="29391" xr:uid="{23E0403F-1DA8-40ED-9EF2-40AE07917B6E}"/>
    <cellStyle name="Comma 3 6 2 2 3 7" xfId="19784" xr:uid="{38EB09A1-7634-4B4B-AAA7-D2A4D580A799}"/>
    <cellStyle name="Comma 3 6 2 2 4" xfId="766" xr:uid="{00000000-0005-0000-0000-000038450000}"/>
    <cellStyle name="Comma 3 6 2 2 4 2" xfId="1567" xr:uid="{00000000-0005-0000-0000-000039450000}"/>
    <cellStyle name="Comma 3 6 2 2 4 2 2" xfId="3972" xr:uid="{00000000-0005-0000-0000-00003A450000}"/>
    <cellStyle name="Comma 3 6 2 2 4 2 2 2" xfId="8775" xr:uid="{00000000-0005-0000-0000-00003B450000}"/>
    <cellStyle name="Comma 3 6 2 2 4 2 2 2 2" xfId="18382" xr:uid="{00000000-0005-0000-0000-00003C450000}"/>
    <cellStyle name="Comma 3 6 2 2 4 2 2 2 2 2" xfId="37596" xr:uid="{B8694254-5F7D-4B75-B1A3-12627D884028}"/>
    <cellStyle name="Comma 3 6 2 2 4 2 2 2 3" xfId="27989" xr:uid="{998DCB32-2EBD-4D8F-AF11-6F7B308D64AB}"/>
    <cellStyle name="Comma 3 6 2 2 4 2 2 3" xfId="13579" xr:uid="{00000000-0005-0000-0000-00003D450000}"/>
    <cellStyle name="Comma 3 6 2 2 4 2 2 3 2" xfId="32793" xr:uid="{F5380131-4D32-470C-9F29-70B1F60BC4E2}"/>
    <cellStyle name="Comma 3 6 2 2 4 2 2 4" xfId="23186" xr:uid="{4DAEBF98-8E51-4217-96E6-562BED6F3E5F}"/>
    <cellStyle name="Comma 3 6 2 2 4 2 3" xfId="6374" xr:uid="{00000000-0005-0000-0000-00003E450000}"/>
    <cellStyle name="Comma 3 6 2 2 4 2 3 2" xfId="15981" xr:uid="{00000000-0005-0000-0000-00003F450000}"/>
    <cellStyle name="Comma 3 6 2 2 4 2 3 2 2" xfId="35195" xr:uid="{93529712-7A5F-47D5-BD13-1AB60D6A9796}"/>
    <cellStyle name="Comma 3 6 2 2 4 2 3 3" xfId="25588" xr:uid="{B4F16ACE-7919-4BDC-BBBA-1BA2264CD12F}"/>
    <cellStyle name="Comma 3 6 2 2 4 2 4" xfId="11177" xr:uid="{00000000-0005-0000-0000-000040450000}"/>
    <cellStyle name="Comma 3 6 2 2 4 2 4 2" xfId="30391" xr:uid="{A45BA950-0235-4233-A7BB-B6DADC5EB1C3}"/>
    <cellStyle name="Comma 3 6 2 2 4 2 5" xfId="20784" xr:uid="{CCB7CE11-83E8-4DF1-AF36-C51ABA87B1D6}"/>
    <cellStyle name="Comma 3 6 2 2 4 3" xfId="2367" xr:uid="{00000000-0005-0000-0000-000041450000}"/>
    <cellStyle name="Comma 3 6 2 2 4 3 2" xfId="4772" xr:uid="{00000000-0005-0000-0000-000042450000}"/>
    <cellStyle name="Comma 3 6 2 2 4 3 2 2" xfId="9575" xr:uid="{00000000-0005-0000-0000-000043450000}"/>
    <cellStyle name="Comma 3 6 2 2 4 3 2 2 2" xfId="19182" xr:uid="{00000000-0005-0000-0000-000044450000}"/>
    <cellStyle name="Comma 3 6 2 2 4 3 2 2 2 2" xfId="38396" xr:uid="{FA59CDF4-4958-48A9-9527-966E91D66BB1}"/>
    <cellStyle name="Comma 3 6 2 2 4 3 2 2 3" xfId="28789" xr:uid="{E7E26B6D-5170-465F-B743-423B43661A03}"/>
    <cellStyle name="Comma 3 6 2 2 4 3 2 3" xfId="14379" xr:uid="{00000000-0005-0000-0000-000045450000}"/>
    <cellStyle name="Comma 3 6 2 2 4 3 2 3 2" xfId="33593" xr:uid="{B2820923-0D11-42CF-8B35-ED056C50C08A}"/>
    <cellStyle name="Comma 3 6 2 2 4 3 2 4" xfId="23986" xr:uid="{B4134C33-5909-417A-AFC4-EE80A53AEA5D}"/>
    <cellStyle name="Comma 3 6 2 2 4 3 3" xfId="7174" xr:uid="{00000000-0005-0000-0000-000046450000}"/>
    <cellStyle name="Comma 3 6 2 2 4 3 3 2" xfId="16781" xr:uid="{00000000-0005-0000-0000-000047450000}"/>
    <cellStyle name="Comma 3 6 2 2 4 3 3 2 2" xfId="35995" xr:uid="{0A6DFD04-E13C-4CC9-AE1C-D39CD4D543E4}"/>
    <cellStyle name="Comma 3 6 2 2 4 3 3 3" xfId="26388" xr:uid="{93F1715D-57AE-4BDF-9858-5CFF3C7B4BDE}"/>
    <cellStyle name="Comma 3 6 2 2 4 3 4" xfId="11977" xr:uid="{00000000-0005-0000-0000-000048450000}"/>
    <cellStyle name="Comma 3 6 2 2 4 3 4 2" xfId="31191" xr:uid="{1041B076-B64A-4847-8F9B-44CA2CF02218}"/>
    <cellStyle name="Comma 3 6 2 2 4 3 5" xfId="21584" xr:uid="{7D451D8B-C182-465F-8746-49E1F64EB704}"/>
    <cellStyle name="Comma 3 6 2 2 4 4" xfId="3172" xr:uid="{00000000-0005-0000-0000-000049450000}"/>
    <cellStyle name="Comma 3 6 2 2 4 4 2" xfId="7975" xr:uid="{00000000-0005-0000-0000-00004A450000}"/>
    <cellStyle name="Comma 3 6 2 2 4 4 2 2" xfId="17582" xr:uid="{00000000-0005-0000-0000-00004B450000}"/>
    <cellStyle name="Comma 3 6 2 2 4 4 2 2 2" xfId="36796" xr:uid="{F350B48A-D422-406C-8C95-87030B7C0B87}"/>
    <cellStyle name="Comma 3 6 2 2 4 4 2 3" xfId="27189" xr:uid="{F8007273-D7E8-4692-96AA-6E9A647F2658}"/>
    <cellStyle name="Comma 3 6 2 2 4 4 3" xfId="12779" xr:uid="{00000000-0005-0000-0000-00004C450000}"/>
    <cellStyle name="Comma 3 6 2 2 4 4 3 2" xfId="31993" xr:uid="{5DA290B5-76DF-4EDA-AB1D-4ABB0526A855}"/>
    <cellStyle name="Comma 3 6 2 2 4 4 4" xfId="22386" xr:uid="{14379E99-87B0-44B1-8AC9-D9E362E7D703}"/>
    <cellStyle name="Comma 3 6 2 2 4 5" xfId="5574" xr:uid="{00000000-0005-0000-0000-00004D450000}"/>
    <cellStyle name="Comma 3 6 2 2 4 5 2" xfId="15181" xr:uid="{00000000-0005-0000-0000-00004E450000}"/>
    <cellStyle name="Comma 3 6 2 2 4 5 2 2" xfId="34395" xr:uid="{3606198D-4AA6-404D-9B01-28900D7518B9}"/>
    <cellStyle name="Comma 3 6 2 2 4 5 3" xfId="24788" xr:uid="{948C059F-7250-4020-858A-BF64DD475999}"/>
    <cellStyle name="Comma 3 6 2 2 4 6" xfId="10377" xr:uid="{00000000-0005-0000-0000-00004F450000}"/>
    <cellStyle name="Comma 3 6 2 2 4 6 2" xfId="29591" xr:uid="{304B7064-35F6-4113-BCAC-18A480BA67C9}"/>
    <cellStyle name="Comma 3 6 2 2 4 7" xfId="19984" xr:uid="{BAE3371F-5913-498E-83ED-1798CE2CEBCA}"/>
    <cellStyle name="Comma 3 6 2 2 5" xfId="967" xr:uid="{00000000-0005-0000-0000-000050450000}"/>
    <cellStyle name="Comma 3 6 2 2 5 2" xfId="3372" xr:uid="{00000000-0005-0000-0000-000051450000}"/>
    <cellStyle name="Comma 3 6 2 2 5 2 2" xfId="8175" xr:uid="{00000000-0005-0000-0000-000052450000}"/>
    <cellStyle name="Comma 3 6 2 2 5 2 2 2" xfId="17782" xr:uid="{00000000-0005-0000-0000-000053450000}"/>
    <cellStyle name="Comma 3 6 2 2 5 2 2 2 2" xfId="36996" xr:uid="{F3D1DDBC-F222-4808-B7F3-2FE87BFB3119}"/>
    <cellStyle name="Comma 3 6 2 2 5 2 2 3" xfId="27389" xr:uid="{6EE2CD4B-2C49-40A8-9379-49E00A00C2FB}"/>
    <cellStyle name="Comma 3 6 2 2 5 2 3" xfId="12979" xr:uid="{00000000-0005-0000-0000-000054450000}"/>
    <cellStyle name="Comma 3 6 2 2 5 2 3 2" xfId="32193" xr:uid="{6FB3B2A3-CBA0-4C8A-9FA4-3A206044F1C0}"/>
    <cellStyle name="Comma 3 6 2 2 5 2 4" xfId="22586" xr:uid="{5D409735-AFFB-4557-B170-61C9DB085DB3}"/>
    <cellStyle name="Comma 3 6 2 2 5 3" xfId="5774" xr:uid="{00000000-0005-0000-0000-000055450000}"/>
    <cellStyle name="Comma 3 6 2 2 5 3 2" xfId="15381" xr:uid="{00000000-0005-0000-0000-000056450000}"/>
    <cellStyle name="Comma 3 6 2 2 5 3 2 2" xfId="34595" xr:uid="{D2FCF568-4418-4E37-8CD0-A5E41197024D}"/>
    <cellStyle name="Comma 3 6 2 2 5 3 3" xfId="24988" xr:uid="{4FE27AAA-4500-4055-8862-B29C31936800}"/>
    <cellStyle name="Comma 3 6 2 2 5 4" xfId="10577" xr:uid="{00000000-0005-0000-0000-000057450000}"/>
    <cellStyle name="Comma 3 6 2 2 5 4 2" xfId="29791" xr:uid="{6A549741-3FF5-4311-8485-3EF015B5300A}"/>
    <cellStyle name="Comma 3 6 2 2 5 5" xfId="20184" xr:uid="{4E588D10-8093-4FC2-A166-E67F82008207}"/>
    <cellStyle name="Comma 3 6 2 2 6" xfId="1767" xr:uid="{00000000-0005-0000-0000-000058450000}"/>
    <cellStyle name="Comma 3 6 2 2 6 2" xfId="4172" xr:uid="{00000000-0005-0000-0000-000059450000}"/>
    <cellStyle name="Comma 3 6 2 2 6 2 2" xfId="8975" xr:uid="{00000000-0005-0000-0000-00005A450000}"/>
    <cellStyle name="Comma 3 6 2 2 6 2 2 2" xfId="18582" xr:uid="{00000000-0005-0000-0000-00005B450000}"/>
    <cellStyle name="Comma 3 6 2 2 6 2 2 2 2" xfId="37796" xr:uid="{B0790DD9-7D9C-4C9D-8EDD-62DB84364CAA}"/>
    <cellStyle name="Comma 3 6 2 2 6 2 2 3" xfId="28189" xr:uid="{C9B189AE-C8D2-41B8-9A55-2364F421939F}"/>
    <cellStyle name="Comma 3 6 2 2 6 2 3" xfId="13779" xr:uid="{00000000-0005-0000-0000-00005C450000}"/>
    <cellStyle name="Comma 3 6 2 2 6 2 3 2" xfId="32993" xr:uid="{372770CA-C3F3-45B4-B6AC-DBA2981B7463}"/>
    <cellStyle name="Comma 3 6 2 2 6 2 4" xfId="23386" xr:uid="{34B41D1C-8DB0-4444-AA95-A80AE32223D8}"/>
    <cellStyle name="Comma 3 6 2 2 6 3" xfId="6574" xr:uid="{00000000-0005-0000-0000-00005D450000}"/>
    <cellStyle name="Comma 3 6 2 2 6 3 2" xfId="16181" xr:uid="{00000000-0005-0000-0000-00005E450000}"/>
    <cellStyle name="Comma 3 6 2 2 6 3 2 2" xfId="35395" xr:uid="{B6CD5837-FC97-4851-8544-65134A672ABC}"/>
    <cellStyle name="Comma 3 6 2 2 6 3 3" xfId="25788" xr:uid="{63D35A29-8D65-402A-B316-87A98E4509EC}"/>
    <cellStyle name="Comma 3 6 2 2 6 4" xfId="11377" xr:uid="{00000000-0005-0000-0000-00005F450000}"/>
    <cellStyle name="Comma 3 6 2 2 6 4 2" xfId="30591" xr:uid="{55EBA2F0-B047-4772-A860-B169E9F686BF}"/>
    <cellStyle name="Comma 3 6 2 2 6 5" xfId="20984" xr:uid="{8D33913D-DD4C-4793-9A9E-E92E0D146B3C}"/>
    <cellStyle name="Comma 3 6 2 2 7" xfId="2572" xr:uid="{00000000-0005-0000-0000-000060450000}"/>
    <cellStyle name="Comma 3 6 2 2 7 2" xfId="7375" xr:uid="{00000000-0005-0000-0000-000061450000}"/>
    <cellStyle name="Comma 3 6 2 2 7 2 2" xfId="16982" xr:uid="{00000000-0005-0000-0000-000062450000}"/>
    <cellStyle name="Comma 3 6 2 2 7 2 2 2" xfId="36196" xr:uid="{797F53F0-5AF6-4574-838C-A2AF6AE73A0E}"/>
    <cellStyle name="Comma 3 6 2 2 7 2 3" xfId="26589" xr:uid="{8219B2D2-3D5C-4F14-B622-048325A67455}"/>
    <cellStyle name="Comma 3 6 2 2 7 3" xfId="12179" xr:uid="{00000000-0005-0000-0000-000063450000}"/>
    <cellStyle name="Comma 3 6 2 2 7 3 2" xfId="31393" xr:uid="{B7A226FB-42D9-471E-94E0-0BECF9FF4E36}"/>
    <cellStyle name="Comma 3 6 2 2 7 4" xfId="21786" xr:uid="{B0660F92-BA89-40A9-AD29-E9E51B2058E7}"/>
    <cellStyle name="Comma 3 6 2 2 8" xfId="4974" xr:uid="{00000000-0005-0000-0000-000064450000}"/>
    <cellStyle name="Comma 3 6 2 2 8 2" xfId="14581" xr:uid="{00000000-0005-0000-0000-000065450000}"/>
    <cellStyle name="Comma 3 6 2 2 8 2 2" xfId="33795" xr:uid="{EF8BE90B-9C6C-429A-A8B5-C595D2D1C5CA}"/>
    <cellStyle name="Comma 3 6 2 2 8 3" xfId="24188" xr:uid="{DBF2E0BD-51B5-4C05-9B0B-117771FF544C}"/>
    <cellStyle name="Comma 3 6 2 2 9" xfId="9777" xr:uid="{00000000-0005-0000-0000-000066450000}"/>
    <cellStyle name="Comma 3 6 2 2 9 2" xfId="28991" xr:uid="{CE8A84AC-77BA-4243-925F-B8191802E6D6}"/>
    <cellStyle name="Comma 3 6 2 3" xfId="266" xr:uid="{00000000-0005-0000-0000-000067450000}"/>
    <cellStyle name="Comma 3 6 2 3 2" xfId="1067" xr:uid="{00000000-0005-0000-0000-000068450000}"/>
    <cellStyle name="Comma 3 6 2 3 2 2" xfId="3472" xr:uid="{00000000-0005-0000-0000-000069450000}"/>
    <cellStyle name="Comma 3 6 2 3 2 2 2" xfId="8275" xr:uid="{00000000-0005-0000-0000-00006A450000}"/>
    <cellStyle name="Comma 3 6 2 3 2 2 2 2" xfId="17882" xr:uid="{00000000-0005-0000-0000-00006B450000}"/>
    <cellStyle name="Comma 3 6 2 3 2 2 2 2 2" xfId="37096" xr:uid="{BB51505F-E4F3-4CFD-A229-A1DF04DE39CE}"/>
    <cellStyle name="Comma 3 6 2 3 2 2 2 3" xfId="27489" xr:uid="{952B868E-5BB0-4657-82E7-27689C57A459}"/>
    <cellStyle name="Comma 3 6 2 3 2 2 3" xfId="13079" xr:uid="{00000000-0005-0000-0000-00006C450000}"/>
    <cellStyle name="Comma 3 6 2 3 2 2 3 2" xfId="32293" xr:uid="{DB7C2D33-65EE-4EC3-940D-05639DA18214}"/>
    <cellStyle name="Comma 3 6 2 3 2 2 4" xfId="22686" xr:uid="{D4CC7EAE-6825-45D2-A0A3-AC1C765DE1E5}"/>
    <cellStyle name="Comma 3 6 2 3 2 3" xfId="5874" xr:uid="{00000000-0005-0000-0000-00006D450000}"/>
    <cellStyle name="Comma 3 6 2 3 2 3 2" xfId="15481" xr:uid="{00000000-0005-0000-0000-00006E450000}"/>
    <cellStyle name="Comma 3 6 2 3 2 3 2 2" xfId="34695" xr:uid="{05AE1C12-5413-4949-855B-D004CC103441}"/>
    <cellStyle name="Comma 3 6 2 3 2 3 3" xfId="25088" xr:uid="{D8D6A227-BC12-494E-97BF-1FB3E4CC5604}"/>
    <cellStyle name="Comma 3 6 2 3 2 4" xfId="10677" xr:uid="{00000000-0005-0000-0000-00006F450000}"/>
    <cellStyle name="Comma 3 6 2 3 2 4 2" xfId="29891" xr:uid="{BD5C3E90-02C7-405A-B69D-C7222E146563}"/>
    <cellStyle name="Comma 3 6 2 3 2 5" xfId="20284" xr:uid="{3D68C19B-1D70-46EB-8164-8377F7C13E1E}"/>
    <cellStyle name="Comma 3 6 2 3 3" xfId="1867" xr:uid="{00000000-0005-0000-0000-000070450000}"/>
    <cellStyle name="Comma 3 6 2 3 3 2" xfId="4272" xr:uid="{00000000-0005-0000-0000-000071450000}"/>
    <cellStyle name="Comma 3 6 2 3 3 2 2" xfId="9075" xr:uid="{00000000-0005-0000-0000-000072450000}"/>
    <cellStyle name="Comma 3 6 2 3 3 2 2 2" xfId="18682" xr:uid="{00000000-0005-0000-0000-000073450000}"/>
    <cellStyle name="Comma 3 6 2 3 3 2 2 2 2" xfId="37896" xr:uid="{7D826C2E-634D-423E-A261-6AA86960DD69}"/>
    <cellStyle name="Comma 3 6 2 3 3 2 2 3" xfId="28289" xr:uid="{EFFE3BD9-85D8-4EDA-81C7-511635E5B42D}"/>
    <cellStyle name="Comma 3 6 2 3 3 2 3" xfId="13879" xr:uid="{00000000-0005-0000-0000-000074450000}"/>
    <cellStyle name="Comma 3 6 2 3 3 2 3 2" xfId="33093" xr:uid="{0B426245-902F-4139-8A77-22F8C4815777}"/>
    <cellStyle name="Comma 3 6 2 3 3 2 4" xfId="23486" xr:uid="{BED0257E-070D-4DE6-9D4B-4EB2534801A6}"/>
    <cellStyle name="Comma 3 6 2 3 3 3" xfId="6674" xr:uid="{00000000-0005-0000-0000-000075450000}"/>
    <cellStyle name="Comma 3 6 2 3 3 3 2" xfId="16281" xr:uid="{00000000-0005-0000-0000-000076450000}"/>
    <cellStyle name="Comma 3 6 2 3 3 3 2 2" xfId="35495" xr:uid="{B19D138E-7CE8-4A62-B20F-34AB80C4EADA}"/>
    <cellStyle name="Comma 3 6 2 3 3 3 3" xfId="25888" xr:uid="{2DD1A7AA-153C-482D-9D84-0821F1F4D1A4}"/>
    <cellStyle name="Comma 3 6 2 3 3 4" xfId="11477" xr:uid="{00000000-0005-0000-0000-000077450000}"/>
    <cellStyle name="Comma 3 6 2 3 3 4 2" xfId="30691" xr:uid="{6B8B211F-9A5B-4904-AB3B-04262D528001}"/>
    <cellStyle name="Comma 3 6 2 3 3 5" xfId="21084" xr:uid="{FF905073-776D-4900-B7EC-564238DCC741}"/>
    <cellStyle name="Comma 3 6 2 3 4" xfId="2672" xr:uid="{00000000-0005-0000-0000-000078450000}"/>
    <cellStyle name="Comma 3 6 2 3 4 2" xfId="7475" xr:uid="{00000000-0005-0000-0000-000079450000}"/>
    <cellStyle name="Comma 3 6 2 3 4 2 2" xfId="17082" xr:uid="{00000000-0005-0000-0000-00007A450000}"/>
    <cellStyle name="Comma 3 6 2 3 4 2 2 2" xfId="36296" xr:uid="{71588B11-35F5-4336-9C83-1C4F7A02CF57}"/>
    <cellStyle name="Comma 3 6 2 3 4 2 3" xfId="26689" xr:uid="{A1EDCDE6-BACC-4671-B669-4414DFFD9925}"/>
    <cellStyle name="Comma 3 6 2 3 4 3" xfId="12279" xr:uid="{00000000-0005-0000-0000-00007B450000}"/>
    <cellStyle name="Comma 3 6 2 3 4 3 2" xfId="31493" xr:uid="{B1359A13-4009-4E39-A8D6-9C6453653851}"/>
    <cellStyle name="Comma 3 6 2 3 4 4" xfId="21886" xr:uid="{A91098BF-344C-474F-BC87-ED8D676BB099}"/>
    <cellStyle name="Comma 3 6 2 3 5" xfId="5074" xr:uid="{00000000-0005-0000-0000-00007C450000}"/>
    <cellStyle name="Comma 3 6 2 3 5 2" xfId="14681" xr:uid="{00000000-0005-0000-0000-00007D450000}"/>
    <cellStyle name="Comma 3 6 2 3 5 2 2" xfId="33895" xr:uid="{F45BB811-A1A2-4867-BAF7-E5D6FFBEC528}"/>
    <cellStyle name="Comma 3 6 2 3 5 3" xfId="24288" xr:uid="{00269271-80D0-4D05-B358-50DFC315583D}"/>
    <cellStyle name="Comma 3 6 2 3 6" xfId="9877" xr:uid="{00000000-0005-0000-0000-00007E450000}"/>
    <cellStyle name="Comma 3 6 2 3 6 2" xfId="29091" xr:uid="{327DE5EC-D519-42D1-B6B3-F71F79488203}"/>
    <cellStyle name="Comma 3 6 2 3 7" xfId="19484" xr:uid="{CBC2F6F3-AA63-45DD-8737-25042734083A}"/>
    <cellStyle name="Comma 3 6 2 4" xfId="466" xr:uid="{00000000-0005-0000-0000-00007F450000}"/>
    <cellStyle name="Comma 3 6 2 4 2" xfId="1267" xr:uid="{00000000-0005-0000-0000-000080450000}"/>
    <cellStyle name="Comma 3 6 2 4 2 2" xfId="3672" xr:uid="{00000000-0005-0000-0000-000081450000}"/>
    <cellStyle name="Comma 3 6 2 4 2 2 2" xfId="8475" xr:uid="{00000000-0005-0000-0000-000082450000}"/>
    <cellStyle name="Comma 3 6 2 4 2 2 2 2" xfId="18082" xr:uid="{00000000-0005-0000-0000-000083450000}"/>
    <cellStyle name="Comma 3 6 2 4 2 2 2 2 2" xfId="37296" xr:uid="{10A59D2D-140B-4AB6-ABE6-619B5CAE0A00}"/>
    <cellStyle name="Comma 3 6 2 4 2 2 2 3" xfId="27689" xr:uid="{9A1F45F3-FFDE-4E01-9823-B99E866CA849}"/>
    <cellStyle name="Comma 3 6 2 4 2 2 3" xfId="13279" xr:uid="{00000000-0005-0000-0000-000084450000}"/>
    <cellStyle name="Comma 3 6 2 4 2 2 3 2" xfId="32493" xr:uid="{A04348CE-9515-4EAB-98C3-A88D77C24974}"/>
    <cellStyle name="Comma 3 6 2 4 2 2 4" xfId="22886" xr:uid="{78CAEF03-BC60-4316-833A-6DB88E823C5E}"/>
    <cellStyle name="Comma 3 6 2 4 2 3" xfId="6074" xr:uid="{00000000-0005-0000-0000-000085450000}"/>
    <cellStyle name="Comma 3 6 2 4 2 3 2" xfId="15681" xr:uid="{00000000-0005-0000-0000-000086450000}"/>
    <cellStyle name="Comma 3 6 2 4 2 3 2 2" xfId="34895" xr:uid="{439CDA8A-6908-4B45-8D4F-1EFB77AC8DC1}"/>
    <cellStyle name="Comma 3 6 2 4 2 3 3" xfId="25288" xr:uid="{D240CF5E-C96E-425C-B589-F7DFCFD3B39E}"/>
    <cellStyle name="Comma 3 6 2 4 2 4" xfId="10877" xr:uid="{00000000-0005-0000-0000-000087450000}"/>
    <cellStyle name="Comma 3 6 2 4 2 4 2" xfId="30091" xr:uid="{1CBE0E38-DF7F-455F-84E3-06BE57B43B9B}"/>
    <cellStyle name="Comma 3 6 2 4 2 5" xfId="20484" xr:uid="{D6A61925-B3BF-4B15-9C5B-D178DE6280BD}"/>
    <cellStyle name="Comma 3 6 2 4 3" xfId="2067" xr:uid="{00000000-0005-0000-0000-000088450000}"/>
    <cellStyle name="Comma 3 6 2 4 3 2" xfId="4472" xr:uid="{00000000-0005-0000-0000-000089450000}"/>
    <cellStyle name="Comma 3 6 2 4 3 2 2" xfId="9275" xr:uid="{00000000-0005-0000-0000-00008A450000}"/>
    <cellStyle name="Comma 3 6 2 4 3 2 2 2" xfId="18882" xr:uid="{00000000-0005-0000-0000-00008B450000}"/>
    <cellStyle name="Comma 3 6 2 4 3 2 2 2 2" xfId="38096" xr:uid="{E89955AB-9752-4FB7-B56D-B6235F0EB5DF}"/>
    <cellStyle name="Comma 3 6 2 4 3 2 2 3" xfId="28489" xr:uid="{2731416C-F5F3-46DB-AFEF-3F29008E847F}"/>
    <cellStyle name="Comma 3 6 2 4 3 2 3" xfId="14079" xr:uid="{00000000-0005-0000-0000-00008C450000}"/>
    <cellStyle name="Comma 3 6 2 4 3 2 3 2" xfId="33293" xr:uid="{AB38B882-0103-44D7-A3BD-AEDE5F9DF7C4}"/>
    <cellStyle name="Comma 3 6 2 4 3 2 4" xfId="23686" xr:uid="{CA3B260C-DC4B-43DB-AEFE-818DF1B6BF94}"/>
    <cellStyle name="Comma 3 6 2 4 3 3" xfId="6874" xr:uid="{00000000-0005-0000-0000-00008D450000}"/>
    <cellStyle name="Comma 3 6 2 4 3 3 2" xfId="16481" xr:uid="{00000000-0005-0000-0000-00008E450000}"/>
    <cellStyle name="Comma 3 6 2 4 3 3 2 2" xfId="35695" xr:uid="{9D7C965F-26AC-4C39-8284-A64E1A209DC2}"/>
    <cellStyle name="Comma 3 6 2 4 3 3 3" xfId="26088" xr:uid="{1703C33A-7870-412D-86B8-7407B6E777B5}"/>
    <cellStyle name="Comma 3 6 2 4 3 4" xfId="11677" xr:uid="{00000000-0005-0000-0000-00008F450000}"/>
    <cellStyle name="Comma 3 6 2 4 3 4 2" xfId="30891" xr:uid="{EA3285F9-F49D-4297-8BA5-CD9130837DA6}"/>
    <cellStyle name="Comma 3 6 2 4 3 5" xfId="21284" xr:uid="{4C4FD017-3657-4C0B-9C86-0110B7243FA0}"/>
    <cellStyle name="Comma 3 6 2 4 4" xfId="2872" xr:uid="{00000000-0005-0000-0000-000090450000}"/>
    <cellStyle name="Comma 3 6 2 4 4 2" xfId="7675" xr:uid="{00000000-0005-0000-0000-000091450000}"/>
    <cellStyle name="Comma 3 6 2 4 4 2 2" xfId="17282" xr:uid="{00000000-0005-0000-0000-000092450000}"/>
    <cellStyle name="Comma 3 6 2 4 4 2 2 2" xfId="36496" xr:uid="{343A6DFD-FBD7-4D68-A0CB-8BA253B36430}"/>
    <cellStyle name="Comma 3 6 2 4 4 2 3" xfId="26889" xr:uid="{1289D5FD-53D1-4395-BE4B-C3F6CB6E8F0B}"/>
    <cellStyle name="Comma 3 6 2 4 4 3" xfId="12479" xr:uid="{00000000-0005-0000-0000-000093450000}"/>
    <cellStyle name="Comma 3 6 2 4 4 3 2" xfId="31693" xr:uid="{7FDC08BE-BA64-4B79-BFA8-7619E1A5362D}"/>
    <cellStyle name="Comma 3 6 2 4 4 4" xfId="22086" xr:uid="{5B84DEB2-19DC-4B0A-9F9D-07E202FC730F}"/>
    <cellStyle name="Comma 3 6 2 4 5" xfId="5274" xr:uid="{00000000-0005-0000-0000-000094450000}"/>
    <cellStyle name="Comma 3 6 2 4 5 2" xfId="14881" xr:uid="{00000000-0005-0000-0000-000095450000}"/>
    <cellStyle name="Comma 3 6 2 4 5 2 2" xfId="34095" xr:uid="{32AB6E50-2436-4E14-80CC-3F05D5F19613}"/>
    <cellStyle name="Comma 3 6 2 4 5 3" xfId="24488" xr:uid="{C723B043-D85C-47FD-880A-A803AD251A88}"/>
    <cellStyle name="Comma 3 6 2 4 6" xfId="10077" xr:uid="{00000000-0005-0000-0000-000096450000}"/>
    <cellStyle name="Comma 3 6 2 4 6 2" xfId="29291" xr:uid="{5986DA80-6608-487D-AABC-45C7EA0FA3ED}"/>
    <cellStyle name="Comma 3 6 2 4 7" xfId="19684" xr:uid="{D7C116AA-0217-4A47-B04A-5E8733FA2B76}"/>
    <cellStyle name="Comma 3 6 2 5" xfId="666" xr:uid="{00000000-0005-0000-0000-000097450000}"/>
    <cellStyle name="Comma 3 6 2 5 2" xfId="1467" xr:uid="{00000000-0005-0000-0000-000098450000}"/>
    <cellStyle name="Comma 3 6 2 5 2 2" xfId="3872" xr:uid="{00000000-0005-0000-0000-000099450000}"/>
    <cellStyle name="Comma 3 6 2 5 2 2 2" xfId="8675" xr:uid="{00000000-0005-0000-0000-00009A450000}"/>
    <cellStyle name="Comma 3 6 2 5 2 2 2 2" xfId="18282" xr:uid="{00000000-0005-0000-0000-00009B450000}"/>
    <cellStyle name="Comma 3 6 2 5 2 2 2 2 2" xfId="37496" xr:uid="{A49C15B7-7611-4CC7-976C-3491E8488895}"/>
    <cellStyle name="Comma 3 6 2 5 2 2 2 3" xfId="27889" xr:uid="{14F738A7-A7AC-4A1D-81BE-66334307A38E}"/>
    <cellStyle name="Comma 3 6 2 5 2 2 3" xfId="13479" xr:uid="{00000000-0005-0000-0000-00009C450000}"/>
    <cellStyle name="Comma 3 6 2 5 2 2 3 2" xfId="32693" xr:uid="{BA80BA09-3B20-4A5A-B9F3-880FE1F9710C}"/>
    <cellStyle name="Comma 3 6 2 5 2 2 4" xfId="23086" xr:uid="{46CB2539-2CB0-490C-A688-799E80579C65}"/>
    <cellStyle name="Comma 3 6 2 5 2 3" xfId="6274" xr:uid="{00000000-0005-0000-0000-00009D450000}"/>
    <cellStyle name="Comma 3 6 2 5 2 3 2" xfId="15881" xr:uid="{00000000-0005-0000-0000-00009E450000}"/>
    <cellStyle name="Comma 3 6 2 5 2 3 2 2" xfId="35095" xr:uid="{5F759524-90A9-491E-B058-C7F348B18DE5}"/>
    <cellStyle name="Comma 3 6 2 5 2 3 3" xfId="25488" xr:uid="{00275C1E-CA61-473F-8695-B0B39B5B539D}"/>
    <cellStyle name="Comma 3 6 2 5 2 4" xfId="11077" xr:uid="{00000000-0005-0000-0000-00009F450000}"/>
    <cellStyle name="Comma 3 6 2 5 2 4 2" xfId="30291" xr:uid="{78846978-37DA-4D0B-8F74-9D51A2C262EB}"/>
    <cellStyle name="Comma 3 6 2 5 2 5" xfId="20684" xr:uid="{59FCF9EB-59EE-431A-ADB0-4F1EBCC1CC12}"/>
    <cellStyle name="Comma 3 6 2 5 3" xfId="2267" xr:uid="{00000000-0005-0000-0000-0000A0450000}"/>
    <cellStyle name="Comma 3 6 2 5 3 2" xfId="4672" xr:uid="{00000000-0005-0000-0000-0000A1450000}"/>
    <cellStyle name="Comma 3 6 2 5 3 2 2" xfId="9475" xr:uid="{00000000-0005-0000-0000-0000A2450000}"/>
    <cellStyle name="Comma 3 6 2 5 3 2 2 2" xfId="19082" xr:uid="{00000000-0005-0000-0000-0000A3450000}"/>
    <cellStyle name="Comma 3 6 2 5 3 2 2 2 2" xfId="38296" xr:uid="{B725742E-0D1F-48B4-8718-75B2768AE2BF}"/>
    <cellStyle name="Comma 3 6 2 5 3 2 2 3" xfId="28689" xr:uid="{1EC2EE41-F249-4744-8225-F8C8BE6CFC2D}"/>
    <cellStyle name="Comma 3 6 2 5 3 2 3" xfId="14279" xr:uid="{00000000-0005-0000-0000-0000A4450000}"/>
    <cellStyle name="Comma 3 6 2 5 3 2 3 2" xfId="33493" xr:uid="{C561DB14-AF80-41BA-98AA-BAA476C3302F}"/>
    <cellStyle name="Comma 3 6 2 5 3 2 4" xfId="23886" xr:uid="{DFCE585E-2F6A-4B31-9625-DA9DA4A0A1A2}"/>
    <cellStyle name="Comma 3 6 2 5 3 3" xfId="7074" xr:uid="{00000000-0005-0000-0000-0000A5450000}"/>
    <cellStyle name="Comma 3 6 2 5 3 3 2" xfId="16681" xr:uid="{00000000-0005-0000-0000-0000A6450000}"/>
    <cellStyle name="Comma 3 6 2 5 3 3 2 2" xfId="35895" xr:uid="{41DF1BE2-2114-4698-856F-162E95CD443D}"/>
    <cellStyle name="Comma 3 6 2 5 3 3 3" xfId="26288" xr:uid="{B074649A-4E11-4215-8C2F-70E3F16170F5}"/>
    <cellStyle name="Comma 3 6 2 5 3 4" xfId="11877" xr:uid="{00000000-0005-0000-0000-0000A7450000}"/>
    <cellStyle name="Comma 3 6 2 5 3 4 2" xfId="31091" xr:uid="{135BA54A-149B-4637-94AA-456884349ECA}"/>
    <cellStyle name="Comma 3 6 2 5 3 5" xfId="21484" xr:uid="{1E44EB33-FC86-43A2-8EFE-01D7EB9B3E90}"/>
    <cellStyle name="Comma 3 6 2 5 4" xfId="3072" xr:uid="{00000000-0005-0000-0000-0000A8450000}"/>
    <cellStyle name="Comma 3 6 2 5 4 2" xfId="7875" xr:uid="{00000000-0005-0000-0000-0000A9450000}"/>
    <cellStyle name="Comma 3 6 2 5 4 2 2" xfId="17482" xr:uid="{00000000-0005-0000-0000-0000AA450000}"/>
    <cellStyle name="Comma 3 6 2 5 4 2 2 2" xfId="36696" xr:uid="{041ECA74-4B75-4298-8089-7BDBB4A06E3A}"/>
    <cellStyle name="Comma 3 6 2 5 4 2 3" xfId="27089" xr:uid="{172A3EBA-7A93-4EE6-8F93-9F074204EA17}"/>
    <cellStyle name="Comma 3 6 2 5 4 3" xfId="12679" xr:uid="{00000000-0005-0000-0000-0000AB450000}"/>
    <cellStyle name="Comma 3 6 2 5 4 3 2" xfId="31893" xr:uid="{C703E939-5F3F-4E5F-A4BA-CB130DE88931}"/>
    <cellStyle name="Comma 3 6 2 5 4 4" xfId="22286" xr:uid="{659BC6BF-3EE2-4501-B5F7-79E0B9193DED}"/>
    <cellStyle name="Comma 3 6 2 5 5" xfId="5474" xr:uid="{00000000-0005-0000-0000-0000AC450000}"/>
    <cellStyle name="Comma 3 6 2 5 5 2" xfId="15081" xr:uid="{00000000-0005-0000-0000-0000AD450000}"/>
    <cellStyle name="Comma 3 6 2 5 5 2 2" xfId="34295" xr:uid="{543D54E9-E43B-43BC-A6EE-FB89C831909A}"/>
    <cellStyle name="Comma 3 6 2 5 5 3" xfId="24688" xr:uid="{270B8271-A05E-4555-8484-0BE75516EFD3}"/>
    <cellStyle name="Comma 3 6 2 5 6" xfId="10277" xr:uid="{00000000-0005-0000-0000-0000AE450000}"/>
    <cellStyle name="Comma 3 6 2 5 6 2" xfId="29491" xr:uid="{9DD54727-79BF-4A0E-8F68-64548E4BA270}"/>
    <cellStyle name="Comma 3 6 2 5 7" xfId="19884" xr:uid="{2F932DF4-71C2-4F03-8451-0120F1818846}"/>
    <cellStyle name="Comma 3 6 2 6" xfId="867" xr:uid="{00000000-0005-0000-0000-0000AF450000}"/>
    <cellStyle name="Comma 3 6 2 6 2" xfId="3272" xr:uid="{00000000-0005-0000-0000-0000B0450000}"/>
    <cellStyle name="Comma 3 6 2 6 2 2" xfId="8075" xr:uid="{00000000-0005-0000-0000-0000B1450000}"/>
    <cellStyle name="Comma 3 6 2 6 2 2 2" xfId="17682" xr:uid="{00000000-0005-0000-0000-0000B2450000}"/>
    <cellStyle name="Comma 3 6 2 6 2 2 2 2" xfId="36896" xr:uid="{DB0E57DD-9D25-44F3-84A7-6FEC082440FD}"/>
    <cellStyle name="Comma 3 6 2 6 2 2 3" xfId="27289" xr:uid="{4B37DB64-DF4F-4994-965C-CB99C786DE4C}"/>
    <cellStyle name="Comma 3 6 2 6 2 3" xfId="12879" xr:uid="{00000000-0005-0000-0000-0000B3450000}"/>
    <cellStyle name="Comma 3 6 2 6 2 3 2" xfId="32093" xr:uid="{EC8D59F9-4F77-4728-B127-CD9C5BB64BD1}"/>
    <cellStyle name="Comma 3 6 2 6 2 4" xfId="22486" xr:uid="{B3CA0F9C-CD86-4C19-8EDF-A3F3BF5FE2D5}"/>
    <cellStyle name="Comma 3 6 2 6 3" xfId="5674" xr:uid="{00000000-0005-0000-0000-0000B4450000}"/>
    <cellStyle name="Comma 3 6 2 6 3 2" xfId="15281" xr:uid="{00000000-0005-0000-0000-0000B5450000}"/>
    <cellStyle name="Comma 3 6 2 6 3 2 2" xfId="34495" xr:uid="{E5A5605A-5575-40E4-91F6-7987531C5CD1}"/>
    <cellStyle name="Comma 3 6 2 6 3 3" xfId="24888" xr:uid="{785C8B74-F4EE-4010-9F06-80F0C8B9D237}"/>
    <cellStyle name="Comma 3 6 2 6 4" xfId="10477" xr:uid="{00000000-0005-0000-0000-0000B6450000}"/>
    <cellStyle name="Comma 3 6 2 6 4 2" xfId="29691" xr:uid="{3C6902E3-654F-4447-BA5C-C3108A58AEDC}"/>
    <cellStyle name="Comma 3 6 2 6 5" xfId="20084" xr:uid="{CA07211A-7230-466B-9D5D-59301B400059}"/>
    <cellStyle name="Comma 3 6 2 7" xfId="1667" xr:uid="{00000000-0005-0000-0000-0000B7450000}"/>
    <cellStyle name="Comma 3 6 2 7 2" xfId="4072" xr:uid="{00000000-0005-0000-0000-0000B8450000}"/>
    <cellStyle name="Comma 3 6 2 7 2 2" xfId="8875" xr:uid="{00000000-0005-0000-0000-0000B9450000}"/>
    <cellStyle name="Comma 3 6 2 7 2 2 2" xfId="18482" xr:uid="{00000000-0005-0000-0000-0000BA450000}"/>
    <cellStyle name="Comma 3 6 2 7 2 2 2 2" xfId="37696" xr:uid="{8E53705B-0446-4F6A-A46C-491A6895D4A7}"/>
    <cellStyle name="Comma 3 6 2 7 2 2 3" xfId="28089" xr:uid="{38F15F7B-870D-4818-8683-963DE6ED36CA}"/>
    <cellStyle name="Comma 3 6 2 7 2 3" xfId="13679" xr:uid="{00000000-0005-0000-0000-0000BB450000}"/>
    <cellStyle name="Comma 3 6 2 7 2 3 2" xfId="32893" xr:uid="{A5A60096-095A-40C4-912F-10057DE2C395}"/>
    <cellStyle name="Comma 3 6 2 7 2 4" xfId="23286" xr:uid="{8F46F188-3A73-4643-B6C9-AB416A03C9CF}"/>
    <cellStyle name="Comma 3 6 2 7 3" xfId="6474" xr:uid="{00000000-0005-0000-0000-0000BC450000}"/>
    <cellStyle name="Comma 3 6 2 7 3 2" xfId="16081" xr:uid="{00000000-0005-0000-0000-0000BD450000}"/>
    <cellStyle name="Comma 3 6 2 7 3 2 2" xfId="35295" xr:uid="{57EA9810-7796-4266-9388-5CE03C7E3662}"/>
    <cellStyle name="Comma 3 6 2 7 3 3" xfId="25688" xr:uid="{B569AAC4-4B30-4D1F-AC77-AD71DA044A44}"/>
    <cellStyle name="Comma 3 6 2 7 4" xfId="11277" xr:uid="{00000000-0005-0000-0000-0000BE450000}"/>
    <cellStyle name="Comma 3 6 2 7 4 2" xfId="30491" xr:uid="{CE01A3CC-77DF-4214-8125-92353D79027D}"/>
    <cellStyle name="Comma 3 6 2 7 5" xfId="20884" xr:uid="{57932901-EB36-446A-9830-DE89B124056E}"/>
    <cellStyle name="Comma 3 6 2 8" xfId="2472" xr:uid="{00000000-0005-0000-0000-0000BF450000}"/>
    <cellStyle name="Comma 3 6 2 8 2" xfId="7275" xr:uid="{00000000-0005-0000-0000-0000C0450000}"/>
    <cellStyle name="Comma 3 6 2 8 2 2" xfId="16882" xr:uid="{00000000-0005-0000-0000-0000C1450000}"/>
    <cellStyle name="Comma 3 6 2 8 2 2 2" xfId="36096" xr:uid="{7F2C83D0-4C09-46CB-8F1D-46B9DDCAF487}"/>
    <cellStyle name="Comma 3 6 2 8 2 3" xfId="26489" xr:uid="{5EE6FB55-D191-4C15-B615-7F2CD49B935B}"/>
    <cellStyle name="Comma 3 6 2 8 3" xfId="12079" xr:uid="{00000000-0005-0000-0000-0000C2450000}"/>
    <cellStyle name="Comma 3 6 2 8 3 2" xfId="31293" xr:uid="{ADC3DF26-80EA-47D1-BFAC-79600B95713B}"/>
    <cellStyle name="Comma 3 6 2 8 4" xfId="21686" xr:uid="{EF4DF296-2C80-46CD-9852-D4E7CF59CA0A}"/>
    <cellStyle name="Comma 3 6 2 9" xfId="4874" xr:uid="{00000000-0005-0000-0000-0000C3450000}"/>
    <cellStyle name="Comma 3 6 2 9 2" xfId="14481" xr:uid="{00000000-0005-0000-0000-0000C4450000}"/>
    <cellStyle name="Comma 3 6 2 9 2 2" xfId="33695" xr:uid="{85E92346-2315-4016-9D2C-49DA32CD32BD}"/>
    <cellStyle name="Comma 3 6 2 9 3" xfId="24088" xr:uid="{7AA094EF-5D2A-4CC1-BA03-D2C3E0A10957}"/>
    <cellStyle name="Comma 3 6 3" xfId="116" xr:uid="{00000000-0005-0000-0000-0000C5450000}"/>
    <cellStyle name="Comma 3 6 3 10" xfId="19334" xr:uid="{6FD1B13E-C066-46B8-94B9-248703133653}"/>
    <cellStyle name="Comma 3 6 3 2" xfId="316" xr:uid="{00000000-0005-0000-0000-0000C6450000}"/>
    <cellStyle name="Comma 3 6 3 2 2" xfId="1117" xr:uid="{00000000-0005-0000-0000-0000C7450000}"/>
    <cellStyle name="Comma 3 6 3 2 2 2" xfId="3522" xr:uid="{00000000-0005-0000-0000-0000C8450000}"/>
    <cellStyle name="Comma 3 6 3 2 2 2 2" xfId="8325" xr:uid="{00000000-0005-0000-0000-0000C9450000}"/>
    <cellStyle name="Comma 3 6 3 2 2 2 2 2" xfId="17932" xr:uid="{00000000-0005-0000-0000-0000CA450000}"/>
    <cellStyle name="Comma 3 6 3 2 2 2 2 2 2" xfId="37146" xr:uid="{CC2DCB73-21DF-4405-A222-6445FAEFF61A}"/>
    <cellStyle name="Comma 3 6 3 2 2 2 2 3" xfId="27539" xr:uid="{372B4D3C-4CA4-455F-80E5-6C551A8D1249}"/>
    <cellStyle name="Comma 3 6 3 2 2 2 3" xfId="13129" xr:uid="{00000000-0005-0000-0000-0000CB450000}"/>
    <cellStyle name="Comma 3 6 3 2 2 2 3 2" xfId="32343" xr:uid="{4EBBA48F-BC4B-4B89-A4BB-BCB2616B6C50}"/>
    <cellStyle name="Comma 3 6 3 2 2 2 4" xfId="22736" xr:uid="{F6F44E32-EBF9-4A59-BDB7-5BCAEC9A5D1B}"/>
    <cellStyle name="Comma 3 6 3 2 2 3" xfId="5924" xr:uid="{00000000-0005-0000-0000-0000CC450000}"/>
    <cellStyle name="Comma 3 6 3 2 2 3 2" xfId="15531" xr:uid="{00000000-0005-0000-0000-0000CD450000}"/>
    <cellStyle name="Comma 3 6 3 2 2 3 2 2" xfId="34745" xr:uid="{5C0BAC76-F92B-456B-AB91-7D8AE8B84662}"/>
    <cellStyle name="Comma 3 6 3 2 2 3 3" xfId="25138" xr:uid="{A6B0A789-2D46-4064-819B-A48969581958}"/>
    <cellStyle name="Comma 3 6 3 2 2 4" xfId="10727" xr:uid="{00000000-0005-0000-0000-0000CE450000}"/>
    <cellStyle name="Comma 3 6 3 2 2 4 2" xfId="29941" xr:uid="{76B89CCA-B1A9-4947-9B6F-3082DDCB6A2C}"/>
    <cellStyle name="Comma 3 6 3 2 2 5" xfId="20334" xr:uid="{75F04E99-B21F-4B7E-846B-166C31B14688}"/>
    <cellStyle name="Comma 3 6 3 2 3" xfId="1917" xr:uid="{00000000-0005-0000-0000-0000CF450000}"/>
    <cellStyle name="Comma 3 6 3 2 3 2" xfId="4322" xr:uid="{00000000-0005-0000-0000-0000D0450000}"/>
    <cellStyle name="Comma 3 6 3 2 3 2 2" xfId="9125" xr:uid="{00000000-0005-0000-0000-0000D1450000}"/>
    <cellStyle name="Comma 3 6 3 2 3 2 2 2" xfId="18732" xr:uid="{00000000-0005-0000-0000-0000D2450000}"/>
    <cellStyle name="Comma 3 6 3 2 3 2 2 2 2" xfId="37946" xr:uid="{D4B483BB-53CA-4156-BD90-6356BCD8FA2C}"/>
    <cellStyle name="Comma 3 6 3 2 3 2 2 3" xfId="28339" xr:uid="{588CC61A-A5CB-4586-A12F-BBAB8E606F38}"/>
    <cellStyle name="Comma 3 6 3 2 3 2 3" xfId="13929" xr:uid="{00000000-0005-0000-0000-0000D3450000}"/>
    <cellStyle name="Comma 3 6 3 2 3 2 3 2" xfId="33143" xr:uid="{38209FD3-16B1-45E5-9940-A82424E217EF}"/>
    <cellStyle name="Comma 3 6 3 2 3 2 4" xfId="23536" xr:uid="{D16908DA-9244-4850-986B-6B06397C1930}"/>
    <cellStyle name="Comma 3 6 3 2 3 3" xfId="6724" xr:uid="{00000000-0005-0000-0000-0000D4450000}"/>
    <cellStyle name="Comma 3 6 3 2 3 3 2" xfId="16331" xr:uid="{00000000-0005-0000-0000-0000D5450000}"/>
    <cellStyle name="Comma 3 6 3 2 3 3 2 2" xfId="35545" xr:uid="{85E45410-66C8-4282-92F2-CF9F7B883AFA}"/>
    <cellStyle name="Comma 3 6 3 2 3 3 3" xfId="25938" xr:uid="{97E4A6F5-67B7-45E1-AF48-6B33876A65A4}"/>
    <cellStyle name="Comma 3 6 3 2 3 4" xfId="11527" xr:uid="{00000000-0005-0000-0000-0000D6450000}"/>
    <cellStyle name="Comma 3 6 3 2 3 4 2" xfId="30741" xr:uid="{7AB68EA4-77AE-46D9-BFAC-328C89784F16}"/>
    <cellStyle name="Comma 3 6 3 2 3 5" xfId="21134" xr:uid="{6BC9A020-D76A-443C-92C1-147EAF80AAF8}"/>
    <cellStyle name="Comma 3 6 3 2 4" xfId="2722" xr:uid="{00000000-0005-0000-0000-0000D7450000}"/>
    <cellStyle name="Comma 3 6 3 2 4 2" xfId="7525" xr:uid="{00000000-0005-0000-0000-0000D8450000}"/>
    <cellStyle name="Comma 3 6 3 2 4 2 2" xfId="17132" xr:uid="{00000000-0005-0000-0000-0000D9450000}"/>
    <cellStyle name="Comma 3 6 3 2 4 2 2 2" xfId="36346" xr:uid="{5D71EADB-B728-40AE-9E1D-6068AE92031E}"/>
    <cellStyle name="Comma 3 6 3 2 4 2 3" xfId="26739" xr:uid="{FE391E3A-CE8D-4F6F-90E6-49CE9184C925}"/>
    <cellStyle name="Comma 3 6 3 2 4 3" xfId="12329" xr:uid="{00000000-0005-0000-0000-0000DA450000}"/>
    <cellStyle name="Comma 3 6 3 2 4 3 2" xfId="31543" xr:uid="{837D6174-E179-4E8D-8C7F-B3B148259562}"/>
    <cellStyle name="Comma 3 6 3 2 4 4" xfId="21936" xr:uid="{25B90703-D11E-4353-A1EA-94BF1BC8B639}"/>
    <cellStyle name="Comma 3 6 3 2 5" xfId="5124" xr:uid="{00000000-0005-0000-0000-0000DB450000}"/>
    <cellStyle name="Comma 3 6 3 2 5 2" xfId="14731" xr:uid="{00000000-0005-0000-0000-0000DC450000}"/>
    <cellStyle name="Comma 3 6 3 2 5 2 2" xfId="33945" xr:uid="{3C87836C-ED9D-4E6F-8E4C-B9C028D75523}"/>
    <cellStyle name="Comma 3 6 3 2 5 3" xfId="24338" xr:uid="{D0796331-429B-4EC2-9E3E-B512F9AE3EA6}"/>
    <cellStyle name="Comma 3 6 3 2 6" xfId="9927" xr:uid="{00000000-0005-0000-0000-0000DD450000}"/>
    <cellStyle name="Comma 3 6 3 2 6 2" xfId="29141" xr:uid="{BEAB853C-9B81-470E-9748-30F3418464F7}"/>
    <cellStyle name="Comma 3 6 3 2 7" xfId="19534" xr:uid="{6B3179DB-4615-4149-8F66-7FBD0E371013}"/>
    <cellStyle name="Comma 3 6 3 3" xfId="516" xr:uid="{00000000-0005-0000-0000-0000DE450000}"/>
    <cellStyle name="Comma 3 6 3 3 2" xfId="1317" xr:uid="{00000000-0005-0000-0000-0000DF450000}"/>
    <cellStyle name="Comma 3 6 3 3 2 2" xfId="3722" xr:uid="{00000000-0005-0000-0000-0000E0450000}"/>
    <cellStyle name="Comma 3 6 3 3 2 2 2" xfId="8525" xr:uid="{00000000-0005-0000-0000-0000E1450000}"/>
    <cellStyle name="Comma 3 6 3 3 2 2 2 2" xfId="18132" xr:uid="{00000000-0005-0000-0000-0000E2450000}"/>
    <cellStyle name="Comma 3 6 3 3 2 2 2 2 2" xfId="37346" xr:uid="{EBE221AF-771A-4264-A8A1-3702C2042350}"/>
    <cellStyle name="Comma 3 6 3 3 2 2 2 3" xfId="27739" xr:uid="{284A1D41-4511-463C-9D10-74D31D89360A}"/>
    <cellStyle name="Comma 3 6 3 3 2 2 3" xfId="13329" xr:uid="{00000000-0005-0000-0000-0000E3450000}"/>
    <cellStyle name="Comma 3 6 3 3 2 2 3 2" xfId="32543" xr:uid="{D909B0B5-2713-4B95-83C2-F482289FBF6A}"/>
    <cellStyle name="Comma 3 6 3 3 2 2 4" xfId="22936" xr:uid="{85DEDF1B-F1C7-4025-93C6-4D66BCA9CC96}"/>
    <cellStyle name="Comma 3 6 3 3 2 3" xfId="6124" xr:uid="{00000000-0005-0000-0000-0000E4450000}"/>
    <cellStyle name="Comma 3 6 3 3 2 3 2" xfId="15731" xr:uid="{00000000-0005-0000-0000-0000E5450000}"/>
    <cellStyle name="Comma 3 6 3 3 2 3 2 2" xfId="34945" xr:uid="{6AAD7189-556E-49C5-9D57-04DC9944A509}"/>
    <cellStyle name="Comma 3 6 3 3 2 3 3" xfId="25338" xr:uid="{3952456D-7FF2-4891-91EA-A3AC4AAC6AA8}"/>
    <cellStyle name="Comma 3 6 3 3 2 4" xfId="10927" xr:uid="{00000000-0005-0000-0000-0000E6450000}"/>
    <cellStyle name="Comma 3 6 3 3 2 4 2" xfId="30141" xr:uid="{32BA4D7C-1AC6-4808-9B24-3984D040C2C0}"/>
    <cellStyle name="Comma 3 6 3 3 2 5" xfId="20534" xr:uid="{717C913F-AF63-434A-BF1D-5300B892770D}"/>
    <cellStyle name="Comma 3 6 3 3 3" xfId="2117" xr:uid="{00000000-0005-0000-0000-0000E7450000}"/>
    <cellStyle name="Comma 3 6 3 3 3 2" xfId="4522" xr:uid="{00000000-0005-0000-0000-0000E8450000}"/>
    <cellStyle name="Comma 3 6 3 3 3 2 2" xfId="9325" xr:uid="{00000000-0005-0000-0000-0000E9450000}"/>
    <cellStyle name="Comma 3 6 3 3 3 2 2 2" xfId="18932" xr:uid="{00000000-0005-0000-0000-0000EA450000}"/>
    <cellStyle name="Comma 3 6 3 3 3 2 2 2 2" xfId="38146" xr:uid="{976FCFB1-DD3D-4D6A-AFE1-3F14351F98B8}"/>
    <cellStyle name="Comma 3 6 3 3 3 2 2 3" xfId="28539" xr:uid="{56BB0175-6096-4145-97B2-047D4F1BD226}"/>
    <cellStyle name="Comma 3 6 3 3 3 2 3" xfId="14129" xr:uid="{00000000-0005-0000-0000-0000EB450000}"/>
    <cellStyle name="Comma 3 6 3 3 3 2 3 2" xfId="33343" xr:uid="{BD0BA055-1D47-4793-850D-C73ED9F9AF34}"/>
    <cellStyle name="Comma 3 6 3 3 3 2 4" xfId="23736" xr:uid="{EB94D11D-D25A-4281-9603-6315A565AC5E}"/>
    <cellStyle name="Comma 3 6 3 3 3 3" xfId="6924" xr:uid="{00000000-0005-0000-0000-0000EC450000}"/>
    <cellStyle name="Comma 3 6 3 3 3 3 2" xfId="16531" xr:uid="{00000000-0005-0000-0000-0000ED450000}"/>
    <cellStyle name="Comma 3 6 3 3 3 3 2 2" xfId="35745" xr:uid="{F5470BBB-4DDF-4571-BC60-B91A41D08F03}"/>
    <cellStyle name="Comma 3 6 3 3 3 3 3" xfId="26138" xr:uid="{9DE5C5C1-7722-4C78-9D58-74BAC1F5FB3A}"/>
    <cellStyle name="Comma 3 6 3 3 3 4" xfId="11727" xr:uid="{00000000-0005-0000-0000-0000EE450000}"/>
    <cellStyle name="Comma 3 6 3 3 3 4 2" xfId="30941" xr:uid="{7B8181AC-C8D2-47B9-8A81-8861DBD100F0}"/>
    <cellStyle name="Comma 3 6 3 3 3 5" xfId="21334" xr:uid="{AEB32DD4-313A-4F37-893B-B065367DE686}"/>
    <cellStyle name="Comma 3 6 3 3 4" xfId="2922" xr:uid="{00000000-0005-0000-0000-0000EF450000}"/>
    <cellStyle name="Comma 3 6 3 3 4 2" xfId="7725" xr:uid="{00000000-0005-0000-0000-0000F0450000}"/>
    <cellStyle name="Comma 3 6 3 3 4 2 2" xfId="17332" xr:uid="{00000000-0005-0000-0000-0000F1450000}"/>
    <cellStyle name="Comma 3 6 3 3 4 2 2 2" xfId="36546" xr:uid="{3E9300E9-FE51-4A10-B8B0-E4012E905A5E}"/>
    <cellStyle name="Comma 3 6 3 3 4 2 3" xfId="26939" xr:uid="{D27B432D-803E-4E16-93AD-C4CD486C0DCF}"/>
    <cellStyle name="Comma 3 6 3 3 4 3" xfId="12529" xr:uid="{00000000-0005-0000-0000-0000F2450000}"/>
    <cellStyle name="Comma 3 6 3 3 4 3 2" xfId="31743" xr:uid="{E668336B-71E7-44AA-855A-F54829ECF55B}"/>
    <cellStyle name="Comma 3 6 3 3 4 4" xfId="22136" xr:uid="{7C2A814D-CB98-4F07-B14A-EF473B1C2312}"/>
    <cellStyle name="Comma 3 6 3 3 5" xfId="5324" xr:uid="{00000000-0005-0000-0000-0000F3450000}"/>
    <cellStyle name="Comma 3 6 3 3 5 2" xfId="14931" xr:uid="{00000000-0005-0000-0000-0000F4450000}"/>
    <cellStyle name="Comma 3 6 3 3 5 2 2" xfId="34145" xr:uid="{2FC306D0-7BCD-4FD4-B0C8-4F34E8AE2BFE}"/>
    <cellStyle name="Comma 3 6 3 3 5 3" xfId="24538" xr:uid="{484AB9F7-9042-4727-B380-1E39C073C8CB}"/>
    <cellStyle name="Comma 3 6 3 3 6" xfId="10127" xr:uid="{00000000-0005-0000-0000-0000F5450000}"/>
    <cellStyle name="Comma 3 6 3 3 6 2" xfId="29341" xr:uid="{2D73D934-AD19-48D4-A238-79DAB7EF6E07}"/>
    <cellStyle name="Comma 3 6 3 3 7" xfId="19734" xr:uid="{A24E41D7-09ED-4386-A52E-C6ED5C88E822}"/>
    <cellStyle name="Comma 3 6 3 4" xfId="716" xr:uid="{00000000-0005-0000-0000-0000F6450000}"/>
    <cellStyle name="Comma 3 6 3 4 2" xfId="1517" xr:uid="{00000000-0005-0000-0000-0000F7450000}"/>
    <cellStyle name="Comma 3 6 3 4 2 2" xfId="3922" xr:uid="{00000000-0005-0000-0000-0000F8450000}"/>
    <cellStyle name="Comma 3 6 3 4 2 2 2" xfId="8725" xr:uid="{00000000-0005-0000-0000-0000F9450000}"/>
    <cellStyle name="Comma 3 6 3 4 2 2 2 2" xfId="18332" xr:uid="{00000000-0005-0000-0000-0000FA450000}"/>
    <cellStyle name="Comma 3 6 3 4 2 2 2 2 2" xfId="37546" xr:uid="{04AF7534-41A1-40A5-844F-29518E41C7FF}"/>
    <cellStyle name="Comma 3 6 3 4 2 2 2 3" xfId="27939" xr:uid="{F718A1C9-C819-4FE6-8AC5-DDB127D85A53}"/>
    <cellStyle name="Comma 3 6 3 4 2 2 3" xfId="13529" xr:uid="{00000000-0005-0000-0000-0000FB450000}"/>
    <cellStyle name="Comma 3 6 3 4 2 2 3 2" xfId="32743" xr:uid="{6B64096B-514F-4319-8910-F9F41B8A93EC}"/>
    <cellStyle name="Comma 3 6 3 4 2 2 4" xfId="23136" xr:uid="{AC354D8B-6C0D-48B6-A8AE-93693F3A2FA9}"/>
    <cellStyle name="Comma 3 6 3 4 2 3" xfId="6324" xr:uid="{00000000-0005-0000-0000-0000FC450000}"/>
    <cellStyle name="Comma 3 6 3 4 2 3 2" xfId="15931" xr:uid="{00000000-0005-0000-0000-0000FD450000}"/>
    <cellStyle name="Comma 3 6 3 4 2 3 2 2" xfId="35145" xr:uid="{27059CE8-3AF8-4C26-86C9-43843D2A9857}"/>
    <cellStyle name="Comma 3 6 3 4 2 3 3" xfId="25538" xr:uid="{4AB7ADC7-6E3B-4405-8D42-4787E83261A8}"/>
    <cellStyle name="Comma 3 6 3 4 2 4" xfId="11127" xr:uid="{00000000-0005-0000-0000-0000FE450000}"/>
    <cellStyle name="Comma 3 6 3 4 2 4 2" xfId="30341" xr:uid="{B5EBA28F-7597-4104-A240-0BD45C8CDDB0}"/>
    <cellStyle name="Comma 3 6 3 4 2 5" xfId="20734" xr:uid="{79ED3F40-E551-4DBE-AF2C-43325DC2ADCE}"/>
    <cellStyle name="Comma 3 6 3 4 3" xfId="2317" xr:uid="{00000000-0005-0000-0000-0000FF450000}"/>
    <cellStyle name="Comma 3 6 3 4 3 2" xfId="4722" xr:uid="{00000000-0005-0000-0000-000000460000}"/>
    <cellStyle name="Comma 3 6 3 4 3 2 2" xfId="9525" xr:uid="{00000000-0005-0000-0000-000001460000}"/>
    <cellStyle name="Comma 3 6 3 4 3 2 2 2" xfId="19132" xr:uid="{00000000-0005-0000-0000-000002460000}"/>
    <cellStyle name="Comma 3 6 3 4 3 2 2 2 2" xfId="38346" xr:uid="{14496EE5-4115-4403-84B4-C086BCF0E98B}"/>
    <cellStyle name="Comma 3 6 3 4 3 2 2 3" xfId="28739" xr:uid="{32614D7C-8AD6-445E-8F71-CC1C5D732449}"/>
    <cellStyle name="Comma 3 6 3 4 3 2 3" xfId="14329" xr:uid="{00000000-0005-0000-0000-000003460000}"/>
    <cellStyle name="Comma 3 6 3 4 3 2 3 2" xfId="33543" xr:uid="{A4F2B9C1-5D06-49AD-AA88-A9CAC6BA83AE}"/>
    <cellStyle name="Comma 3 6 3 4 3 2 4" xfId="23936" xr:uid="{0D459FF0-7889-4134-B3D1-52A6401193BB}"/>
    <cellStyle name="Comma 3 6 3 4 3 3" xfId="7124" xr:uid="{00000000-0005-0000-0000-000004460000}"/>
    <cellStyle name="Comma 3 6 3 4 3 3 2" xfId="16731" xr:uid="{00000000-0005-0000-0000-000005460000}"/>
    <cellStyle name="Comma 3 6 3 4 3 3 2 2" xfId="35945" xr:uid="{5982C1E3-15A1-4DE4-9945-1934BAB10536}"/>
    <cellStyle name="Comma 3 6 3 4 3 3 3" xfId="26338" xr:uid="{54500A3A-6496-4C8A-BC6B-99803967F61F}"/>
    <cellStyle name="Comma 3 6 3 4 3 4" xfId="11927" xr:uid="{00000000-0005-0000-0000-000006460000}"/>
    <cellStyle name="Comma 3 6 3 4 3 4 2" xfId="31141" xr:uid="{992BD355-5239-4DD7-A9DF-83E78A0B0AE1}"/>
    <cellStyle name="Comma 3 6 3 4 3 5" xfId="21534" xr:uid="{FFA2BA88-1412-4C4A-9F45-F5AE50FFC868}"/>
    <cellStyle name="Comma 3 6 3 4 4" xfId="3122" xr:uid="{00000000-0005-0000-0000-000007460000}"/>
    <cellStyle name="Comma 3 6 3 4 4 2" xfId="7925" xr:uid="{00000000-0005-0000-0000-000008460000}"/>
    <cellStyle name="Comma 3 6 3 4 4 2 2" xfId="17532" xr:uid="{00000000-0005-0000-0000-000009460000}"/>
    <cellStyle name="Comma 3 6 3 4 4 2 2 2" xfId="36746" xr:uid="{5E4949FC-CA73-48F1-BBD8-883731BAF240}"/>
    <cellStyle name="Comma 3 6 3 4 4 2 3" xfId="27139" xr:uid="{6EF9D7CB-C6DD-4E04-8BA9-01BBBC5D8032}"/>
    <cellStyle name="Comma 3 6 3 4 4 3" xfId="12729" xr:uid="{00000000-0005-0000-0000-00000A460000}"/>
    <cellStyle name="Comma 3 6 3 4 4 3 2" xfId="31943" xr:uid="{7964E310-D1C5-4ACC-9B81-A0C19E7129D4}"/>
    <cellStyle name="Comma 3 6 3 4 4 4" xfId="22336" xr:uid="{A1BB6B2E-9598-4D0E-B12F-97B667E2C0DD}"/>
    <cellStyle name="Comma 3 6 3 4 5" xfId="5524" xr:uid="{00000000-0005-0000-0000-00000B460000}"/>
    <cellStyle name="Comma 3 6 3 4 5 2" xfId="15131" xr:uid="{00000000-0005-0000-0000-00000C460000}"/>
    <cellStyle name="Comma 3 6 3 4 5 2 2" xfId="34345" xr:uid="{EEE63F69-5B04-4AC4-8BC0-066C4EFECFB6}"/>
    <cellStyle name="Comma 3 6 3 4 5 3" xfId="24738" xr:uid="{D3286065-7607-463B-8263-9CB6CCEC120E}"/>
    <cellStyle name="Comma 3 6 3 4 6" xfId="10327" xr:uid="{00000000-0005-0000-0000-00000D460000}"/>
    <cellStyle name="Comma 3 6 3 4 6 2" xfId="29541" xr:uid="{7C23023E-C769-4550-81FC-7F09D7E10C05}"/>
    <cellStyle name="Comma 3 6 3 4 7" xfId="19934" xr:uid="{2C0E1372-E187-4CD2-B230-64E3459928BD}"/>
    <cellStyle name="Comma 3 6 3 5" xfId="917" xr:uid="{00000000-0005-0000-0000-00000E460000}"/>
    <cellStyle name="Comma 3 6 3 5 2" xfId="3322" xr:uid="{00000000-0005-0000-0000-00000F460000}"/>
    <cellStyle name="Comma 3 6 3 5 2 2" xfId="8125" xr:uid="{00000000-0005-0000-0000-000010460000}"/>
    <cellStyle name="Comma 3 6 3 5 2 2 2" xfId="17732" xr:uid="{00000000-0005-0000-0000-000011460000}"/>
    <cellStyle name="Comma 3 6 3 5 2 2 2 2" xfId="36946" xr:uid="{235A9332-847D-4C7B-A284-9643EEAABD68}"/>
    <cellStyle name="Comma 3 6 3 5 2 2 3" xfId="27339" xr:uid="{1F555BDF-7FBD-4C88-9EFD-85950E33B63C}"/>
    <cellStyle name="Comma 3 6 3 5 2 3" xfId="12929" xr:uid="{00000000-0005-0000-0000-000012460000}"/>
    <cellStyle name="Comma 3 6 3 5 2 3 2" xfId="32143" xr:uid="{9A52ABDF-C7F3-4E93-812E-A0DB970713BD}"/>
    <cellStyle name="Comma 3 6 3 5 2 4" xfId="22536" xr:uid="{1CC74FB4-FB33-477F-85BF-896DE73E9130}"/>
    <cellStyle name="Comma 3 6 3 5 3" xfId="5724" xr:uid="{00000000-0005-0000-0000-000013460000}"/>
    <cellStyle name="Comma 3 6 3 5 3 2" xfId="15331" xr:uid="{00000000-0005-0000-0000-000014460000}"/>
    <cellStyle name="Comma 3 6 3 5 3 2 2" xfId="34545" xr:uid="{C48690F5-5F92-4B0B-8F73-4A424D99126D}"/>
    <cellStyle name="Comma 3 6 3 5 3 3" xfId="24938" xr:uid="{82E8DD58-2C9B-4993-A0D6-D92464FE825C}"/>
    <cellStyle name="Comma 3 6 3 5 4" xfId="10527" xr:uid="{00000000-0005-0000-0000-000015460000}"/>
    <cellStyle name="Comma 3 6 3 5 4 2" xfId="29741" xr:uid="{95150E95-CBD9-4D28-9C8B-EE5B93B6F8A5}"/>
    <cellStyle name="Comma 3 6 3 5 5" xfId="20134" xr:uid="{8AC5E616-0668-493B-8013-A8439D988721}"/>
    <cellStyle name="Comma 3 6 3 6" xfId="1717" xr:uid="{00000000-0005-0000-0000-000016460000}"/>
    <cellStyle name="Comma 3 6 3 6 2" xfId="4122" xr:uid="{00000000-0005-0000-0000-000017460000}"/>
    <cellStyle name="Comma 3 6 3 6 2 2" xfId="8925" xr:uid="{00000000-0005-0000-0000-000018460000}"/>
    <cellStyle name="Comma 3 6 3 6 2 2 2" xfId="18532" xr:uid="{00000000-0005-0000-0000-000019460000}"/>
    <cellStyle name="Comma 3 6 3 6 2 2 2 2" xfId="37746" xr:uid="{73F79147-077D-4FAE-98EE-B1BE72AE96EC}"/>
    <cellStyle name="Comma 3 6 3 6 2 2 3" xfId="28139" xr:uid="{FE4D6214-6E12-4826-879E-F95660855C33}"/>
    <cellStyle name="Comma 3 6 3 6 2 3" xfId="13729" xr:uid="{00000000-0005-0000-0000-00001A460000}"/>
    <cellStyle name="Comma 3 6 3 6 2 3 2" xfId="32943" xr:uid="{FF12269E-1378-4C86-A607-726AE9BA2818}"/>
    <cellStyle name="Comma 3 6 3 6 2 4" xfId="23336" xr:uid="{AAE99B29-50AC-4A73-A497-9C07BF46E27A}"/>
    <cellStyle name="Comma 3 6 3 6 3" xfId="6524" xr:uid="{00000000-0005-0000-0000-00001B460000}"/>
    <cellStyle name="Comma 3 6 3 6 3 2" xfId="16131" xr:uid="{00000000-0005-0000-0000-00001C460000}"/>
    <cellStyle name="Comma 3 6 3 6 3 2 2" xfId="35345" xr:uid="{194042F3-4D97-4160-BCF7-57393DB78273}"/>
    <cellStyle name="Comma 3 6 3 6 3 3" xfId="25738" xr:uid="{3BBB00DF-5557-48BE-8807-F27AEA48BC43}"/>
    <cellStyle name="Comma 3 6 3 6 4" xfId="11327" xr:uid="{00000000-0005-0000-0000-00001D460000}"/>
    <cellStyle name="Comma 3 6 3 6 4 2" xfId="30541" xr:uid="{A5DFE109-A02F-46DC-B4E7-1B6C1656C0AC}"/>
    <cellStyle name="Comma 3 6 3 6 5" xfId="20934" xr:uid="{D939132B-0808-44BD-A201-CF33D49A320F}"/>
    <cellStyle name="Comma 3 6 3 7" xfId="2522" xr:uid="{00000000-0005-0000-0000-00001E460000}"/>
    <cellStyle name="Comma 3 6 3 7 2" xfId="7325" xr:uid="{00000000-0005-0000-0000-00001F460000}"/>
    <cellStyle name="Comma 3 6 3 7 2 2" xfId="16932" xr:uid="{00000000-0005-0000-0000-000020460000}"/>
    <cellStyle name="Comma 3 6 3 7 2 2 2" xfId="36146" xr:uid="{53AAAB36-EFEC-445B-8953-41DDB3B31BF6}"/>
    <cellStyle name="Comma 3 6 3 7 2 3" xfId="26539" xr:uid="{04B3705A-C556-4358-8D24-9D8EEA948D61}"/>
    <cellStyle name="Comma 3 6 3 7 3" xfId="12129" xr:uid="{00000000-0005-0000-0000-000021460000}"/>
    <cellStyle name="Comma 3 6 3 7 3 2" xfId="31343" xr:uid="{7FA4A73C-BD65-439C-A269-4835DB4A965C}"/>
    <cellStyle name="Comma 3 6 3 7 4" xfId="21736" xr:uid="{7F3520C1-7EDF-457A-9936-F51B3CAC2EAA}"/>
    <cellStyle name="Comma 3 6 3 8" xfId="4924" xr:uid="{00000000-0005-0000-0000-000022460000}"/>
    <cellStyle name="Comma 3 6 3 8 2" xfId="14531" xr:uid="{00000000-0005-0000-0000-000023460000}"/>
    <cellStyle name="Comma 3 6 3 8 2 2" xfId="33745" xr:uid="{FF880619-4BAD-4D02-8868-DA8E8B4E5C47}"/>
    <cellStyle name="Comma 3 6 3 8 3" xfId="24138" xr:uid="{ECF0C9E6-FF45-4610-8C27-189A2E445459}"/>
    <cellStyle name="Comma 3 6 3 9" xfId="9727" xr:uid="{00000000-0005-0000-0000-000024460000}"/>
    <cellStyle name="Comma 3 6 3 9 2" xfId="28941" xr:uid="{A26CA36B-A50A-4E98-B489-1E88363DE96D}"/>
    <cellStyle name="Comma 3 6 4" xfId="216" xr:uid="{00000000-0005-0000-0000-000025460000}"/>
    <cellStyle name="Comma 3 6 4 2" xfId="1017" xr:uid="{00000000-0005-0000-0000-000026460000}"/>
    <cellStyle name="Comma 3 6 4 2 2" xfId="3422" xr:uid="{00000000-0005-0000-0000-000027460000}"/>
    <cellStyle name="Comma 3 6 4 2 2 2" xfId="8225" xr:uid="{00000000-0005-0000-0000-000028460000}"/>
    <cellStyle name="Comma 3 6 4 2 2 2 2" xfId="17832" xr:uid="{00000000-0005-0000-0000-000029460000}"/>
    <cellStyle name="Comma 3 6 4 2 2 2 2 2" xfId="37046" xr:uid="{8F344AF8-C38B-4BF2-B78A-2A033DB3FEF5}"/>
    <cellStyle name="Comma 3 6 4 2 2 2 3" xfId="27439" xr:uid="{B02DDDD4-5CE5-4714-A05C-39395746C40D}"/>
    <cellStyle name="Comma 3 6 4 2 2 3" xfId="13029" xr:uid="{00000000-0005-0000-0000-00002A460000}"/>
    <cellStyle name="Comma 3 6 4 2 2 3 2" xfId="32243" xr:uid="{0AC5C3FB-A5F0-424D-B0BC-ADA858C983A2}"/>
    <cellStyle name="Comma 3 6 4 2 2 4" xfId="22636" xr:uid="{0F0FB1CA-2952-4D0E-8205-B79CCA273306}"/>
    <cellStyle name="Comma 3 6 4 2 3" xfId="5824" xr:uid="{00000000-0005-0000-0000-00002B460000}"/>
    <cellStyle name="Comma 3 6 4 2 3 2" xfId="15431" xr:uid="{00000000-0005-0000-0000-00002C460000}"/>
    <cellStyle name="Comma 3 6 4 2 3 2 2" xfId="34645" xr:uid="{64305FCD-C527-421D-BB8F-EE51C02FFA70}"/>
    <cellStyle name="Comma 3 6 4 2 3 3" xfId="25038" xr:uid="{2C2CBC89-22F0-48D0-9AFE-C6905B4DDD17}"/>
    <cellStyle name="Comma 3 6 4 2 4" xfId="10627" xr:uid="{00000000-0005-0000-0000-00002D460000}"/>
    <cellStyle name="Comma 3 6 4 2 4 2" xfId="29841" xr:uid="{7E5C4085-8FDB-402C-B2AC-F71BC94CAEE5}"/>
    <cellStyle name="Comma 3 6 4 2 5" xfId="20234" xr:uid="{402E1271-1EB5-4A68-974B-23F25EA2FAAD}"/>
    <cellStyle name="Comma 3 6 4 3" xfId="1817" xr:uid="{00000000-0005-0000-0000-00002E460000}"/>
    <cellStyle name="Comma 3 6 4 3 2" xfId="4222" xr:uid="{00000000-0005-0000-0000-00002F460000}"/>
    <cellStyle name="Comma 3 6 4 3 2 2" xfId="9025" xr:uid="{00000000-0005-0000-0000-000030460000}"/>
    <cellStyle name="Comma 3 6 4 3 2 2 2" xfId="18632" xr:uid="{00000000-0005-0000-0000-000031460000}"/>
    <cellStyle name="Comma 3 6 4 3 2 2 2 2" xfId="37846" xr:uid="{5EA53910-7D96-45FA-94F7-CB645EF45602}"/>
    <cellStyle name="Comma 3 6 4 3 2 2 3" xfId="28239" xr:uid="{8C14C56B-DF9D-425C-BA21-44B4DCF6B1B4}"/>
    <cellStyle name="Comma 3 6 4 3 2 3" xfId="13829" xr:uid="{00000000-0005-0000-0000-000032460000}"/>
    <cellStyle name="Comma 3 6 4 3 2 3 2" xfId="33043" xr:uid="{0B43896D-7506-49C6-B122-21DC28542EE3}"/>
    <cellStyle name="Comma 3 6 4 3 2 4" xfId="23436" xr:uid="{127320CB-42EF-4C18-A024-0B392E265F5A}"/>
    <cellStyle name="Comma 3 6 4 3 3" xfId="6624" xr:uid="{00000000-0005-0000-0000-000033460000}"/>
    <cellStyle name="Comma 3 6 4 3 3 2" xfId="16231" xr:uid="{00000000-0005-0000-0000-000034460000}"/>
    <cellStyle name="Comma 3 6 4 3 3 2 2" xfId="35445" xr:uid="{B8C76D96-9E96-4BA4-8323-18100327FCBC}"/>
    <cellStyle name="Comma 3 6 4 3 3 3" xfId="25838" xr:uid="{5393C465-5712-454B-ADBC-706E596BFF5B}"/>
    <cellStyle name="Comma 3 6 4 3 4" xfId="11427" xr:uid="{00000000-0005-0000-0000-000035460000}"/>
    <cellStyle name="Comma 3 6 4 3 4 2" xfId="30641" xr:uid="{8B7E8C99-0BAC-4E07-8668-7D2B0F3BCD8E}"/>
    <cellStyle name="Comma 3 6 4 3 5" xfId="21034" xr:uid="{29077666-F8AD-426B-B927-3774BEBBDCC1}"/>
    <cellStyle name="Comma 3 6 4 4" xfId="2622" xr:uid="{00000000-0005-0000-0000-000036460000}"/>
    <cellStyle name="Comma 3 6 4 4 2" xfId="7425" xr:uid="{00000000-0005-0000-0000-000037460000}"/>
    <cellStyle name="Comma 3 6 4 4 2 2" xfId="17032" xr:uid="{00000000-0005-0000-0000-000038460000}"/>
    <cellStyle name="Comma 3 6 4 4 2 2 2" xfId="36246" xr:uid="{64CF657A-8C8C-4784-8675-9C931BEFE842}"/>
    <cellStyle name="Comma 3 6 4 4 2 3" xfId="26639" xr:uid="{97B713DB-4945-40C9-9435-16A299755580}"/>
    <cellStyle name="Comma 3 6 4 4 3" xfId="12229" xr:uid="{00000000-0005-0000-0000-000039460000}"/>
    <cellStyle name="Comma 3 6 4 4 3 2" xfId="31443" xr:uid="{C8FF4515-0FF0-4B2A-9C3D-132D85B7AA72}"/>
    <cellStyle name="Comma 3 6 4 4 4" xfId="21836" xr:uid="{463E6C25-7749-4B81-882A-D0674E678B0B}"/>
    <cellStyle name="Comma 3 6 4 5" xfId="5024" xr:uid="{00000000-0005-0000-0000-00003A460000}"/>
    <cellStyle name="Comma 3 6 4 5 2" xfId="14631" xr:uid="{00000000-0005-0000-0000-00003B460000}"/>
    <cellStyle name="Comma 3 6 4 5 2 2" xfId="33845" xr:uid="{CB321852-9F3C-4A3A-8AB6-6191C1842CB6}"/>
    <cellStyle name="Comma 3 6 4 5 3" xfId="24238" xr:uid="{CE552ACA-3C1D-43FF-B7C2-B5C9D08098A6}"/>
    <cellStyle name="Comma 3 6 4 6" xfId="9827" xr:uid="{00000000-0005-0000-0000-00003C460000}"/>
    <cellStyle name="Comma 3 6 4 6 2" xfId="29041" xr:uid="{358C46DE-89D4-4DDE-AA3C-37BF4B85D21D}"/>
    <cellStyle name="Comma 3 6 4 7" xfId="19434" xr:uid="{EABE2046-8929-4772-8563-9242B5A8F7C9}"/>
    <cellStyle name="Comma 3 6 5" xfId="416" xr:uid="{00000000-0005-0000-0000-00003D460000}"/>
    <cellStyle name="Comma 3 6 5 2" xfId="1217" xr:uid="{00000000-0005-0000-0000-00003E460000}"/>
    <cellStyle name="Comma 3 6 5 2 2" xfId="3622" xr:uid="{00000000-0005-0000-0000-00003F460000}"/>
    <cellStyle name="Comma 3 6 5 2 2 2" xfId="8425" xr:uid="{00000000-0005-0000-0000-000040460000}"/>
    <cellStyle name="Comma 3 6 5 2 2 2 2" xfId="18032" xr:uid="{00000000-0005-0000-0000-000041460000}"/>
    <cellStyle name="Comma 3 6 5 2 2 2 2 2" xfId="37246" xr:uid="{5842B6A8-DFC9-4696-B7B4-8EB1C361EDC5}"/>
    <cellStyle name="Comma 3 6 5 2 2 2 3" xfId="27639" xr:uid="{5D1472FA-6BB8-4078-87D6-FF1301595668}"/>
    <cellStyle name="Comma 3 6 5 2 2 3" xfId="13229" xr:uid="{00000000-0005-0000-0000-000042460000}"/>
    <cellStyle name="Comma 3 6 5 2 2 3 2" xfId="32443" xr:uid="{276AD12C-4A3B-4286-A106-309C974867F5}"/>
    <cellStyle name="Comma 3 6 5 2 2 4" xfId="22836" xr:uid="{208DE2AA-2074-4285-858C-AB323F441C52}"/>
    <cellStyle name="Comma 3 6 5 2 3" xfId="6024" xr:uid="{00000000-0005-0000-0000-000043460000}"/>
    <cellStyle name="Comma 3 6 5 2 3 2" xfId="15631" xr:uid="{00000000-0005-0000-0000-000044460000}"/>
    <cellStyle name="Comma 3 6 5 2 3 2 2" xfId="34845" xr:uid="{01F441B0-DAFB-472F-975C-AA394C0C5CF2}"/>
    <cellStyle name="Comma 3 6 5 2 3 3" xfId="25238" xr:uid="{9E2F01D1-1AEA-4490-A1C1-AEDE795EF701}"/>
    <cellStyle name="Comma 3 6 5 2 4" xfId="10827" xr:uid="{00000000-0005-0000-0000-000045460000}"/>
    <cellStyle name="Comma 3 6 5 2 4 2" xfId="30041" xr:uid="{32EEC9D3-FBFB-4A9F-BF00-957721FF3D6D}"/>
    <cellStyle name="Comma 3 6 5 2 5" xfId="20434" xr:uid="{3BE74720-8B8F-457E-B49C-1ACE3B47451A}"/>
    <cellStyle name="Comma 3 6 5 3" xfId="2017" xr:uid="{00000000-0005-0000-0000-000046460000}"/>
    <cellStyle name="Comma 3 6 5 3 2" xfId="4422" xr:uid="{00000000-0005-0000-0000-000047460000}"/>
    <cellStyle name="Comma 3 6 5 3 2 2" xfId="9225" xr:uid="{00000000-0005-0000-0000-000048460000}"/>
    <cellStyle name="Comma 3 6 5 3 2 2 2" xfId="18832" xr:uid="{00000000-0005-0000-0000-000049460000}"/>
    <cellStyle name="Comma 3 6 5 3 2 2 2 2" xfId="38046" xr:uid="{8E525E2D-CCA8-4C47-A588-81029DFE545B}"/>
    <cellStyle name="Comma 3 6 5 3 2 2 3" xfId="28439" xr:uid="{ABA06790-EB37-4AC5-B6F4-92023537EB71}"/>
    <cellStyle name="Comma 3 6 5 3 2 3" xfId="14029" xr:uid="{00000000-0005-0000-0000-00004A460000}"/>
    <cellStyle name="Comma 3 6 5 3 2 3 2" xfId="33243" xr:uid="{28630D8D-5157-4556-A781-1C4A733DA8A2}"/>
    <cellStyle name="Comma 3 6 5 3 2 4" xfId="23636" xr:uid="{80041E0E-E725-4D89-860F-641B2EFDF41F}"/>
    <cellStyle name="Comma 3 6 5 3 3" xfId="6824" xr:uid="{00000000-0005-0000-0000-00004B460000}"/>
    <cellStyle name="Comma 3 6 5 3 3 2" xfId="16431" xr:uid="{00000000-0005-0000-0000-00004C460000}"/>
    <cellStyle name="Comma 3 6 5 3 3 2 2" xfId="35645" xr:uid="{49263C68-E94F-40F4-9446-CA79E0734F92}"/>
    <cellStyle name="Comma 3 6 5 3 3 3" xfId="26038" xr:uid="{0B1CA661-F669-41E8-9223-A56379A65A4A}"/>
    <cellStyle name="Comma 3 6 5 3 4" xfId="11627" xr:uid="{00000000-0005-0000-0000-00004D460000}"/>
    <cellStyle name="Comma 3 6 5 3 4 2" xfId="30841" xr:uid="{0F3784BF-9843-4E2E-9409-99ADFC95DB9C}"/>
    <cellStyle name="Comma 3 6 5 3 5" xfId="21234" xr:uid="{798C9B9D-E155-4F85-97C7-94B68EEEF1B1}"/>
    <cellStyle name="Comma 3 6 5 4" xfId="2822" xr:uid="{00000000-0005-0000-0000-00004E460000}"/>
    <cellStyle name="Comma 3 6 5 4 2" xfId="7625" xr:uid="{00000000-0005-0000-0000-00004F460000}"/>
    <cellStyle name="Comma 3 6 5 4 2 2" xfId="17232" xr:uid="{00000000-0005-0000-0000-000050460000}"/>
    <cellStyle name="Comma 3 6 5 4 2 2 2" xfId="36446" xr:uid="{5B17FF0E-AD41-4EE1-BDD2-109819A1513F}"/>
    <cellStyle name="Comma 3 6 5 4 2 3" xfId="26839" xr:uid="{A13424F5-839B-40A8-A78D-88F7ABD891D4}"/>
    <cellStyle name="Comma 3 6 5 4 3" xfId="12429" xr:uid="{00000000-0005-0000-0000-000051460000}"/>
    <cellStyle name="Comma 3 6 5 4 3 2" xfId="31643" xr:uid="{1E802D87-DD90-4283-BAA5-A226EF03BC52}"/>
    <cellStyle name="Comma 3 6 5 4 4" xfId="22036" xr:uid="{5A42037A-48BC-4110-A696-479C4846DF38}"/>
    <cellStyle name="Comma 3 6 5 5" xfId="5224" xr:uid="{00000000-0005-0000-0000-000052460000}"/>
    <cellStyle name="Comma 3 6 5 5 2" xfId="14831" xr:uid="{00000000-0005-0000-0000-000053460000}"/>
    <cellStyle name="Comma 3 6 5 5 2 2" xfId="34045" xr:uid="{A0B91E88-BE23-484D-95CA-2C6EFCF5902A}"/>
    <cellStyle name="Comma 3 6 5 5 3" xfId="24438" xr:uid="{1672E957-A4C6-472C-A53E-36E28FB88119}"/>
    <cellStyle name="Comma 3 6 5 6" xfId="10027" xr:uid="{00000000-0005-0000-0000-000054460000}"/>
    <cellStyle name="Comma 3 6 5 6 2" xfId="29241" xr:uid="{AC3A931E-A593-4529-81B2-EA71A1082923}"/>
    <cellStyle name="Comma 3 6 5 7" xfId="19634" xr:uid="{6A20C3D5-2A9B-4BB5-AB32-BA28E7E0A021}"/>
    <cellStyle name="Comma 3 6 6" xfId="616" xr:uid="{00000000-0005-0000-0000-000055460000}"/>
    <cellStyle name="Comma 3 6 6 2" xfId="1417" xr:uid="{00000000-0005-0000-0000-000056460000}"/>
    <cellStyle name="Comma 3 6 6 2 2" xfId="3822" xr:uid="{00000000-0005-0000-0000-000057460000}"/>
    <cellStyle name="Comma 3 6 6 2 2 2" xfId="8625" xr:uid="{00000000-0005-0000-0000-000058460000}"/>
    <cellStyle name="Comma 3 6 6 2 2 2 2" xfId="18232" xr:uid="{00000000-0005-0000-0000-000059460000}"/>
    <cellStyle name="Comma 3 6 6 2 2 2 2 2" xfId="37446" xr:uid="{466A1D19-95E9-4F68-A39C-DB63EE6FF74C}"/>
    <cellStyle name="Comma 3 6 6 2 2 2 3" xfId="27839" xr:uid="{3259AC06-3C0A-441E-9BE6-0535780850B9}"/>
    <cellStyle name="Comma 3 6 6 2 2 3" xfId="13429" xr:uid="{00000000-0005-0000-0000-00005A460000}"/>
    <cellStyle name="Comma 3 6 6 2 2 3 2" xfId="32643" xr:uid="{9F7D66A6-D7FA-42D2-95C1-79003EB1D372}"/>
    <cellStyle name="Comma 3 6 6 2 2 4" xfId="23036" xr:uid="{E430512E-DF74-43AE-BA00-0EAF69C2F8E9}"/>
    <cellStyle name="Comma 3 6 6 2 3" xfId="6224" xr:uid="{00000000-0005-0000-0000-00005B460000}"/>
    <cellStyle name="Comma 3 6 6 2 3 2" xfId="15831" xr:uid="{00000000-0005-0000-0000-00005C460000}"/>
    <cellStyle name="Comma 3 6 6 2 3 2 2" xfId="35045" xr:uid="{910ECBE9-5D1E-4952-A9C6-84CF7700FCA8}"/>
    <cellStyle name="Comma 3 6 6 2 3 3" xfId="25438" xr:uid="{F6C8CC13-597C-4C99-9D9A-43A2F1E213F0}"/>
    <cellStyle name="Comma 3 6 6 2 4" xfId="11027" xr:uid="{00000000-0005-0000-0000-00005D460000}"/>
    <cellStyle name="Comma 3 6 6 2 4 2" xfId="30241" xr:uid="{963AEE4E-3FEA-48F2-AC5F-3A2B324A381D}"/>
    <cellStyle name="Comma 3 6 6 2 5" xfId="20634" xr:uid="{22780B42-3CE1-4412-8476-B7CAFB958556}"/>
    <cellStyle name="Comma 3 6 6 3" xfId="2217" xr:uid="{00000000-0005-0000-0000-00005E460000}"/>
    <cellStyle name="Comma 3 6 6 3 2" xfId="4622" xr:uid="{00000000-0005-0000-0000-00005F460000}"/>
    <cellStyle name="Comma 3 6 6 3 2 2" xfId="9425" xr:uid="{00000000-0005-0000-0000-000060460000}"/>
    <cellStyle name="Comma 3 6 6 3 2 2 2" xfId="19032" xr:uid="{00000000-0005-0000-0000-000061460000}"/>
    <cellStyle name="Comma 3 6 6 3 2 2 2 2" xfId="38246" xr:uid="{7F8EF190-83B8-499D-BD14-4CB3DC20CAC3}"/>
    <cellStyle name="Comma 3 6 6 3 2 2 3" xfId="28639" xr:uid="{0430F06E-8D45-445A-88B2-8DD5C15F1F94}"/>
    <cellStyle name="Comma 3 6 6 3 2 3" xfId="14229" xr:uid="{00000000-0005-0000-0000-000062460000}"/>
    <cellStyle name="Comma 3 6 6 3 2 3 2" xfId="33443" xr:uid="{1D3D78B3-8B7D-4E11-BDAC-64E8E319F04C}"/>
    <cellStyle name="Comma 3 6 6 3 2 4" xfId="23836" xr:uid="{7461BD3C-2498-44C0-BDB8-061E6545A1AC}"/>
    <cellStyle name="Comma 3 6 6 3 3" xfId="7024" xr:uid="{00000000-0005-0000-0000-000063460000}"/>
    <cellStyle name="Comma 3 6 6 3 3 2" xfId="16631" xr:uid="{00000000-0005-0000-0000-000064460000}"/>
    <cellStyle name="Comma 3 6 6 3 3 2 2" xfId="35845" xr:uid="{D42A3903-E57D-45D4-93B8-1CF9CFD1D6CC}"/>
    <cellStyle name="Comma 3 6 6 3 3 3" xfId="26238" xr:uid="{6721CB8D-FE53-4C6D-B396-8E0DE82EC70D}"/>
    <cellStyle name="Comma 3 6 6 3 4" xfId="11827" xr:uid="{00000000-0005-0000-0000-000065460000}"/>
    <cellStyle name="Comma 3 6 6 3 4 2" xfId="31041" xr:uid="{9E18C91A-038E-43F2-B6C7-9E76FF8D219F}"/>
    <cellStyle name="Comma 3 6 6 3 5" xfId="21434" xr:uid="{A4DCD966-C052-4640-A3E5-CCA5881C7A69}"/>
    <cellStyle name="Comma 3 6 6 4" xfId="3022" xr:uid="{00000000-0005-0000-0000-000066460000}"/>
    <cellStyle name="Comma 3 6 6 4 2" xfId="7825" xr:uid="{00000000-0005-0000-0000-000067460000}"/>
    <cellStyle name="Comma 3 6 6 4 2 2" xfId="17432" xr:uid="{00000000-0005-0000-0000-000068460000}"/>
    <cellStyle name="Comma 3 6 6 4 2 2 2" xfId="36646" xr:uid="{FA814423-0C9A-4891-9706-67A26ED97404}"/>
    <cellStyle name="Comma 3 6 6 4 2 3" xfId="27039" xr:uid="{BC4C4F13-55CE-4B0A-AE68-4F8879BFD01D}"/>
    <cellStyle name="Comma 3 6 6 4 3" xfId="12629" xr:uid="{00000000-0005-0000-0000-000069460000}"/>
    <cellStyle name="Comma 3 6 6 4 3 2" xfId="31843" xr:uid="{BB29B168-06DF-4894-BF0A-1D0A9927452F}"/>
    <cellStyle name="Comma 3 6 6 4 4" xfId="22236" xr:uid="{A15C9875-5F9F-4BC4-957D-94A4477FCEA7}"/>
    <cellStyle name="Comma 3 6 6 5" xfId="5424" xr:uid="{00000000-0005-0000-0000-00006A460000}"/>
    <cellStyle name="Comma 3 6 6 5 2" xfId="15031" xr:uid="{00000000-0005-0000-0000-00006B460000}"/>
    <cellStyle name="Comma 3 6 6 5 2 2" xfId="34245" xr:uid="{FF31E22E-4F7B-4B35-B841-8F36A03BE226}"/>
    <cellStyle name="Comma 3 6 6 5 3" xfId="24638" xr:uid="{B8E5BBEF-7681-47DF-8CDE-BD07C7CE01E0}"/>
    <cellStyle name="Comma 3 6 6 6" xfId="10227" xr:uid="{00000000-0005-0000-0000-00006C460000}"/>
    <cellStyle name="Comma 3 6 6 6 2" xfId="29441" xr:uid="{0DE40E7F-AE35-434B-B793-F8021FBFFBED}"/>
    <cellStyle name="Comma 3 6 6 7" xfId="19834" xr:uid="{419CCE02-0EA6-4F59-AD6E-22E0AAF09F53}"/>
    <cellStyle name="Comma 3 6 7" xfId="817" xr:uid="{00000000-0005-0000-0000-00006D460000}"/>
    <cellStyle name="Comma 3 6 7 2" xfId="3222" xr:uid="{00000000-0005-0000-0000-00006E460000}"/>
    <cellStyle name="Comma 3 6 7 2 2" xfId="8025" xr:uid="{00000000-0005-0000-0000-00006F460000}"/>
    <cellStyle name="Comma 3 6 7 2 2 2" xfId="17632" xr:uid="{00000000-0005-0000-0000-000070460000}"/>
    <cellStyle name="Comma 3 6 7 2 2 2 2" xfId="36846" xr:uid="{E06E66A3-8DB6-482F-BF8A-36BA81C51FBC}"/>
    <cellStyle name="Comma 3 6 7 2 2 3" xfId="27239" xr:uid="{78B61C72-FD3B-408B-A249-224ABB455BA1}"/>
    <cellStyle name="Comma 3 6 7 2 3" xfId="12829" xr:uid="{00000000-0005-0000-0000-000071460000}"/>
    <cellStyle name="Comma 3 6 7 2 3 2" xfId="32043" xr:uid="{63E3A496-BB4D-4D6F-AA02-DED75DEB918F}"/>
    <cellStyle name="Comma 3 6 7 2 4" xfId="22436" xr:uid="{5E3AF40C-48E9-47C6-A98D-0F718F7BB34B}"/>
    <cellStyle name="Comma 3 6 7 3" xfId="5624" xr:uid="{00000000-0005-0000-0000-000072460000}"/>
    <cellStyle name="Comma 3 6 7 3 2" xfId="15231" xr:uid="{00000000-0005-0000-0000-000073460000}"/>
    <cellStyle name="Comma 3 6 7 3 2 2" xfId="34445" xr:uid="{D3C2DF8B-2B4F-4A51-949D-19455BD16743}"/>
    <cellStyle name="Comma 3 6 7 3 3" xfId="24838" xr:uid="{9D34572E-4E89-4B06-B825-A5B24D8AF453}"/>
    <cellStyle name="Comma 3 6 7 4" xfId="10427" xr:uid="{00000000-0005-0000-0000-000074460000}"/>
    <cellStyle name="Comma 3 6 7 4 2" xfId="29641" xr:uid="{5C160F77-0E14-41F4-99CC-9CF7D8596F49}"/>
    <cellStyle name="Comma 3 6 7 5" xfId="20034" xr:uid="{52F6B26B-0D06-45F2-BCBC-F662F462E3B4}"/>
    <cellStyle name="Comma 3 6 8" xfId="1617" xr:uid="{00000000-0005-0000-0000-000075460000}"/>
    <cellStyle name="Comma 3 6 8 2" xfId="4022" xr:uid="{00000000-0005-0000-0000-000076460000}"/>
    <cellStyle name="Comma 3 6 8 2 2" xfId="8825" xr:uid="{00000000-0005-0000-0000-000077460000}"/>
    <cellStyle name="Comma 3 6 8 2 2 2" xfId="18432" xr:uid="{00000000-0005-0000-0000-000078460000}"/>
    <cellStyle name="Comma 3 6 8 2 2 2 2" xfId="37646" xr:uid="{84B1AA49-D433-46EF-875E-3E04796B1522}"/>
    <cellStyle name="Comma 3 6 8 2 2 3" xfId="28039" xr:uid="{9B0D266B-F6DA-4D9A-88BD-4D5F0DBED38F}"/>
    <cellStyle name="Comma 3 6 8 2 3" xfId="13629" xr:uid="{00000000-0005-0000-0000-000079460000}"/>
    <cellStyle name="Comma 3 6 8 2 3 2" xfId="32843" xr:uid="{06FD5AAE-0773-446E-8953-D6E3932C46FB}"/>
    <cellStyle name="Comma 3 6 8 2 4" xfId="23236" xr:uid="{FD3A107A-8C98-43E8-9BE3-B671E1A1D46B}"/>
    <cellStyle name="Comma 3 6 8 3" xfId="6424" xr:uid="{00000000-0005-0000-0000-00007A460000}"/>
    <cellStyle name="Comma 3 6 8 3 2" xfId="16031" xr:uid="{00000000-0005-0000-0000-00007B460000}"/>
    <cellStyle name="Comma 3 6 8 3 2 2" xfId="35245" xr:uid="{13BBF929-2691-4417-A47A-05A8F6C0788F}"/>
    <cellStyle name="Comma 3 6 8 3 3" xfId="25638" xr:uid="{163F99F9-57B1-45F7-9000-E90EB03E4D26}"/>
    <cellStyle name="Comma 3 6 8 4" xfId="11227" xr:uid="{00000000-0005-0000-0000-00007C460000}"/>
    <cellStyle name="Comma 3 6 8 4 2" xfId="30441" xr:uid="{4F56D13E-57B8-4F71-AFD2-B037C8AC96DC}"/>
    <cellStyle name="Comma 3 6 8 5" xfId="20834" xr:uid="{900E8115-113D-4089-B76E-675A7A515C32}"/>
    <cellStyle name="Comma 3 6 9" xfId="2422" xr:uid="{00000000-0005-0000-0000-00007D460000}"/>
    <cellStyle name="Comma 3 6 9 2" xfId="7225" xr:uid="{00000000-0005-0000-0000-00007E460000}"/>
    <cellStyle name="Comma 3 6 9 2 2" xfId="16832" xr:uid="{00000000-0005-0000-0000-00007F460000}"/>
    <cellStyle name="Comma 3 6 9 2 2 2" xfId="36046" xr:uid="{9AAA9346-1837-434A-A8BA-7941F428EA9D}"/>
    <cellStyle name="Comma 3 6 9 2 3" xfId="26439" xr:uid="{98A213BB-3CB5-483F-A7AE-3A1A90C1CDB2}"/>
    <cellStyle name="Comma 3 6 9 3" xfId="12029" xr:uid="{00000000-0005-0000-0000-000080460000}"/>
    <cellStyle name="Comma 3 6 9 3 2" xfId="31243" xr:uid="{A820D5F4-876E-4D34-BF44-2387F7DDF85B}"/>
    <cellStyle name="Comma 3 6 9 4" xfId="21636" xr:uid="{A68CA6C0-A4FA-4490-B15C-A94C530B16C9}"/>
    <cellStyle name="Comma 3 7" xfId="26" xr:uid="{00000000-0005-0000-0000-000081460000}"/>
    <cellStyle name="Comma 3 7 10" xfId="4834" xr:uid="{00000000-0005-0000-0000-000082460000}"/>
    <cellStyle name="Comma 3 7 10 2" xfId="14441" xr:uid="{00000000-0005-0000-0000-000083460000}"/>
    <cellStyle name="Comma 3 7 10 2 2" xfId="33655" xr:uid="{518FD72C-3CA4-48FF-9F84-8C6E480AFABA}"/>
    <cellStyle name="Comma 3 7 10 3" xfId="24048" xr:uid="{C8DEF317-1B0F-4471-9271-066EC66A2382}"/>
    <cellStyle name="Comma 3 7 11" xfId="9637" xr:uid="{00000000-0005-0000-0000-000084460000}"/>
    <cellStyle name="Comma 3 7 11 2" xfId="28851" xr:uid="{296BDFF5-5D97-4C52-AB3E-B33894F061A3}"/>
    <cellStyle name="Comma 3 7 12" xfId="19244" xr:uid="{AAB49EB3-09F7-4BE1-8B83-0046C8A08037}"/>
    <cellStyle name="Comma 3 7 2" xfId="76" xr:uid="{00000000-0005-0000-0000-000085460000}"/>
    <cellStyle name="Comma 3 7 2 10" xfId="9687" xr:uid="{00000000-0005-0000-0000-000086460000}"/>
    <cellStyle name="Comma 3 7 2 10 2" xfId="28901" xr:uid="{8AC29280-1DAD-43C5-9DE4-C8EA88CAF6C7}"/>
    <cellStyle name="Comma 3 7 2 11" xfId="19294" xr:uid="{E77C676C-DCE0-4DE1-A84B-D1376C294994}"/>
    <cellStyle name="Comma 3 7 2 2" xfId="176" xr:uid="{00000000-0005-0000-0000-000087460000}"/>
    <cellStyle name="Comma 3 7 2 2 10" xfId="19394" xr:uid="{289BEBFE-C662-4795-AB23-C624DB36D540}"/>
    <cellStyle name="Comma 3 7 2 2 2" xfId="376" xr:uid="{00000000-0005-0000-0000-000088460000}"/>
    <cellStyle name="Comma 3 7 2 2 2 2" xfId="1177" xr:uid="{00000000-0005-0000-0000-000089460000}"/>
    <cellStyle name="Comma 3 7 2 2 2 2 2" xfId="3582" xr:uid="{00000000-0005-0000-0000-00008A460000}"/>
    <cellStyle name="Comma 3 7 2 2 2 2 2 2" xfId="8385" xr:uid="{00000000-0005-0000-0000-00008B460000}"/>
    <cellStyle name="Comma 3 7 2 2 2 2 2 2 2" xfId="17992" xr:uid="{00000000-0005-0000-0000-00008C460000}"/>
    <cellStyle name="Comma 3 7 2 2 2 2 2 2 2 2" xfId="37206" xr:uid="{6E817398-AF76-4EC3-A8AC-8D5A2274397F}"/>
    <cellStyle name="Comma 3 7 2 2 2 2 2 2 3" xfId="27599" xr:uid="{1C86EF3F-5427-4DC4-982B-6BD70615B6F8}"/>
    <cellStyle name="Comma 3 7 2 2 2 2 2 3" xfId="13189" xr:uid="{00000000-0005-0000-0000-00008D460000}"/>
    <cellStyle name="Comma 3 7 2 2 2 2 2 3 2" xfId="32403" xr:uid="{3F32558C-0C9F-4D43-9CC6-1EB0D9AF3ECC}"/>
    <cellStyle name="Comma 3 7 2 2 2 2 2 4" xfId="22796" xr:uid="{36E9BD0B-88E7-4C03-9D28-A3098382A08A}"/>
    <cellStyle name="Comma 3 7 2 2 2 2 3" xfId="5984" xr:uid="{00000000-0005-0000-0000-00008E460000}"/>
    <cellStyle name="Comma 3 7 2 2 2 2 3 2" xfId="15591" xr:uid="{00000000-0005-0000-0000-00008F460000}"/>
    <cellStyle name="Comma 3 7 2 2 2 2 3 2 2" xfId="34805" xr:uid="{16BD493D-E6D4-478F-9D5D-A4A80970F347}"/>
    <cellStyle name="Comma 3 7 2 2 2 2 3 3" xfId="25198" xr:uid="{2035A487-2FC0-4740-9F46-890D78C70D9F}"/>
    <cellStyle name="Comma 3 7 2 2 2 2 4" xfId="10787" xr:uid="{00000000-0005-0000-0000-000090460000}"/>
    <cellStyle name="Comma 3 7 2 2 2 2 4 2" xfId="30001" xr:uid="{8A4F3F84-53FE-4D7E-9C9A-DD2B51780705}"/>
    <cellStyle name="Comma 3 7 2 2 2 2 5" xfId="20394" xr:uid="{74FEDF61-31D6-4447-A3EE-92DA2A4547A1}"/>
    <cellStyle name="Comma 3 7 2 2 2 3" xfId="1977" xr:uid="{00000000-0005-0000-0000-000091460000}"/>
    <cellStyle name="Comma 3 7 2 2 2 3 2" xfId="4382" xr:uid="{00000000-0005-0000-0000-000092460000}"/>
    <cellStyle name="Comma 3 7 2 2 2 3 2 2" xfId="9185" xr:uid="{00000000-0005-0000-0000-000093460000}"/>
    <cellStyle name="Comma 3 7 2 2 2 3 2 2 2" xfId="18792" xr:uid="{00000000-0005-0000-0000-000094460000}"/>
    <cellStyle name="Comma 3 7 2 2 2 3 2 2 2 2" xfId="38006" xr:uid="{9B90AD20-E0B9-432B-BA7A-6D5FF1E8B57C}"/>
    <cellStyle name="Comma 3 7 2 2 2 3 2 2 3" xfId="28399" xr:uid="{A1507DE8-A2A2-4E0D-9BBC-8ECFFCB3D64A}"/>
    <cellStyle name="Comma 3 7 2 2 2 3 2 3" xfId="13989" xr:uid="{00000000-0005-0000-0000-000095460000}"/>
    <cellStyle name="Comma 3 7 2 2 2 3 2 3 2" xfId="33203" xr:uid="{B0F4D935-0C36-4746-BB27-DB8C5E9BD055}"/>
    <cellStyle name="Comma 3 7 2 2 2 3 2 4" xfId="23596" xr:uid="{454EC75D-2805-4009-B524-F35B7E3C9FBD}"/>
    <cellStyle name="Comma 3 7 2 2 2 3 3" xfId="6784" xr:uid="{00000000-0005-0000-0000-000096460000}"/>
    <cellStyle name="Comma 3 7 2 2 2 3 3 2" xfId="16391" xr:uid="{00000000-0005-0000-0000-000097460000}"/>
    <cellStyle name="Comma 3 7 2 2 2 3 3 2 2" xfId="35605" xr:uid="{D57436C5-0B5B-4BCA-BCB5-F8C04ACB89CF}"/>
    <cellStyle name="Comma 3 7 2 2 2 3 3 3" xfId="25998" xr:uid="{0648DE06-A52D-4D34-8830-B1603107758B}"/>
    <cellStyle name="Comma 3 7 2 2 2 3 4" xfId="11587" xr:uid="{00000000-0005-0000-0000-000098460000}"/>
    <cellStyle name="Comma 3 7 2 2 2 3 4 2" xfId="30801" xr:uid="{888739A7-D554-4D05-951F-B2EF7B5862FD}"/>
    <cellStyle name="Comma 3 7 2 2 2 3 5" xfId="21194" xr:uid="{98062855-3825-4448-9FCD-46B19745A7CF}"/>
    <cellStyle name="Comma 3 7 2 2 2 4" xfId="2782" xr:uid="{00000000-0005-0000-0000-000099460000}"/>
    <cellStyle name="Comma 3 7 2 2 2 4 2" xfId="7585" xr:uid="{00000000-0005-0000-0000-00009A460000}"/>
    <cellStyle name="Comma 3 7 2 2 2 4 2 2" xfId="17192" xr:uid="{00000000-0005-0000-0000-00009B460000}"/>
    <cellStyle name="Comma 3 7 2 2 2 4 2 2 2" xfId="36406" xr:uid="{7B802A54-C935-497E-AFC9-A7A41A82CF2A}"/>
    <cellStyle name="Comma 3 7 2 2 2 4 2 3" xfId="26799" xr:uid="{1CE1AD10-27DB-40BD-8566-FAE9C93E5B44}"/>
    <cellStyle name="Comma 3 7 2 2 2 4 3" xfId="12389" xr:uid="{00000000-0005-0000-0000-00009C460000}"/>
    <cellStyle name="Comma 3 7 2 2 2 4 3 2" xfId="31603" xr:uid="{391FECB3-A067-4F77-8CC6-E37A71BB3672}"/>
    <cellStyle name="Comma 3 7 2 2 2 4 4" xfId="21996" xr:uid="{4887F29F-F8B7-4413-BABF-E1A9A218CAC4}"/>
    <cellStyle name="Comma 3 7 2 2 2 5" xfId="5184" xr:uid="{00000000-0005-0000-0000-00009D460000}"/>
    <cellStyle name="Comma 3 7 2 2 2 5 2" xfId="14791" xr:uid="{00000000-0005-0000-0000-00009E460000}"/>
    <cellStyle name="Comma 3 7 2 2 2 5 2 2" xfId="34005" xr:uid="{34B715A9-BE6B-46DE-8AC1-A88F3C5F972B}"/>
    <cellStyle name="Comma 3 7 2 2 2 5 3" xfId="24398" xr:uid="{A093BA2D-2C81-4668-AC19-943F9B1F9C78}"/>
    <cellStyle name="Comma 3 7 2 2 2 6" xfId="9987" xr:uid="{00000000-0005-0000-0000-00009F460000}"/>
    <cellStyle name="Comma 3 7 2 2 2 6 2" xfId="29201" xr:uid="{7F7BEE7D-3EF1-4C53-923A-D74BAC766931}"/>
    <cellStyle name="Comma 3 7 2 2 2 7" xfId="19594" xr:uid="{B4A3A507-7D47-4E63-946C-D0180DDFF910}"/>
    <cellStyle name="Comma 3 7 2 2 3" xfId="576" xr:uid="{00000000-0005-0000-0000-0000A0460000}"/>
    <cellStyle name="Comma 3 7 2 2 3 2" xfId="1377" xr:uid="{00000000-0005-0000-0000-0000A1460000}"/>
    <cellStyle name="Comma 3 7 2 2 3 2 2" xfId="3782" xr:uid="{00000000-0005-0000-0000-0000A2460000}"/>
    <cellStyle name="Comma 3 7 2 2 3 2 2 2" xfId="8585" xr:uid="{00000000-0005-0000-0000-0000A3460000}"/>
    <cellStyle name="Comma 3 7 2 2 3 2 2 2 2" xfId="18192" xr:uid="{00000000-0005-0000-0000-0000A4460000}"/>
    <cellStyle name="Comma 3 7 2 2 3 2 2 2 2 2" xfId="37406" xr:uid="{2216AF7D-FB0F-4854-BE92-0B7117B522F7}"/>
    <cellStyle name="Comma 3 7 2 2 3 2 2 2 3" xfId="27799" xr:uid="{0CDC6902-CB1A-4776-B27B-8EE3FF361864}"/>
    <cellStyle name="Comma 3 7 2 2 3 2 2 3" xfId="13389" xr:uid="{00000000-0005-0000-0000-0000A5460000}"/>
    <cellStyle name="Comma 3 7 2 2 3 2 2 3 2" xfId="32603" xr:uid="{29433CD2-1CA3-499A-B3AE-BAB8F7755AC3}"/>
    <cellStyle name="Comma 3 7 2 2 3 2 2 4" xfId="22996" xr:uid="{199F80B2-C1D9-4426-8431-BE12139A0FC8}"/>
    <cellStyle name="Comma 3 7 2 2 3 2 3" xfId="6184" xr:uid="{00000000-0005-0000-0000-0000A6460000}"/>
    <cellStyle name="Comma 3 7 2 2 3 2 3 2" xfId="15791" xr:uid="{00000000-0005-0000-0000-0000A7460000}"/>
    <cellStyle name="Comma 3 7 2 2 3 2 3 2 2" xfId="35005" xr:uid="{D09C63F9-23F2-4525-8E0C-1892D09826E4}"/>
    <cellStyle name="Comma 3 7 2 2 3 2 3 3" xfId="25398" xr:uid="{45449A0C-6C7F-4FF8-B155-6C7EB16E3366}"/>
    <cellStyle name="Comma 3 7 2 2 3 2 4" xfId="10987" xr:uid="{00000000-0005-0000-0000-0000A8460000}"/>
    <cellStyle name="Comma 3 7 2 2 3 2 4 2" xfId="30201" xr:uid="{B93D81F6-09FD-4150-9CF9-3B4B1E5411DC}"/>
    <cellStyle name="Comma 3 7 2 2 3 2 5" xfId="20594" xr:uid="{6DEA4BE0-5441-49D8-8DB3-507C55D9BD06}"/>
    <cellStyle name="Comma 3 7 2 2 3 3" xfId="2177" xr:uid="{00000000-0005-0000-0000-0000A9460000}"/>
    <cellStyle name="Comma 3 7 2 2 3 3 2" xfId="4582" xr:uid="{00000000-0005-0000-0000-0000AA460000}"/>
    <cellStyle name="Comma 3 7 2 2 3 3 2 2" xfId="9385" xr:uid="{00000000-0005-0000-0000-0000AB460000}"/>
    <cellStyle name="Comma 3 7 2 2 3 3 2 2 2" xfId="18992" xr:uid="{00000000-0005-0000-0000-0000AC460000}"/>
    <cellStyle name="Comma 3 7 2 2 3 3 2 2 2 2" xfId="38206" xr:uid="{092651EC-9AFA-4C9E-AC09-FF7D489B370B}"/>
    <cellStyle name="Comma 3 7 2 2 3 3 2 2 3" xfId="28599" xr:uid="{E699DDC5-C5C6-4099-BA40-48AAB7C397F4}"/>
    <cellStyle name="Comma 3 7 2 2 3 3 2 3" xfId="14189" xr:uid="{00000000-0005-0000-0000-0000AD460000}"/>
    <cellStyle name="Comma 3 7 2 2 3 3 2 3 2" xfId="33403" xr:uid="{BF59BC6D-B370-4D09-972E-E0770FA56F87}"/>
    <cellStyle name="Comma 3 7 2 2 3 3 2 4" xfId="23796" xr:uid="{82A793B7-85F8-4E44-AD4F-1DB21E19D924}"/>
    <cellStyle name="Comma 3 7 2 2 3 3 3" xfId="6984" xr:uid="{00000000-0005-0000-0000-0000AE460000}"/>
    <cellStyle name="Comma 3 7 2 2 3 3 3 2" xfId="16591" xr:uid="{00000000-0005-0000-0000-0000AF460000}"/>
    <cellStyle name="Comma 3 7 2 2 3 3 3 2 2" xfId="35805" xr:uid="{DD095CB7-5E9A-4539-B701-7B3A1C19DC76}"/>
    <cellStyle name="Comma 3 7 2 2 3 3 3 3" xfId="26198" xr:uid="{529001BF-6C95-4242-BCC8-C913913991F4}"/>
    <cellStyle name="Comma 3 7 2 2 3 3 4" xfId="11787" xr:uid="{00000000-0005-0000-0000-0000B0460000}"/>
    <cellStyle name="Comma 3 7 2 2 3 3 4 2" xfId="31001" xr:uid="{C9A6E6BB-BD6A-46D5-A278-A5D120CBD66B}"/>
    <cellStyle name="Comma 3 7 2 2 3 3 5" xfId="21394" xr:uid="{9C5EF46B-A283-45E8-AD6B-AC9D498E1344}"/>
    <cellStyle name="Comma 3 7 2 2 3 4" xfId="2982" xr:uid="{00000000-0005-0000-0000-0000B1460000}"/>
    <cellStyle name="Comma 3 7 2 2 3 4 2" xfId="7785" xr:uid="{00000000-0005-0000-0000-0000B2460000}"/>
    <cellStyle name="Comma 3 7 2 2 3 4 2 2" xfId="17392" xr:uid="{00000000-0005-0000-0000-0000B3460000}"/>
    <cellStyle name="Comma 3 7 2 2 3 4 2 2 2" xfId="36606" xr:uid="{C6B2B2E5-EA7E-4DCC-ACD4-CE8AB8E0AC24}"/>
    <cellStyle name="Comma 3 7 2 2 3 4 2 3" xfId="26999" xr:uid="{4D3E6229-1AF4-4070-A560-77330FE25879}"/>
    <cellStyle name="Comma 3 7 2 2 3 4 3" xfId="12589" xr:uid="{00000000-0005-0000-0000-0000B4460000}"/>
    <cellStyle name="Comma 3 7 2 2 3 4 3 2" xfId="31803" xr:uid="{FFFA30F3-7B3C-40EA-92D6-1DD9DF8B1F06}"/>
    <cellStyle name="Comma 3 7 2 2 3 4 4" xfId="22196" xr:uid="{B5C590A7-2B00-4E3A-BFAE-4FDF1E6200A2}"/>
    <cellStyle name="Comma 3 7 2 2 3 5" xfId="5384" xr:uid="{00000000-0005-0000-0000-0000B5460000}"/>
    <cellStyle name="Comma 3 7 2 2 3 5 2" xfId="14991" xr:uid="{00000000-0005-0000-0000-0000B6460000}"/>
    <cellStyle name="Comma 3 7 2 2 3 5 2 2" xfId="34205" xr:uid="{B198352B-84FD-4A88-8B4C-1D57138D668B}"/>
    <cellStyle name="Comma 3 7 2 2 3 5 3" xfId="24598" xr:uid="{E336805B-C2C7-41E2-A36A-C5478AC2A0B6}"/>
    <cellStyle name="Comma 3 7 2 2 3 6" xfId="10187" xr:uid="{00000000-0005-0000-0000-0000B7460000}"/>
    <cellStyle name="Comma 3 7 2 2 3 6 2" xfId="29401" xr:uid="{50BDF438-B17D-4E05-8D18-A36556BFAF52}"/>
    <cellStyle name="Comma 3 7 2 2 3 7" xfId="19794" xr:uid="{F3FBA14A-47B6-4CEE-AD36-94381B0A5965}"/>
    <cellStyle name="Comma 3 7 2 2 4" xfId="776" xr:uid="{00000000-0005-0000-0000-0000B8460000}"/>
    <cellStyle name="Comma 3 7 2 2 4 2" xfId="1577" xr:uid="{00000000-0005-0000-0000-0000B9460000}"/>
    <cellStyle name="Comma 3 7 2 2 4 2 2" xfId="3982" xr:uid="{00000000-0005-0000-0000-0000BA460000}"/>
    <cellStyle name="Comma 3 7 2 2 4 2 2 2" xfId="8785" xr:uid="{00000000-0005-0000-0000-0000BB460000}"/>
    <cellStyle name="Comma 3 7 2 2 4 2 2 2 2" xfId="18392" xr:uid="{00000000-0005-0000-0000-0000BC460000}"/>
    <cellStyle name="Comma 3 7 2 2 4 2 2 2 2 2" xfId="37606" xr:uid="{6F585629-CFFF-43EE-97BD-1D8EDCC92611}"/>
    <cellStyle name="Comma 3 7 2 2 4 2 2 2 3" xfId="27999" xr:uid="{89B0D6AC-2FB6-42DF-BD9B-41D2F1976202}"/>
    <cellStyle name="Comma 3 7 2 2 4 2 2 3" xfId="13589" xr:uid="{00000000-0005-0000-0000-0000BD460000}"/>
    <cellStyle name="Comma 3 7 2 2 4 2 2 3 2" xfId="32803" xr:uid="{271028A9-82EE-4441-B6DD-7DD6A5B1BD27}"/>
    <cellStyle name="Comma 3 7 2 2 4 2 2 4" xfId="23196" xr:uid="{6B6B2F0E-FBB6-4CF7-A9EF-647EF875C9BC}"/>
    <cellStyle name="Comma 3 7 2 2 4 2 3" xfId="6384" xr:uid="{00000000-0005-0000-0000-0000BE460000}"/>
    <cellStyle name="Comma 3 7 2 2 4 2 3 2" xfId="15991" xr:uid="{00000000-0005-0000-0000-0000BF460000}"/>
    <cellStyle name="Comma 3 7 2 2 4 2 3 2 2" xfId="35205" xr:uid="{0E8D21A8-1AD1-49A0-9E4D-D542D7E28EC2}"/>
    <cellStyle name="Comma 3 7 2 2 4 2 3 3" xfId="25598" xr:uid="{185C919C-2038-4FA1-8EBF-4D94F9B70608}"/>
    <cellStyle name="Comma 3 7 2 2 4 2 4" xfId="11187" xr:uid="{00000000-0005-0000-0000-0000C0460000}"/>
    <cellStyle name="Comma 3 7 2 2 4 2 4 2" xfId="30401" xr:uid="{9B389FEA-DA46-482A-8649-EE8A5290E5B7}"/>
    <cellStyle name="Comma 3 7 2 2 4 2 5" xfId="20794" xr:uid="{2D1DE3F3-0061-4BD5-BD7C-B992E7D26BA5}"/>
    <cellStyle name="Comma 3 7 2 2 4 3" xfId="2377" xr:uid="{00000000-0005-0000-0000-0000C1460000}"/>
    <cellStyle name="Comma 3 7 2 2 4 3 2" xfId="4782" xr:uid="{00000000-0005-0000-0000-0000C2460000}"/>
    <cellStyle name="Comma 3 7 2 2 4 3 2 2" xfId="9585" xr:uid="{00000000-0005-0000-0000-0000C3460000}"/>
    <cellStyle name="Comma 3 7 2 2 4 3 2 2 2" xfId="19192" xr:uid="{00000000-0005-0000-0000-0000C4460000}"/>
    <cellStyle name="Comma 3 7 2 2 4 3 2 2 2 2" xfId="38406" xr:uid="{C2F48894-2495-41D2-8A36-DB70C026D4EC}"/>
    <cellStyle name="Comma 3 7 2 2 4 3 2 2 3" xfId="28799" xr:uid="{BD83E682-0C44-45B9-8BCD-E3DE7D6DF40B}"/>
    <cellStyle name="Comma 3 7 2 2 4 3 2 3" xfId="14389" xr:uid="{00000000-0005-0000-0000-0000C5460000}"/>
    <cellStyle name="Comma 3 7 2 2 4 3 2 3 2" xfId="33603" xr:uid="{948CD462-F852-47EC-9E09-EF8CEFCD62E9}"/>
    <cellStyle name="Comma 3 7 2 2 4 3 2 4" xfId="23996" xr:uid="{66DD7A33-FB0F-4351-8CBE-AD66EB994BB8}"/>
    <cellStyle name="Comma 3 7 2 2 4 3 3" xfId="7184" xr:uid="{00000000-0005-0000-0000-0000C6460000}"/>
    <cellStyle name="Comma 3 7 2 2 4 3 3 2" xfId="16791" xr:uid="{00000000-0005-0000-0000-0000C7460000}"/>
    <cellStyle name="Comma 3 7 2 2 4 3 3 2 2" xfId="36005" xr:uid="{FD87BE7D-2F2B-4732-84FF-4FA8139B9EE5}"/>
    <cellStyle name="Comma 3 7 2 2 4 3 3 3" xfId="26398" xr:uid="{3FCF14C7-8DDF-42A9-A5BF-D55A4CCFD50F}"/>
    <cellStyle name="Comma 3 7 2 2 4 3 4" xfId="11987" xr:uid="{00000000-0005-0000-0000-0000C8460000}"/>
    <cellStyle name="Comma 3 7 2 2 4 3 4 2" xfId="31201" xr:uid="{E3762FE2-8F00-44AB-9E59-EE81126F43B2}"/>
    <cellStyle name="Comma 3 7 2 2 4 3 5" xfId="21594" xr:uid="{022B2BC5-27B0-4722-B4E8-1FE3DE0C86C6}"/>
    <cellStyle name="Comma 3 7 2 2 4 4" xfId="3182" xr:uid="{00000000-0005-0000-0000-0000C9460000}"/>
    <cellStyle name="Comma 3 7 2 2 4 4 2" xfId="7985" xr:uid="{00000000-0005-0000-0000-0000CA460000}"/>
    <cellStyle name="Comma 3 7 2 2 4 4 2 2" xfId="17592" xr:uid="{00000000-0005-0000-0000-0000CB460000}"/>
    <cellStyle name="Comma 3 7 2 2 4 4 2 2 2" xfId="36806" xr:uid="{DA6AFEBF-8E38-41B8-BBCF-6285CAF0E760}"/>
    <cellStyle name="Comma 3 7 2 2 4 4 2 3" xfId="27199" xr:uid="{23D9D18C-3396-4887-8714-C373CD007F8F}"/>
    <cellStyle name="Comma 3 7 2 2 4 4 3" xfId="12789" xr:uid="{00000000-0005-0000-0000-0000CC460000}"/>
    <cellStyle name="Comma 3 7 2 2 4 4 3 2" xfId="32003" xr:uid="{2CBEAE25-1C3C-4F47-B590-EB9744121239}"/>
    <cellStyle name="Comma 3 7 2 2 4 4 4" xfId="22396" xr:uid="{6CFB1B0B-8F45-4DB4-9DF4-6FCF16F363A1}"/>
    <cellStyle name="Comma 3 7 2 2 4 5" xfId="5584" xr:uid="{00000000-0005-0000-0000-0000CD460000}"/>
    <cellStyle name="Comma 3 7 2 2 4 5 2" xfId="15191" xr:uid="{00000000-0005-0000-0000-0000CE460000}"/>
    <cellStyle name="Comma 3 7 2 2 4 5 2 2" xfId="34405" xr:uid="{06E99FBB-8643-40FF-83D2-B60463B48311}"/>
    <cellStyle name="Comma 3 7 2 2 4 5 3" xfId="24798" xr:uid="{9637EB48-3F00-4C4F-9239-CE28903E8505}"/>
    <cellStyle name="Comma 3 7 2 2 4 6" xfId="10387" xr:uid="{00000000-0005-0000-0000-0000CF460000}"/>
    <cellStyle name="Comma 3 7 2 2 4 6 2" xfId="29601" xr:uid="{8870AA6E-C113-4122-A07F-690F3380413F}"/>
    <cellStyle name="Comma 3 7 2 2 4 7" xfId="19994" xr:uid="{F738C193-7715-4E82-8767-D1113DED97FD}"/>
    <cellStyle name="Comma 3 7 2 2 5" xfId="977" xr:uid="{00000000-0005-0000-0000-0000D0460000}"/>
    <cellStyle name="Comma 3 7 2 2 5 2" xfId="3382" xr:uid="{00000000-0005-0000-0000-0000D1460000}"/>
    <cellStyle name="Comma 3 7 2 2 5 2 2" xfId="8185" xr:uid="{00000000-0005-0000-0000-0000D2460000}"/>
    <cellStyle name="Comma 3 7 2 2 5 2 2 2" xfId="17792" xr:uid="{00000000-0005-0000-0000-0000D3460000}"/>
    <cellStyle name="Comma 3 7 2 2 5 2 2 2 2" xfId="37006" xr:uid="{57C92E25-1CFE-4A33-A425-0BBF704169A9}"/>
    <cellStyle name="Comma 3 7 2 2 5 2 2 3" xfId="27399" xr:uid="{3B3C182E-B2ED-4D96-8D01-2845DF6E6EE9}"/>
    <cellStyle name="Comma 3 7 2 2 5 2 3" xfId="12989" xr:uid="{00000000-0005-0000-0000-0000D4460000}"/>
    <cellStyle name="Comma 3 7 2 2 5 2 3 2" xfId="32203" xr:uid="{CD9E863F-8441-4415-9E93-C82B88278081}"/>
    <cellStyle name="Comma 3 7 2 2 5 2 4" xfId="22596" xr:uid="{1DC10BB4-3D26-47CF-B901-85227E3473E9}"/>
    <cellStyle name="Comma 3 7 2 2 5 3" xfId="5784" xr:uid="{00000000-0005-0000-0000-0000D5460000}"/>
    <cellStyle name="Comma 3 7 2 2 5 3 2" xfId="15391" xr:uid="{00000000-0005-0000-0000-0000D6460000}"/>
    <cellStyle name="Comma 3 7 2 2 5 3 2 2" xfId="34605" xr:uid="{D9D0EC78-9E1F-4AF6-B27A-D674575B43DE}"/>
    <cellStyle name="Comma 3 7 2 2 5 3 3" xfId="24998" xr:uid="{7C5B4427-A17D-4A29-A35A-5B83B44853E7}"/>
    <cellStyle name="Comma 3 7 2 2 5 4" xfId="10587" xr:uid="{00000000-0005-0000-0000-0000D7460000}"/>
    <cellStyle name="Comma 3 7 2 2 5 4 2" xfId="29801" xr:uid="{D9951091-F538-4298-B113-615655CB4CC4}"/>
    <cellStyle name="Comma 3 7 2 2 5 5" xfId="20194" xr:uid="{5EFD47C0-2A6F-403A-9BF2-1E38FB5198F3}"/>
    <cellStyle name="Comma 3 7 2 2 6" xfId="1777" xr:uid="{00000000-0005-0000-0000-0000D8460000}"/>
    <cellStyle name="Comma 3 7 2 2 6 2" xfId="4182" xr:uid="{00000000-0005-0000-0000-0000D9460000}"/>
    <cellStyle name="Comma 3 7 2 2 6 2 2" xfId="8985" xr:uid="{00000000-0005-0000-0000-0000DA460000}"/>
    <cellStyle name="Comma 3 7 2 2 6 2 2 2" xfId="18592" xr:uid="{00000000-0005-0000-0000-0000DB460000}"/>
    <cellStyle name="Comma 3 7 2 2 6 2 2 2 2" xfId="37806" xr:uid="{34CDE5D5-3862-45E5-BB74-9C0D247E5764}"/>
    <cellStyle name="Comma 3 7 2 2 6 2 2 3" xfId="28199" xr:uid="{471A73E0-0011-4946-B132-DFF59A379F22}"/>
    <cellStyle name="Comma 3 7 2 2 6 2 3" xfId="13789" xr:uid="{00000000-0005-0000-0000-0000DC460000}"/>
    <cellStyle name="Comma 3 7 2 2 6 2 3 2" xfId="33003" xr:uid="{B84D1E97-76E4-4C0B-B2AB-80F04EA1FAB8}"/>
    <cellStyle name="Comma 3 7 2 2 6 2 4" xfId="23396" xr:uid="{7E134225-3110-4C78-AAB2-D5289668AFBC}"/>
    <cellStyle name="Comma 3 7 2 2 6 3" xfId="6584" xr:uid="{00000000-0005-0000-0000-0000DD460000}"/>
    <cellStyle name="Comma 3 7 2 2 6 3 2" xfId="16191" xr:uid="{00000000-0005-0000-0000-0000DE460000}"/>
    <cellStyle name="Comma 3 7 2 2 6 3 2 2" xfId="35405" xr:uid="{924A41CD-0656-46D0-A419-3440549E89E6}"/>
    <cellStyle name="Comma 3 7 2 2 6 3 3" xfId="25798" xr:uid="{294E9F29-2ECE-47FE-AEE3-8956185911DB}"/>
    <cellStyle name="Comma 3 7 2 2 6 4" xfId="11387" xr:uid="{00000000-0005-0000-0000-0000DF460000}"/>
    <cellStyle name="Comma 3 7 2 2 6 4 2" xfId="30601" xr:uid="{4ABA8313-988E-4972-BADB-4A7276386A93}"/>
    <cellStyle name="Comma 3 7 2 2 6 5" xfId="20994" xr:uid="{0E3DAABB-B1A6-4119-905D-200FC12ABCFF}"/>
    <cellStyle name="Comma 3 7 2 2 7" xfId="2582" xr:uid="{00000000-0005-0000-0000-0000E0460000}"/>
    <cellStyle name="Comma 3 7 2 2 7 2" xfId="7385" xr:uid="{00000000-0005-0000-0000-0000E1460000}"/>
    <cellStyle name="Comma 3 7 2 2 7 2 2" xfId="16992" xr:uid="{00000000-0005-0000-0000-0000E2460000}"/>
    <cellStyle name="Comma 3 7 2 2 7 2 2 2" xfId="36206" xr:uid="{1457D479-B63E-4A40-B0A4-15BC7BF731D3}"/>
    <cellStyle name="Comma 3 7 2 2 7 2 3" xfId="26599" xr:uid="{443F61C2-EE02-4944-AC7C-456B07C56FA6}"/>
    <cellStyle name="Comma 3 7 2 2 7 3" xfId="12189" xr:uid="{00000000-0005-0000-0000-0000E3460000}"/>
    <cellStyle name="Comma 3 7 2 2 7 3 2" xfId="31403" xr:uid="{0AEABC8C-4EDD-4383-BC1A-2A003DFB39FD}"/>
    <cellStyle name="Comma 3 7 2 2 7 4" xfId="21796" xr:uid="{CCF0B5F6-638F-4333-888C-952589446085}"/>
    <cellStyle name="Comma 3 7 2 2 8" xfId="4984" xr:uid="{00000000-0005-0000-0000-0000E4460000}"/>
    <cellStyle name="Comma 3 7 2 2 8 2" xfId="14591" xr:uid="{00000000-0005-0000-0000-0000E5460000}"/>
    <cellStyle name="Comma 3 7 2 2 8 2 2" xfId="33805" xr:uid="{C5CC7D8C-35B7-4157-B365-7A87DD69CC34}"/>
    <cellStyle name="Comma 3 7 2 2 8 3" xfId="24198" xr:uid="{0E901E8A-0CCF-471B-862E-8518BA9D6275}"/>
    <cellStyle name="Comma 3 7 2 2 9" xfId="9787" xr:uid="{00000000-0005-0000-0000-0000E6460000}"/>
    <cellStyle name="Comma 3 7 2 2 9 2" xfId="29001" xr:uid="{5F4DB031-8D2E-484E-81E9-14515DF3A9FF}"/>
    <cellStyle name="Comma 3 7 2 3" xfId="276" xr:uid="{00000000-0005-0000-0000-0000E7460000}"/>
    <cellStyle name="Comma 3 7 2 3 2" xfId="1077" xr:uid="{00000000-0005-0000-0000-0000E8460000}"/>
    <cellStyle name="Comma 3 7 2 3 2 2" xfId="3482" xr:uid="{00000000-0005-0000-0000-0000E9460000}"/>
    <cellStyle name="Comma 3 7 2 3 2 2 2" xfId="8285" xr:uid="{00000000-0005-0000-0000-0000EA460000}"/>
    <cellStyle name="Comma 3 7 2 3 2 2 2 2" xfId="17892" xr:uid="{00000000-0005-0000-0000-0000EB460000}"/>
    <cellStyle name="Comma 3 7 2 3 2 2 2 2 2" xfId="37106" xr:uid="{60E86CFA-417A-449E-9F67-2E634A786319}"/>
    <cellStyle name="Comma 3 7 2 3 2 2 2 3" xfId="27499" xr:uid="{9E750EA5-B261-4348-86F2-FC824909949F}"/>
    <cellStyle name="Comma 3 7 2 3 2 2 3" xfId="13089" xr:uid="{00000000-0005-0000-0000-0000EC460000}"/>
    <cellStyle name="Comma 3 7 2 3 2 2 3 2" xfId="32303" xr:uid="{04E53C04-CD52-4220-BCD9-D037CB9F22F5}"/>
    <cellStyle name="Comma 3 7 2 3 2 2 4" xfId="22696" xr:uid="{F34E3C97-42E0-465B-8951-E0F90444CDDA}"/>
    <cellStyle name="Comma 3 7 2 3 2 3" xfId="5884" xr:uid="{00000000-0005-0000-0000-0000ED460000}"/>
    <cellStyle name="Comma 3 7 2 3 2 3 2" xfId="15491" xr:uid="{00000000-0005-0000-0000-0000EE460000}"/>
    <cellStyle name="Comma 3 7 2 3 2 3 2 2" xfId="34705" xr:uid="{BBE8E38D-C71C-47DC-8F98-6E1BA432D588}"/>
    <cellStyle name="Comma 3 7 2 3 2 3 3" xfId="25098" xr:uid="{A42AF6FB-E625-4204-B2F5-486EF57B9528}"/>
    <cellStyle name="Comma 3 7 2 3 2 4" xfId="10687" xr:uid="{00000000-0005-0000-0000-0000EF460000}"/>
    <cellStyle name="Comma 3 7 2 3 2 4 2" xfId="29901" xr:uid="{AD82E495-A8C8-439A-A26C-DC62C69C990E}"/>
    <cellStyle name="Comma 3 7 2 3 2 5" xfId="20294" xr:uid="{BE6E47EA-E1F3-439E-8B3E-FF664EFA6D78}"/>
    <cellStyle name="Comma 3 7 2 3 3" xfId="1877" xr:uid="{00000000-0005-0000-0000-0000F0460000}"/>
    <cellStyle name="Comma 3 7 2 3 3 2" xfId="4282" xr:uid="{00000000-0005-0000-0000-0000F1460000}"/>
    <cellStyle name="Comma 3 7 2 3 3 2 2" xfId="9085" xr:uid="{00000000-0005-0000-0000-0000F2460000}"/>
    <cellStyle name="Comma 3 7 2 3 3 2 2 2" xfId="18692" xr:uid="{00000000-0005-0000-0000-0000F3460000}"/>
    <cellStyle name="Comma 3 7 2 3 3 2 2 2 2" xfId="37906" xr:uid="{9B28F11D-015B-4A05-AF64-974701101E6F}"/>
    <cellStyle name="Comma 3 7 2 3 3 2 2 3" xfId="28299" xr:uid="{629AFD44-4EC5-40A1-90D1-C3E177EFCFE2}"/>
    <cellStyle name="Comma 3 7 2 3 3 2 3" xfId="13889" xr:uid="{00000000-0005-0000-0000-0000F4460000}"/>
    <cellStyle name="Comma 3 7 2 3 3 2 3 2" xfId="33103" xr:uid="{C1E21907-5833-4C8E-9F07-BFCC36665FC9}"/>
    <cellStyle name="Comma 3 7 2 3 3 2 4" xfId="23496" xr:uid="{5C972D80-3159-420F-AD7A-E2626A1347B1}"/>
    <cellStyle name="Comma 3 7 2 3 3 3" xfId="6684" xr:uid="{00000000-0005-0000-0000-0000F5460000}"/>
    <cellStyle name="Comma 3 7 2 3 3 3 2" xfId="16291" xr:uid="{00000000-0005-0000-0000-0000F6460000}"/>
    <cellStyle name="Comma 3 7 2 3 3 3 2 2" xfId="35505" xr:uid="{3778FD18-0C36-476F-9C23-C4163D99578B}"/>
    <cellStyle name="Comma 3 7 2 3 3 3 3" xfId="25898" xr:uid="{730AC45F-DA32-4D9E-8D44-850E50DB342B}"/>
    <cellStyle name="Comma 3 7 2 3 3 4" xfId="11487" xr:uid="{00000000-0005-0000-0000-0000F7460000}"/>
    <cellStyle name="Comma 3 7 2 3 3 4 2" xfId="30701" xr:uid="{3101224D-7000-4ED3-9BD0-C0113D753458}"/>
    <cellStyle name="Comma 3 7 2 3 3 5" xfId="21094" xr:uid="{4F120EB6-6B91-490B-991F-85B15B7B4054}"/>
    <cellStyle name="Comma 3 7 2 3 4" xfId="2682" xr:uid="{00000000-0005-0000-0000-0000F8460000}"/>
    <cellStyle name="Comma 3 7 2 3 4 2" xfId="7485" xr:uid="{00000000-0005-0000-0000-0000F9460000}"/>
    <cellStyle name="Comma 3 7 2 3 4 2 2" xfId="17092" xr:uid="{00000000-0005-0000-0000-0000FA460000}"/>
    <cellStyle name="Comma 3 7 2 3 4 2 2 2" xfId="36306" xr:uid="{419A9FA1-DBCD-4FFD-9533-0338A83FF7F1}"/>
    <cellStyle name="Comma 3 7 2 3 4 2 3" xfId="26699" xr:uid="{E9188714-F4C4-4D29-949C-65CDD06822D3}"/>
    <cellStyle name="Comma 3 7 2 3 4 3" xfId="12289" xr:uid="{00000000-0005-0000-0000-0000FB460000}"/>
    <cellStyle name="Comma 3 7 2 3 4 3 2" xfId="31503" xr:uid="{C99747C8-3D73-4B7B-A6B8-CF236AF878DB}"/>
    <cellStyle name="Comma 3 7 2 3 4 4" xfId="21896" xr:uid="{DCBFF8DB-71AF-46F2-8BE2-84CDA5F17F00}"/>
    <cellStyle name="Comma 3 7 2 3 5" xfId="5084" xr:uid="{00000000-0005-0000-0000-0000FC460000}"/>
    <cellStyle name="Comma 3 7 2 3 5 2" xfId="14691" xr:uid="{00000000-0005-0000-0000-0000FD460000}"/>
    <cellStyle name="Comma 3 7 2 3 5 2 2" xfId="33905" xr:uid="{615BF127-49FA-4C6B-88C3-9A3F419E4B56}"/>
    <cellStyle name="Comma 3 7 2 3 5 3" xfId="24298" xr:uid="{B9920DD7-E995-4978-88D8-0464176AAE69}"/>
    <cellStyle name="Comma 3 7 2 3 6" xfId="9887" xr:uid="{00000000-0005-0000-0000-0000FE460000}"/>
    <cellStyle name="Comma 3 7 2 3 6 2" xfId="29101" xr:uid="{5617E8AF-564F-4C84-B6A8-5D61C9D94967}"/>
    <cellStyle name="Comma 3 7 2 3 7" xfId="19494" xr:uid="{834AE149-E1DC-42C7-A731-3E2EC393C102}"/>
    <cellStyle name="Comma 3 7 2 4" xfId="476" xr:uid="{00000000-0005-0000-0000-0000FF460000}"/>
    <cellStyle name="Comma 3 7 2 4 2" xfId="1277" xr:uid="{00000000-0005-0000-0000-000000470000}"/>
    <cellStyle name="Comma 3 7 2 4 2 2" xfId="3682" xr:uid="{00000000-0005-0000-0000-000001470000}"/>
    <cellStyle name="Comma 3 7 2 4 2 2 2" xfId="8485" xr:uid="{00000000-0005-0000-0000-000002470000}"/>
    <cellStyle name="Comma 3 7 2 4 2 2 2 2" xfId="18092" xr:uid="{00000000-0005-0000-0000-000003470000}"/>
    <cellStyle name="Comma 3 7 2 4 2 2 2 2 2" xfId="37306" xr:uid="{B5CF680E-AB87-458B-AD54-29E4439E8538}"/>
    <cellStyle name="Comma 3 7 2 4 2 2 2 3" xfId="27699" xr:uid="{FA56D64F-7B3C-40A6-A4CA-30037148ADF5}"/>
    <cellStyle name="Comma 3 7 2 4 2 2 3" xfId="13289" xr:uid="{00000000-0005-0000-0000-000004470000}"/>
    <cellStyle name="Comma 3 7 2 4 2 2 3 2" xfId="32503" xr:uid="{EC244D3F-B348-4AF5-8F6F-9A1E24D81903}"/>
    <cellStyle name="Comma 3 7 2 4 2 2 4" xfId="22896" xr:uid="{CD8A8042-922A-485F-A52B-E794EE03F37B}"/>
    <cellStyle name="Comma 3 7 2 4 2 3" xfId="6084" xr:uid="{00000000-0005-0000-0000-000005470000}"/>
    <cellStyle name="Comma 3 7 2 4 2 3 2" xfId="15691" xr:uid="{00000000-0005-0000-0000-000006470000}"/>
    <cellStyle name="Comma 3 7 2 4 2 3 2 2" xfId="34905" xr:uid="{0E02CC08-47D0-46C0-A8FA-F7A860CB951C}"/>
    <cellStyle name="Comma 3 7 2 4 2 3 3" xfId="25298" xr:uid="{849C02EB-ED8A-4A75-AA2F-E8F86BB96F27}"/>
    <cellStyle name="Comma 3 7 2 4 2 4" xfId="10887" xr:uid="{00000000-0005-0000-0000-000007470000}"/>
    <cellStyle name="Comma 3 7 2 4 2 4 2" xfId="30101" xr:uid="{1A9433C7-6117-4729-974F-BA32B2284B36}"/>
    <cellStyle name="Comma 3 7 2 4 2 5" xfId="20494" xr:uid="{B1BEBAC9-B5BE-4C89-8B3C-DDCEB54AD88B}"/>
    <cellStyle name="Comma 3 7 2 4 3" xfId="2077" xr:uid="{00000000-0005-0000-0000-000008470000}"/>
    <cellStyle name="Comma 3 7 2 4 3 2" xfId="4482" xr:uid="{00000000-0005-0000-0000-000009470000}"/>
    <cellStyle name="Comma 3 7 2 4 3 2 2" xfId="9285" xr:uid="{00000000-0005-0000-0000-00000A470000}"/>
    <cellStyle name="Comma 3 7 2 4 3 2 2 2" xfId="18892" xr:uid="{00000000-0005-0000-0000-00000B470000}"/>
    <cellStyle name="Comma 3 7 2 4 3 2 2 2 2" xfId="38106" xr:uid="{FEDB568D-E759-4851-BA10-62BAC11A3D10}"/>
    <cellStyle name="Comma 3 7 2 4 3 2 2 3" xfId="28499" xr:uid="{3196D997-41F6-43AE-A254-DE7D430CD00F}"/>
    <cellStyle name="Comma 3 7 2 4 3 2 3" xfId="14089" xr:uid="{00000000-0005-0000-0000-00000C470000}"/>
    <cellStyle name="Comma 3 7 2 4 3 2 3 2" xfId="33303" xr:uid="{F2442B6C-60A4-4077-AF90-DE9051F733FC}"/>
    <cellStyle name="Comma 3 7 2 4 3 2 4" xfId="23696" xr:uid="{A4C6CE4B-71F7-4829-813E-12A89A8961F6}"/>
    <cellStyle name="Comma 3 7 2 4 3 3" xfId="6884" xr:uid="{00000000-0005-0000-0000-00000D470000}"/>
    <cellStyle name="Comma 3 7 2 4 3 3 2" xfId="16491" xr:uid="{00000000-0005-0000-0000-00000E470000}"/>
    <cellStyle name="Comma 3 7 2 4 3 3 2 2" xfId="35705" xr:uid="{4D55C12D-B342-48EE-BC2F-400978178E95}"/>
    <cellStyle name="Comma 3 7 2 4 3 3 3" xfId="26098" xr:uid="{D76363A6-9524-47EA-BA79-BFBB24C1CEC6}"/>
    <cellStyle name="Comma 3 7 2 4 3 4" xfId="11687" xr:uid="{00000000-0005-0000-0000-00000F470000}"/>
    <cellStyle name="Comma 3 7 2 4 3 4 2" xfId="30901" xr:uid="{DD3F49D3-CC8E-4A17-B0FD-8DFF4DD70BE6}"/>
    <cellStyle name="Comma 3 7 2 4 3 5" xfId="21294" xr:uid="{78D12AC8-3131-47BE-956F-D08B6E5FF6D1}"/>
    <cellStyle name="Comma 3 7 2 4 4" xfId="2882" xr:uid="{00000000-0005-0000-0000-000010470000}"/>
    <cellStyle name="Comma 3 7 2 4 4 2" xfId="7685" xr:uid="{00000000-0005-0000-0000-000011470000}"/>
    <cellStyle name="Comma 3 7 2 4 4 2 2" xfId="17292" xr:uid="{00000000-0005-0000-0000-000012470000}"/>
    <cellStyle name="Comma 3 7 2 4 4 2 2 2" xfId="36506" xr:uid="{9DD11BB0-60B5-4F81-B39C-E8153E5AB6F1}"/>
    <cellStyle name="Comma 3 7 2 4 4 2 3" xfId="26899" xr:uid="{639E71DA-9445-4893-8ACB-2999A8F56FDB}"/>
    <cellStyle name="Comma 3 7 2 4 4 3" xfId="12489" xr:uid="{00000000-0005-0000-0000-000013470000}"/>
    <cellStyle name="Comma 3 7 2 4 4 3 2" xfId="31703" xr:uid="{0600683A-1AD3-4ED7-9874-D60B77C496DF}"/>
    <cellStyle name="Comma 3 7 2 4 4 4" xfId="22096" xr:uid="{C5524060-BD3D-47E1-9812-0FAA66EC5051}"/>
    <cellStyle name="Comma 3 7 2 4 5" xfId="5284" xr:uid="{00000000-0005-0000-0000-000014470000}"/>
    <cellStyle name="Comma 3 7 2 4 5 2" xfId="14891" xr:uid="{00000000-0005-0000-0000-000015470000}"/>
    <cellStyle name="Comma 3 7 2 4 5 2 2" xfId="34105" xr:uid="{0500E2BD-464A-4B79-92CC-81EAE734FC08}"/>
    <cellStyle name="Comma 3 7 2 4 5 3" xfId="24498" xr:uid="{B4FF092E-86A7-4F3A-A208-AD7A06C4F6C4}"/>
    <cellStyle name="Comma 3 7 2 4 6" xfId="10087" xr:uid="{00000000-0005-0000-0000-000016470000}"/>
    <cellStyle name="Comma 3 7 2 4 6 2" xfId="29301" xr:uid="{660FB1B2-C16D-4068-AC93-D66FED25E1B1}"/>
    <cellStyle name="Comma 3 7 2 4 7" xfId="19694" xr:uid="{D9CA0D45-9E0D-493E-AC62-9A13B50A616E}"/>
    <cellStyle name="Comma 3 7 2 5" xfId="676" xr:uid="{00000000-0005-0000-0000-000017470000}"/>
    <cellStyle name="Comma 3 7 2 5 2" xfId="1477" xr:uid="{00000000-0005-0000-0000-000018470000}"/>
    <cellStyle name="Comma 3 7 2 5 2 2" xfId="3882" xr:uid="{00000000-0005-0000-0000-000019470000}"/>
    <cellStyle name="Comma 3 7 2 5 2 2 2" xfId="8685" xr:uid="{00000000-0005-0000-0000-00001A470000}"/>
    <cellStyle name="Comma 3 7 2 5 2 2 2 2" xfId="18292" xr:uid="{00000000-0005-0000-0000-00001B470000}"/>
    <cellStyle name="Comma 3 7 2 5 2 2 2 2 2" xfId="37506" xr:uid="{0AC154B5-F868-4BAD-A151-0EBE1D92BCD6}"/>
    <cellStyle name="Comma 3 7 2 5 2 2 2 3" xfId="27899" xr:uid="{8B047227-6A10-47C2-842D-4E458B84B137}"/>
    <cellStyle name="Comma 3 7 2 5 2 2 3" xfId="13489" xr:uid="{00000000-0005-0000-0000-00001C470000}"/>
    <cellStyle name="Comma 3 7 2 5 2 2 3 2" xfId="32703" xr:uid="{3E72BB32-AB81-472D-BE7F-BF44634764FD}"/>
    <cellStyle name="Comma 3 7 2 5 2 2 4" xfId="23096" xr:uid="{FF7E9862-6964-414D-BEC7-CADF964028E1}"/>
    <cellStyle name="Comma 3 7 2 5 2 3" xfId="6284" xr:uid="{00000000-0005-0000-0000-00001D470000}"/>
    <cellStyle name="Comma 3 7 2 5 2 3 2" xfId="15891" xr:uid="{00000000-0005-0000-0000-00001E470000}"/>
    <cellStyle name="Comma 3 7 2 5 2 3 2 2" xfId="35105" xr:uid="{0252BCE1-C118-4918-8207-B404C095F928}"/>
    <cellStyle name="Comma 3 7 2 5 2 3 3" xfId="25498" xr:uid="{1091F035-A7AA-4935-A8BD-E64FCB75568C}"/>
    <cellStyle name="Comma 3 7 2 5 2 4" xfId="11087" xr:uid="{00000000-0005-0000-0000-00001F470000}"/>
    <cellStyle name="Comma 3 7 2 5 2 4 2" xfId="30301" xr:uid="{2D41C9AE-418D-4E65-9C68-B0329CAEA138}"/>
    <cellStyle name="Comma 3 7 2 5 2 5" xfId="20694" xr:uid="{A73E2498-59E0-426E-A4E7-27D0B609D96B}"/>
    <cellStyle name="Comma 3 7 2 5 3" xfId="2277" xr:uid="{00000000-0005-0000-0000-000020470000}"/>
    <cellStyle name="Comma 3 7 2 5 3 2" xfId="4682" xr:uid="{00000000-0005-0000-0000-000021470000}"/>
    <cellStyle name="Comma 3 7 2 5 3 2 2" xfId="9485" xr:uid="{00000000-0005-0000-0000-000022470000}"/>
    <cellStyle name="Comma 3 7 2 5 3 2 2 2" xfId="19092" xr:uid="{00000000-0005-0000-0000-000023470000}"/>
    <cellStyle name="Comma 3 7 2 5 3 2 2 2 2" xfId="38306" xr:uid="{438ABDC7-B9C1-409F-B3D1-077852A7ECFC}"/>
    <cellStyle name="Comma 3 7 2 5 3 2 2 3" xfId="28699" xr:uid="{DD7A60D9-72F9-4E7C-81BD-60EFA6ED54DF}"/>
    <cellStyle name="Comma 3 7 2 5 3 2 3" xfId="14289" xr:uid="{00000000-0005-0000-0000-000024470000}"/>
    <cellStyle name="Comma 3 7 2 5 3 2 3 2" xfId="33503" xr:uid="{F860D5CD-B7D1-404E-98A1-B637580797F7}"/>
    <cellStyle name="Comma 3 7 2 5 3 2 4" xfId="23896" xr:uid="{41A437AB-7D81-4FF5-BD56-5B8EFD097094}"/>
    <cellStyle name="Comma 3 7 2 5 3 3" xfId="7084" xr:uid="{00000000-0005-0000-0000-000025470000}"/>
    <cellStyle name="Comma 3 7 2 5 3 3 2" xfId="16691" xr:uid="{00000000-0005-0000-0000-000026470000}"/>
    <cellStyle name="Comma 3 7 2 5 3 3 2 2" xfId="35905" xr:uid="{E5D82CEB-62F1-4092-B658-E42EF998C6B1}"/>
    <cellStyle name="Comma 3 7 2 5 3 3 3" xfId="26298" xr:uid="{AF9656B5-5F84-49BC-927C-E768D0436DBB}"/>
    <cellStyle name="Comma 3 7 2 5 3 4" xfId="11887" xr:uid="{00000000-0005-0000-0000-000027470000}"/>
    <cellStyle name="Comma 3 7 2 5 3 4 2" xfId="31101" xr:uid="{D6812BBE-28DC-45DE-93D9-E52E04C548EE}"/>
    <cellStyle name="Comma 3 7 2 5 3 5" xfId="21494" xr:uid="{C5965562-F963-46E8-91AC-A2E22C6FC9A9}"/>
    <cellStyle name="Comma 3 7 2 5 4" xfId="3082" xr:uid="{00000000-0005-0000-0000-000028470000}"/>
    <cellStyle name="Comma 3 7 2 5 4 2" xfId="7885" xr:uid="{00000000-0005-0000-0000-000029470000}"/>
    <cellStyle name="Comma 3 7 2 5 4 2 2" xfId="17492" xr:uid="{00000000-0005-0000-0000-00002A470000}"/>
    <cellStyle name="Comma 3 7 2 5 4 2 2 2" xfId="36706" xr:uid="{22AC0D68-63BB-4E34-8B89-24156E147CE2}"/>
    <cellStyle name="Comma 3 7 2 5 4 2 3" xfId="27099" xr:uid="{9C447618-F78A-44FA-9E5A-D960C5D4D5F3}"/>
    <cellStyle name="Comma 3 7 2 5 4 3" xfId="12689" xr:uid="{00000000-0005-0000-0000-00002B470000}"/>
    <cellStyle name="Comma 3 7 2 5 4 3 2" xfId="31903" xr:uid="{6CC3702B-70CB-400B-9B49-435CAFEB9978}"/>
    <cellStyle name="Comma 3 7 2 5 4 4" xfId="22296" xr:uid="{F901DC8F-3895-4023-8091-675E91802F25}"/>
    <cellStyle name="Comma 3 7 2 5 5" xfId="5484" xr:uid="{00000000-0005-0000-0000-00002C470000}"/>
    <cellStyle name="Comma 3 7 2 5 5 2" xfId="15091" xr:uid="{00000000-0005-0000-0000-00002D470000}"/>
    <cellStyle name="Comma 3 7 2 5 5 2 2" xfId="34305" xr:uid="{3FA7ED0F-2117-4218-986C-BF38E93C2369}"/>
    <cellStyle name="Comma 3 7 2 5 5 3" xfId="24698" xr:uid="{97E193DC-5A74-4EB6-A9FB-0DFC43E5334F}"/>
    <cellStyle name="Comma 3 7 2 5 6" xfId="10287" xr:uid="{00000000-0005-0000-0000-00002E470000}"/>
    <cellStyle name="Comma 3 7 2 5 6 2" xfId="29501" xr:uid="{0A0A8847-BBA9-49CE-8085-A1CD73590D4C}"/>
    <cellStyle name="Comma 3 7 2 5 7" xfId="19894" xr:uid="{5F36D871-BD94-4773-BDFD-CA9890BAA571}"/>
    <cellStyle name="Comma 3 7 2 6" xfId="877" xr:uid="{00000000-0005-0000-0000-00002F470000}"/>
    <cellStyle name="Comma 3 7 2 6 2" xfId="3282" xr:uid="{00000000-0005-0000-0000-000030470000}"/>
    <cellStyle name="Comma 3 7 2 6 2 2" xfId="8085" xr:uid="{00000000-0005-0000-0000-000031470000}"/>
    <cellStyle name="Comma 3 7 2 6 2 2 2" xfId="17692" xr:uid="{00000000-0005-0000-0000-000032470000}"/>
    <cellStyle name="Comma 3 7 2 6 2 2 2 2" xfId="36906" xr:uid="{0423A8E2-BFC3-4DA7-B726-5A11D4DE663D}"/>
    <cellStyle name="Comma 3 7 2 6 2 2 3" xfId="27299" xr:uid="{BF2CACBA-C06D-4201-8B91-8B520C30E2D2}"/>
    <cellStyle name="Comma 3 7 2 6 2 3" xfId="12889" xr:uid="{00000000-0005-0000-0000-000033470000}"/>
    <cellStyle name="Comma 3 7 2 6 2 3 2" xfId="32103" xr:uid="{C7455C52-11BD-441F-BB0B-21A9AFD9876A}"/>
    <cellStyle name="Comma 3 7 2 6 2 4" xfId="22496" xr:uid="{4C19C1C0-FD69-422B-BA1F-70E0AF63B246}"/>
    <cellStyle name="Comma 3 7 2 6 3" xfId="5684" xr:uid="{00000000-0005-0000-0000-000034470000}"/>
    <cellStyle name="Comma 3 7 2 6 3 2" xfId="15291" xr:uid="{00000000-0005-0000-0000-000035470000}"/>
    <cellStyle name="Comma 3 7 2 6 3 2 2" xfId="34505" xr:uid="{4FFBE47E-44ED-4768-B9D3-5AF08D9D9A14}"/>
    <cellStyle name="Comma 3 7 2 6 3 3" xfId="24898" xr:uid="{0209339F-2C49-47A6-AF64-7928A5850B55}"/>
    <cellStyle name="Comma 3 7 2 6 4" xfId="10487" xr:uid="{00000000-0005-0000-0000-000036470000}"/>
    <cellStyle name="Comma 3 7 2 6 4 2" xfId="29701" xr:uid="{228C440C-09DD-4F3C-86DB-BFF502F91242}"/>
    <cellStyle name="Comma 3 7 2 6 5" xfId="20094" xr:uid="{CFBBE2CB-5EBF-4B06-B783-71D5E8FD327F}"/>
    <cellStyle name="Comma 3 7 2 7" xfId="1677" xr:uid="{00000000-0005-0000-0000-000037470000}"/>
    <cellStyle name="Comma 3 7 2 7 2" xfId="4082" xr:uid="{00000000-0005-0000-0000-000038470000}"/>
    <cellStyle name="Comma 3 7 2 7 2 2" xfId="8885" xr:uid="{00000000-0005-0000-0000-000039470000}"/>
    <cellStyle name="Comma 3 7 2 7 2 2 2" xfId="18492" xr:uid="{00000000-0005-0000-0000-00003A470000}"/>
    <cellStyle name="Comma 3 7 2 7 2 2 2 2" xfId="37706" xr:uid="{20A78B52-B90D-4597-9C72-355DA5DA9323}"/>
    <cellStyle name="Comma 3 7 2 7 2 2 3" xfId="28099" xr:uid="{272A5035-DF2C-4DCE-9C0B-453B2350D01D}"/>
    <cellStyle name="Comma 3 7 2 7 2 3" xfId="13689" xr:uid="{00000000-0005-0000-0000-00003B470000}"/>
    <cellStyle name="Comma 3 7 2 7 2 3 2" xfId="32903" xr:uid="{6D4095F5-8651-45B1-831A-3C907BBAE56E}"/>
    <cellStyle name="Comma 3 7 2 7 2 4" xfId="23296" xr:uid="{383C0BDB-1B00-4580-BA4A-8B3ECE78B324}"/>
    <cellStyle name="Comma 3 7 2 7 3" xfId="6484" xr:uid="{00000000-0005-0000-0000-00003C470000}"/>
    <cellStyle name="Comma 3 7 2 7 3 2" xfId="16091" xr:uid="{00000000-0005-0000-0000-00003D470000}"/>
    <cellStyle name="Comma 3 7 2 7 3 2 2" xfId="35305" xr:uid="{6BA93210-00C9-4194-9530-D9316CB74DD1}"/>
    <cellStyle name="Comma 3 7 2 7 3 3" xfId="25698" xr:uid="{F6382792-EFAF-4762-91F6-772568ABA39E}"/>
    <cellStyle name="Comma 3 7 2 7 4" xfId="11287" xr:uid="{00000000-0005-0000-0000-00003E470000}"/>
    <cellStyle name="Comma 3 7 2 7 4 2" xfId="30501" xr:uid="{6D440078-08B6-402C-872A-274835250CF8}"/>
    <cellStyle name="Comma 3 7 2 7 5" xfId="20894" xr:uid="{710F7879-737C-442B-B856-C1BDCC774706}"/>
    <cellStyle name="Comma 3 7 2 8" xfId="2482" xr:uid="{00000000-0005-0000-0000-00003F470000}"/>
    <cellStyle name="Comma 3 7 2 8 2" xfId="7285" xr:uid="{00000000-0005-0000-0000-000040470000}"/>
    <cellStyle name="Comma 3 7 2 8 2 2" xfId="16892" xr:uid="{00000000-0005-0000-0000-000041470000}"/>
    <cellStyle name="Comma 3 7 2 8 2 2 2" xfId="36106" xr:uid="{8BD4881C-D444-4F74-8D00-CBA0397E7229}"/>
    <cellStyle name="Comma 3 7 2 8 2 3" xfId="26499" xr:uid="{647E01E2-7D89-4E91-B082-4450ED81648A}"/>
    <cellStyle name="Comma 3 7 2 8 3" xfId="12089" xr:uid="{00000000-0005-0000-0000-000042470000}"/>
    <cellStyle name="Comma 3 7 2 8 3 2" xfId="31303" xr:uid="{3376A7DB-CACD-42EE-BA76-DCE06399FE92}"/>
    <cellStyle name="Comma 3 7 2 8 4" xfId="21696" xr:uid="{1A0E0C46-EB11-4FFC-841B-9038A4D57BFC}"/>
    <cellStyle name="Comma 3 7 2 9" xfId="4884" xr:uid="{00000000-0005-0000-0000-000043470000}"/>
    <cellStyle name="Comma 3 7 2 9 2" xfId="14491" xr:uid="{00000000-0005-0000-0000-000044470000}"/>
    <cellStyle name="Comma 3 7 2 9 2 2" xfId="33705" xr:uid="{39A1FB71-F1EA-4BA0-AC94-D4D716A79940}"/>
    <cellStyle name="Comma 3 7 2 9 3" xfId="24098" xr:uid="{444CFCAC-79EC-4E0E-AED7-C4F62B466DC5}"/>
    <cellStyle name="Comma 3 7 3" xfId="126" xr:uid="{00000000-0005-0000-0000-000045470000}"/>
    <cellStyle name="Comma 3 7 3 10" xfId="19344" xr:uid="{E39F8AB6-8D33-4D41-AFD6-564B7AFA882D}"/>
    <cellStyle name="Comma 3 7 3 2" xfId="326" xr:uid="{00000000-0005-0000-0000-000046470000}"/>
    <cellStyle name="Comma 3 7 3 2 2" xfId="1127" xr:uid="{00000000-0005-0000-0000-000047470000}"/>
    <cellStyle name="Comma 3 7 3 2 2 2" xfId="3532" xr:uid="{00000000-0005-0000-0000-000048470000}"/>
    <cellStyle name="Comma 3 7 3 2 2 2 2" xfId="8335" xr:uid="{00000000-0005-0000-0000-000049470000}"/>
    <cellStyle name="Comma 3 7 3 2 2 2 2 2" xfId="17942" xr:uid="{00000000-0005-0000-0000-00004A470000}"/>
    <cellStyle name="Comma 3 7 3 2 2 2 2 2 2" xfId="37156" xr:uid="{B8529D32-B5FF-43FF-87AE-B25B1B7748C7}"/>
    <cellStyle name="Comma 3 7 3 2 2 2 2 3" xfId="27549" xr:uid="{C1F23D67-C87B-4107-8BBF-1857A4D23903}"/>
    <cellStyle name="Comma 3 7 3 2 2 2 3" xfId="13139" xr:uid="{00000000-0005-0000-0000-00004B470000}"/>
    <cellStyle name="Comma 3 7 3 2 2 2 3 2" xfId="32353" xr:uid="{7AD0FE42-77B7-49D7-A820-B95369CC9157}"/>
    <cellStyle name="Comma 3 7 3 2 2 2 4" xfId="22746" xr:uid="{73CC6416-684C-4EEE-AB92-BCF3C04A0F6D}"/>
    <cellStyle name="Comma 3 7 3 2 2 3" xfId="5934" xr:uid="{00000000-0005-0000-0000-00004C470000}"/>
    <cellStyle name="Comma 3 7 3 2 2 3 2" xfId="15541" xr:uid="{00000000-0005-0000-0000-00004D470000}"/>
    <cellStyle name="Comma 3 7 3 2 2 3 2 2" xfId="34755" xr:uid="{0CD26390-AB64-4160-8DC3-9D6F6E039FB1}"/>
    <cellStyle name="Comma 3 7 3 2 2 3 3" xfId="25148" xr:uid="{76F99E18-2EDB-45DA-ADC5-40FD6432B768}"/>
    <cellStyle name="Comma 3 7 3 2 2 4" xfId="10737" xr:uid="{00000000-0005-0000-0000-00004E470000}"/>
    <cellStyle name="Comma 3 7 3 2 2 4 2" xfId="29951" xr:uid="{80910430-72F1-46BC-B8EC-85A23579309A}"/>
    <cellStyle name="Comma 3 7 3 2 2 5" xfId="20344" xr:uid="{39CEA44D-1A1C-4BE4-B1C8-3D48F116D1AD}"/>
    <cellStyle name="Comma 3 7 3 2 3" xfId="1927" xr:uid="{00000000-0005-0000-0000-00004F470000}"/>
    <cellStyle name="Comma 3 7 3 2 3 2" xfId="4332" xr:uid="{00000000-0005-0000-0000-000050470000}"/>
    <cellStyle name="Comma 3 7 3 2 3 2 2" xfId="9135" xr:uid="{00000000-0005-0000-0000-000051470000}"/>
    <cellStyle name="Comma 3 7 3 2 3 2 2 2" xfId="18742" xr:uid="{00000000-0005-0000-0000-000052470000}"/>
    <cellStyle name="Comma 3 7 3 2 3 2 2 2 2" xfId="37956" xr:uid="{DA197AB5-4056-4C61-BABA-378A3C78A78D}"/>
    <cellStyle name="Comma 3 7 3 2 3 2 2 3" xfId="28349" xr:uid="{EDD249EB-D19C-40C3-BC63-91BC93CA2143}"/>
    <cellStyle name="Comma 3 7 3 2 3 2 3" xfId="13939" xr:uid="{00000000-0005-0000-0000-000053470000}"/>
    <cellStyle name="Comma 3 7 3 2 3 2 3 2" xfId="33153" xr:uid="{195AADF7-6DE7-491D-9C8F-272BF3FA8E32}"/>
    <cellStyle name="Comma 3 7 3 2 3 2 4" xfId="23546" xr:uid="{900DBBAA-1040-4EC3-BC32-313CD639FC08}"/>
    <cellStyle name="Comma 3 7 3 2 3 3" xfId="6734" xr:uid="{00000000-0005-0000-0000-000054470000}"/>
    <cellStyle name="Comma 3 7 3 2 3 3 2" xfId="16341" xr:uid="{00000000-0005-0000-0000-000055470000}"/>
    <cellStyle name="Comma 3 7 3 2 3 3 2 2" xfId="35555" xr:uid="{8515312F-DC07-4B4A-8502-F5C6C2971BC8}"/>
    <cellStyle name="Comma 3 7 3 2 3 3 3" xfId="25948" xr:uid="{A55EBB89-555B-4142-B112-E42641C8E374}"/>
    <cellStyle name="Comma 3 7 3 2 3 4" xfId="11537" xr:uid="{00000000-0005-0000-0000-000056470000}"/>
    <cellStyle name="Comma 3 7 3 2 3 4 2" xfId="30751" xr:uid="{45D3901A-05B5-4785-86E1-ED5473A23C93}"/>
    <cellStyle name="Comma 3 7 3 2 3 5" xfId="21144" xr:uid="{0DC915B9-9E60-46B4-9F3F-D575C1A072DD}"/>
    <cellStyle name="Comma 3 7 3 2 4" xfId="2732" xr:uid="{00000000-0005-0000-0000-000057470000}"/>
    <cellStyle name="Comma 3 7 3 2 4 2" xfId="7535" xr:uid="{00000000-0005-0000-0000-000058470000}"/>
    <cellStyle name="Comma 3 7 3 2 4 2 2" xfId="17142" xr:uid="{00000000-0005-0000-0000-000059470000}"/>
    <cellStyle name="Comma 3 7 3 2 4 2 2 2" xfId="36356" xr:uid="{242441DA-C253-449B-AF4F-C5BB2D90A4DB}"/>
    <cellStyle name="Comma 3 7 3 2 4 2 3" xfId="26749" xr:uid="{B2B5B054-A87A-4E3E-B5C9-7F6F9045CAE1}"/>
    <cellStyle name="Comma 3 7 3 2 4 3" xfId="12339" xr:uid="{00000000-0005-0000-0000-00005A470000}"/>
    <cellStyle name="Comma 3 7 3 2 4 3 2" xfId="31553" xr:uid="{83ED95D5-6CA5-41A1-B4FF-8349AFDCD30A}"/>
    <cellStyle name="Comma 3 7 3 2 4 4" xfId="21946" xr:uid="{46719E57-B40F-4A53-9CB3-32F4C4B10878}"/>
    <cellStyle name="Comma 3 7 3 2 5" xfId="5134" xr:uid="{00000000-0005-0000-0000-00005B470000}"/>
    <cellStyle name="Comma 3 7 3 2 5 2" xfId="14741" xr:uid="{00000000-0005-0000-0000-00005C470000}"/>
    <cellStyle name="Comma 3 7 3 2 5 2 2" xfId="33955" xr:uid="{480257F9-3630-44DD-A9F3-228C868173B4}"/>
    <cellStyle name="Comma 3 7 3 2 5 3" xfId="24348" xr:uid="{41FF5D65-081E-46D0-B0F3-E8C8DA1318B7}"/>
    <cellStyle name="Comma 3 7 3 2 6" xfId="9937" xr:uid="{00000000-0005-0000-0000-00005D470000}"/>
    <cellStyle name="Comma 3 7 3 2 6 2" xfId="29151" xr:uid="{AE790541-9C97-4179-839A-761CEB97C860}"/>
    <cellStyle name="Comma 3 7 3 2 7" xfId="19544" xr:uid="{156D29D1-893A-44E5-A2E4-83B795FC33D7}"/>
    <cellStyle name="Comma 3 7 3 3" xfId="526" xr:uid="{00000000-0005-0000-0000-00005E470000}"/>
    <cellStyle name="Comma 3 7 3 3 2" xfId="1327" xr:uid="{00000000-0005-0000-0000-00005F470000}"/>
    <cellStyle name="Comma 3 7 3 3 2 2" xfId="3732" xr:uid="{00000000-0005-0000-0000-000060470000}"/>
    <cellStyle name="Comma 3 7 3 3 2 2 2" xfId="8535" xr:uid="{00000000-0005-0000-0000-000061470000}"/>
    <cellStyle name="Comma 3 7 3 3 2 2 2 2" xfId="18142" xr:uid="{00000000-0005-0000-0000-000062470000}"/>
    <cellStyle name="Comma 3 7 3 3 2 2 2 2 2" xfId="37356" xr:uid="{42861603-5C09-45B5-97AC-B6035887DE28}"/>
    <cellStyle name="Comma 3 7 3 3 2 2 2 3" xfId="27749" xr:uid="{7745DBB5-46ED-405D-8E5F-79999B05314C}"/>
    <cellStyle name="Comma 3 7 3 3 2 2 3" xfId="13339" xr:uid="{00000000-0005-0000-0000-000063470000}"/>
    <cellStyle name="Comma 3 7 3 3 2 2 3 2" xfId="32553" xr:uid="{B581E30E-5840-41B6-BDBB-1E7D59DB8842}"/>
    <cellStyle name="Comma 3 7 3 3 2 2 4" xfId="22946" xr:uid="{83E32B24-4545-48B9-A969-F103B8F845E4}"/>
    <cellStyle name="Comma 3 7 3 3 2 3" xfId="6134" xr:uid="{00000000-0005-0000-0000-000064470000}"/>
    <cellStyle name="Comma 3 7 3 3 2 3 2" xfId="15741" xr:uid="{00000000-0005-0000-0000-000065470000}"/>
    <cellStyle name="Comma 3 7 3 3 2 3 2 2" xfId="34955" xr:uid="{F5F3C456-B077-4F2F-B0A8-D3F22A8D936D}"/>
    <cellStyle name="Comma 3 7 3 3 2 3 3" xfId="25348" xr:uid="{8B1E87B5-9E03-49F1-A6EA-3A04827744FE}"/>
    <cellStyle name="Comma 3 7 3 3 2 4" xfId="10937" xr:uid="{00000000-0005-0000-0000-000066470000}"/>
    <cellStyle name="Comma 3 7 3 3 2 4 2" xfId="30151" xr:uid="{732C452A-611D-4D71-9819-EA7E418A4419}"/>
    <cellStyle name="Comma 3 7 3 3 2 5" xfId="20544" xr:uid="{762F5B22-1538-4E23-9D05-AC68A43FCC73}"/>
    <cellStyle name="Comma 3 7 3 3 3" xfId="2127" xr:uid="{00000000-0005-0000-0000-000067470000}"/>
    <cellStyle name="Comma 3 7 3 3 3 2" xfId="4532" xr:uid="{00000000-0005-0000-0000-000068470000}"/>
    <cellStyle name="Comma 3 7 3 3 3 2 2" xfId="9335" xr:uid="{00000000-0005-0000-0000-000069470000}"/>
    <cellStyle name="Comma 3 7 3 3 3 2 2 2" xfId="18942" xr:uid="{00000000-0005-0000-0000-00006A470000}"/>
    <cellStyle name="Comma 3 7 3 3 3 2 2 2 2" xfId="38156" xr:uid="{7D33F038-A0A4-4E2A-A576-97D61E10F47B}"/>
    <cellStyle name="Comma 3 7 3 3 3 2 2 3" xfId="28549" xr:uid="{750CEAC7-B393-4333-B94F-1A4CB78ACE21}"/>
    <cellStyle name="Comma 3 7 3 3 3 2 3" xfId="14139" xr:uid="{00000000-0005-0000-0000-00006B470000}"/>
    <cellStyle name="Comma 3 7 3 3 3 2 3 2" xfId="33353" xr:uid="{65E9D900-10CA-461F-AA1B-F55295498AB6}"/>
    <cellStyle name="Comma 3 7 3 3 3 2 4" xfId="23746" xr:uid="{F870683A-A8D6-43A0-91D8-D24B3471A6CE}"/>
    <cellStyle name="Comma 3 7 3 3 3 3" xfId="6934" xr:uid="{00000000-0005-0000-0000-00006C470000}"/>
    <cellStyle name="Comma 3 7 3 3 3 3 2" xfId="16541" xr:uid="{00000000-0005-0000-0000-00006D470000}"/>
    <cellStyle name="Comma 3 7 3 3 3 3 2 2" xfId="35755" xr:uid="{6FC56B50-8F84-4DFB-82F9-15FEB55DFA9C}"/>
    <cellStyle name="Comma 3 7 3 3 3 3 3" xfId="26148" xr:uid="{FCE49151-C11F-4280-BE1B-CFD191535D7C}"/>
    <cellStyle name="Comma 3 7 3 3 3 4" xfId="11737" xr:uid="{00000000-0005-0000-0000-00006E470000}"/>
    <cellStyle name="Comma 3 7 3 3 3 4 2" xfId="30951" xr:uid="{F9A67A3D-E085-4841-8FF1-7652978128F6}"/>
    <cellStyle name="Comma 3 7 3 3 3 5" xfId="21344" xr:uid="{6C327EDE-6B01-4AB6-AB66-2228411F44D6}"/>
    <cellStyle name="Comma 3 7 3 3 4" xfId="2932" xr:uid="{00000000-0005-0000-0000-00006F470000}"/>
    <cellStyle name="Comma 3 7 3 3 4 2" xfId="7735" xr:uid="{00000000-0005-0000-0000-000070470000}"/>
    <cellStyle name="Comma 3 7 3 3 4 2 2" xfId="17342" xr:uid="{00000000-0005-0000-0000-000071470000}"/>
    <cellStyle name="Comma 3 7 3 3 4 2 2 2" xfId="36556" xr:uid="{8397988B-F0A1-4438-AFBF-831C069E9334}"/>
    <cellStyle name="Comma 3 7 3 3 4 2 3" xfId="26949" xr:uid="{71B383E1-D38B-4D35-AF53-41E4DB5E688F}"/>
    <cellStyle name="Comma 3 7 3 3 4 3" xfId="12539" xr:uid="{00000000-0005-0000-0000-000072470000}"/>
    <cellStyle name="Comma 3 7 3 3 4 3 2" xfId="31753" xr:uid="{2557D6FD-B479-471C-85B4-3F7D0B45B66E}"/>
    <cellStyle name="Comma 3 7 3 3 4 4" xfId="22146" xr:uid="{A1BB3873-37D2-45DB-9388-01D490C734A8}"/>
    <cellStyle name="Comma 3 7 3 3 5" xfId="5334" xr:uid="{00000000-0005-0000-0000-000073470000}"/>
    <cellStyle name="Comma 3 7 3 3 5 2" xfId="14941" xr:uid="{00000000-0005-0000-0000-000074470000}"/>
    <cellStyle name="Comma 3 7 3 3 5 2 2" xfId="34155" xr:uid="{F879D4D1-6B56-4A5F-B9F3-9557D9551199}"/>
    <cellStyle name="Comma 3 7 3 3 5 3" xfId="24548" xr:uid="{A12E065E-E6FA-4E2A-AB5A-FD4FAD3E25C6}"/>
    <cellStyle name="Comma 3 7 3 3 6" xfId="10137" xr:uid="{00000000-0005-0000-0000-000075470000}"/>
    <cellStyle name="Comma 3 7 3 3 6 2" xfId="29351" xr:uid="{44682E67-7DB8-47BA-9059-8B4C3235D912}"/>
    <cellStyle name="Comma 3 7 3 3 7" xfId="19744" xr:uid="{FBCCC10D-FA99-488E-8332-2CBA8AA46969}"/>
    <cellStyle name="Comma 3 7 3 4" xfId="726" xr:uid="{00000000-0005-0000-0000-000076470000}"/>
    <cellStyle name="Comma 3 7 3 4 2" xfId="1527" xr:uid="{00000000-0005-0000-0000-000077470000}"/>
    <cellStyle name="Comma 3 7 3 4 2 2" xfId="3932" xr:uid="{00000000-0005-0000-0000-000078470000}"/>
    <cellStyle name="Comma 3 7 3 4 2 2 2" xfId="8735" xr:uid="{00000000-0005-0000-0000-000079470000}"/>
    <cellStyle name="Comma 3 7 3 4 2 2 2 2" xfId="18342" xr:uid="{00000000-0005-0000-0000-00007A470000}"/>
    <cellStyle name="Comma 3 7 3 4 2 2 2 2 2" xfId="37556" xr:uid="{A10D63B1-6759-429D-92DA-D8EC82D0B195}"/>
    <cellStyle name="Comma 3 7 3 4 2 2 2 3" xfId="27949" xr:uid="{DAD09C31-5A6C-4388-9535-4E25075B8346}"/>
    <cellStyle name="Comma 3 7 3 4 2 2 3" xfId="13539" xr:uid="{00000000-0005-0000-0000-00007B470000}"/>
    <cellStyle name="Comma 3 7 3 4 2 2 3 2" xfId="32753" xr:uid="{12350524-DBCA-4C7F-9DA7-67D16C381557}"/>
    <cellStyle name="Comma 3 7 3 4 2 2 4" xfId="23146" xr:uid="{953C16B2-276C-453B-B292-902FFB43918C}"/>
    <cellStyle name="Comma 3 7 3 4 2 3" xfId="6334" xr:uid="{00000000-0005-0000-0000-00007C470000}"/>
    <cellStyle name="Comma 3 7 3 4 2 3 2" xfId="15941" xr:uid="{00000000-0005-0000-0000-00007D470000}"/>
    <cellStyle name="Comma 3 7 3 4 2 3 2 2" xfId="35155" xr:uid="{248FC7D2-2847-4934-838B-D1BF4080FCB6}"/>
    <cellStyle name="Comma 3 7 3 4 2 3 3" xfId="25548" xr:uid="{EA5EA301-3D4F-4FB2-9F69-C770F03AA6DA}"/>
    <cellStyle name="Comma 3 7 3 4 2 4" xfId="11137" xr:uid="{00000000-0005-0000-0000-00007E470000}"/>
    <cellStyle name="Comma 3 7 3 4 2 4 2" xfId="30351" xr:uid="{7C8E5B8E-8393-465E-981A-29B74E691C6B}"/>
    <cellStyle name="Comma 3 7 3 4 2 5" xfId="20744" xr:uid="{71B7263B-0987-426F-82FF-7B7DB48F0B6D}"/>
    <cellStyle name="Comma 3 7 3 4 3" xfId="2327" xr:uid="{00000000-0005-0000-0000-00007F470000}"/>
    <cellStyle name="Comma 3 7 3 4 3 2" xfId="4732" xr:uid="{00000000-0005-0000-0000-000080470000}"/>
    <cellStyle name="Comma 3 7 3 4 3 2 2" xfId="9535" xr:uid="{00000000-0005-0000-0000-000081470000}"/>
    <cellStyle name="Comma 3 7 3 4 3 2 2 2" xfId="19142" xr:uid="{00000000-0005-0000-0000-000082470000}"/>
    <cellStyle name="Comma 3 7 3 4 3 2 2 2 2" xfId="38356" xr:uid="{A735F342-86E8-4CAE-8E53-750A7F108C4B}"/>
    <cellStyle name="Comma 3 7 3 4 3 2 2 3" xfId="28749" xr:uid="{C6211846-2FF7-4554-B3A9-57A8E779D862}"/>
    <cellStyle name="Comma 3 7 3 4 3 2 3" xfId="14339" xr:uid="{00000000-0005-0000-0000-000083470000}"/>
    <cellStyle name="Comma 3 7 3 4 3 2 3 2" xfId="33553" xr:uid="{BA0B0702-D4F9-4569-AD64-6B325FB170DF}"/>
    <cellStyle name="Comma 3 7 3 4 3 2 4" xfId="23946" xr:uid="{4D6F11E7-9E05-4397-B110-80A76BFC22B9}"/>
    <cellStyle name="Comma 3 7 3 4 3 3" xfId="7134" xr:uid="{00000000-0005-0000-0000-000084470000}"/>
    <cellStyle name="Comma 3 7 3 4 3 3 2" xfId="16741" xr:uid="{00000000-0005-0000-0000-000085470000}"/>
    <cellStyle name="Comma 3 7 3 4 3 3 2 2" xfId="35955" xr:uid="{969EB57A-7678-4B11-BD58-C42798FF4085}"/>
    <cellStyle name="Comma 3 7 3 4 3 3 3" xfId="26348" xr:uid="{8293F149-891D-4E2B-B604-F309DEFAD6EE}"/>
    <cellStyle name="Comma 3 7 3 4 3 4" xfId="11937" xr:uid="{00000000-0005-0000-0000-000086470000}"/>
    <cellStyle name="Comma 3 7 3 4 3 4 2" xfId="31151" xr:uid="{5324E1D1-AA51-4DF0-A1EE-7719133731A1}"/>
    <cellStyle name="Comma 3 7 3 4 3 5" xfId="21544" xr:uid="{80569E09-76E2-47AD-8B3A-23524BF7388A}"/>
    <cellStyle name="Comma 3 7 3 4 4" xfId="3132" xr:uid="{00000000-0005-0000-0000-000087470000}"/>
    <cellStyle name="Comma 3 7 3 4 4 2" xfId="7935" xr:uid="{00000000-0005-0000-0000-000088470000}"/>
    <cellStyle name="Comma 3 7 3 4 4 2 2" xfId="17542" xr:uid="{00000000-0005-0000-0000-000089470000}"/>
    <cellStyle name="Comma 3 7 3 4 4 2 2 2" xfId="36756" xr:uid="{E5A9787C-8E82-4A8D-868F-123C499335C9}"/>
    <cellStyle name="Comma 3 7 3 4 4 2 3" xfId="27149" xr:uid="{6F059328-F5DF-4CB1-85DD-C4AA588B0BB4}"/>
    <cellStyle name="Comma 3 7 3 4 4 3" xfId="12739" xr:uid="{00000000-0005-0000-0000-00008A470000}"/>
    <cellStyle name="Comma 3 7 3 4 4 3 2" xfId="31953" xr:uid="{F7290BFE-E076-4D8A-B53F-500B25B120E7}"/>
    <cellStyle name="Comma 3 7 3 4 4 4" xfId="22346" xr:uid="{16DAEB08-69DE-4914-9A9D-5D9D0E9D0400}"/>
    <cellStyle name="Comma 3 7 3 4 5" xfId="5534" xr:uid="{00000000-0005-0000-0000-00008B470000}"/>
    <cellStyle name="Comma 3 7 3 4 5 2" xfId="15141" xr:uid="{00000000-0005-0000-0000-00008C470000}"/>
    <cellStyle name="Comma 3 7 3 4 5 2 2" xfId="34355" xr:uid="{75B8C267-8876-4FA0-ADA0-740115B4FB0D}"/>
    <cellStyle name="Comma 3 7 3 4 5 3" xfId="24748" xr:uid="{403C4A11-D7D8-4ADA-8DC6-0F63BFCF5BCB}"/>
    <cellStyle name="Comma 3 7 3 4 6" xfId="10337" xr:uid="{00000000-0005-0000-0000-00008D470000}"/>
    <cellStyle name="Comma 3 7 3 4 6 2" xfId="29551" xr:uid="{4A2F815A-F02C-4DA5-BD11-97049C4051BA}"/>
    <cellStyle name="Comma 3 7 3 4 7" xfId="19944" xr:uid="{C4FD2005-6548-40FE-9FDF-1E32F51324F9}"/>
    <cellStyle name="Comma 3 7 3 5" xfId="927" xr:uid="{00000000-0005-0000-0000-00008E470000}"/>
    <cellStyle name="Comma 3 7 3 5 2" xfId="3332" xr:uid="{00000000-0005-0000-0000-00008F470000}"/>
    <cellStyle name="Comma 3 7 3 5 2 2" xfId="8135" xr:uid="{00000000-0005-0000-0000-000090470000}"/>
    <cellStyle name="Comma 3 7 3 5 2 2 2" xfId="17742" xr:uid="{00000000-0005-0000-0000-000091470000}"/>
    <cellStyle name="Comma 3 7 3 5 2 2 2 2" xfId="36956" xr:uid="{5C2DA36C-6466-4F52-B2C5-6C9106117A9D}"/>
    <cellStyle name="Comma 3 7 3 5 2 2 3" xfId="27349" xr:uid="{8B7008D2-27C4-42F6-9A41-E7B94ECC4FC1}"/>
    <cellStyle name="Comma 3 7 3 5 2 3" xfId="12939" xr:uid="{00000000-0005-0000-0000-000092470000}"/>
    <cellStyle name="Comma 3 7 3 5 2 3 2" xfId="32153" xr:uid="{783D1B36-2568-4AB3-976D-BEC41F4FA3D7}"/>
    <cellStyle name="Comma 3 7 3 5 2 4" xfId="22546" xr:uid="{CF93D638-FFED-4CEF-A354-1F499BE6393F}"/>
    <cellStyle name="Comma 3 7 3 5 3" xfId="5734" xr:uid="{00000000-0005-0000-0000-000093470000}"/>
    <cellStyle name="Comma 3 7 3 5 3 2" xfId="15341" xr:uid="{00000000-0005-0000-0000-000094470000}"/>
    <cellStyle name="Comma 3 7 3 5 3 2 2" xfId="34555" xr:uid="{BE5AAEA7-69E3-4827-A59F-7FD4EBA9C917}"/>
    <cellStyle name="Comma 3 7 3 5 3 3" xfId="24948" xr:uid="{B1F71205-0DD7-4A8C-BCFB-BCE61A67A9F7}"/>
    <cellStyle name="Comma 3 7 3 5 4" xfId="10537" xr:uid="{00000000-0005-0000-0000-000095470000}"/>
    <cellStyle name="Comma 3 7 3 5 4 2" xfId="29751" xr:uid="{51ED225E-CD97-4778-BE17-1BAE54485356}"/>
    <cellStyle name="Comma 3 7 3 5 5" xfId="20144" xr:uid="{C1424A02-50C7-4711-82A5-A55AA92FAD1E}"/>
    <cellStyle name="Comma 3 7 3 6" xfId="1727" xr:uid="{00000000-0005-0000-0000-000096470000}"/>
    <cellStyle name="Comma 3 7 3 6 2" xfId="4132" xr:uid="{00000000-0005-0000-0000-000097470000}"/>
    <cellStyle name="Comma 3 7 3 6 2 2" xfId="8935" xr:uid="{00000000-0005-0000-0000-000098470000}"/>
    <cellStyle name="Comma 3 7 3 6 2 2 2" xfId="18542" xr:uid="{00000000-0005-0000-0000-000099470000}"/>
    <cellStyle name="Comma 3 7 3 6 2 2 2 2" xfId="37756" xr:uid="{766ABE1D-0724-4C9C-8DF1-A87A23EE46B2}"/>
    <cellStyle name="Comma 3 7 3 6 2 2 3" xfId="28149" xr:uid="{78AF8D3F-31A6-4D52-8534-55360CBFA5E6}"/>
    <cellStyle name="Comma 3 7 3 6 2 3" xfId="13739" xr:uid="{00000000-0005-0000-0000-00009A470000}"/>
    <cellStyle name="Comma 3 7 3 6 2 3 2" xfId="32953" xr:uid="{F94552BD-7A05-415C-A7AE-4FBDBFBA1572}"/>
    <cellStyle name="Comma 3 7 3 6 2 4" xfId="23346" xr:uid="{E655E09F-C95F-4708-815D-698A58931456}"/>
    <cellStyle name="Comma 3 7 3 6 3" xfId="6534" xr:uid="{00000000-0005-0000-0000-00009B470000}"/>
    <cellStyle name="Comma 3 7 3 6 3 2" xfId="16141" xr:uid="{00000000-0005-0000-0000-00009C470000}"/>
    <cellStyle name="Comma 3 7 3 6 3 2 2" xfId="35355" xr:uid="{8A513CE2-ED61-47D7-96B0-25BC09385AAE}"/>
    <cellStyle name="Comma 3 7 3 6 3 3" xfId="25748" xr:uid="{F3E44209-5D91-46A4-9029-AF4E41AD3B9D}"/>
    <cellStyle name="Comma 3 7 3 6 4" xfId="11337" xr:uid="{00000000-0005-0000-0000-00009D470000}"/>
    <cellStyle name="Comma 3 7 3 6 4 2" xfId="30551" xr:uid="{23557156-E670-404C-BF09-05B8053DEF7E}"/>
    <cellStyle name="Comma 3 7 3 6 5" xfId="20944" xr:uid="{45EFBD94-C0EF-44EB-A3FC-834944F031BE}"/>
    <cellStyle name="Comma 3 7 3 7" xfId="2532" xr:uid="{00000000-0005-0000-0000-00009E470000}"/>
    <cellStyle name="Comma 3 7 3 7 2" xfId="7335" xr:uid="{00000000-0005-0000-0000-00009F470000}"/>
    <cellStyle name="Comma 3 7 3 7 2 2" xfId="16942" xr:uid="{00000000-0005-0000-0000-0000A0470000}"/>
    <cellStyle name="Comma 3 7 3 7 2 2 2" xfId="36156" xr:uid="{970C7752-8597-4CD4-92A0-4BEFCE0C94D3}"/>
    <cellStyle name="Comma 3 7 3 7 2 3" xfId="26549" xr:uid="{A920D5C2-59B6-4F9C-BE35-08EB6E3306F4}"/>
    <cellStyle name="Comma 3 7 3 7 3" xfId="12139" xr:uid="{00000000-0005-0000-0000-0000A1470000}"/>
    <cellStyle name="Comma 3 7 3 7 3 2" xfId="31353" xr:uid="{947FC78D-A7C9-4BF7-A436-C2614876DDFD}"/>
    <cellStyle name="Comma 3 7 3 7 4" xfId="21746" xr:uid="{F4C0C226-3692-4C0C-B6C8-0CC19BAE6F10}"/>
    <cellStyle name="Comma 3 7 3 8" xfId="4934" xr:uid="{00000000-0005-0000-0000-0000A2470000}"/>
    <cellStyle name="Comma 3 7 3 8 2" xfId="14541" xr:uid="{00000000-0005-0000-0000-0000A3470000}"/>
    <cellStyle name="Comma 3 7 3 8 2 2" xfId="33755" xr:uid="{60B152E3-913C-4CFB-9A70-2B8E1C2AA3AD}"/>
    <cellStyle name="Comma 3 7 3 8 3" xfId="24148" xr:uid="{E8204100-2895-4253-BA79-22E45E1C0E00}"/>
    <cellStyle name="Comma 3 7 3 9" xfId="9737" xr:uid="{00000000-0005-0000-0000-0000A4470000}"/>
    <cellStyle name="Comma 3 7 3 9 2" xfId="28951" xr:uid="{D2EA342E-16A9-4BFF-9262-D8BEC2E091F8}"/>
    <cellStyle name="Comma 3 7 4" xfId="226" xr:uid="{00000000-0005-0000-0000-0000A5470000}"/>
    <cellStyle name="Comma 3 7 4 2" xfId="1027" xr:uid="{00000000-0005-0000-0000-0000A6470000}"/>
    <cellStyle name="Comma 3 7 4 2 2" xfId="3432" xr:uid="{00000000-0005-0000-0000-0000A7470000}"/>
    <cellStyle name="Comma 3 7 4 2 2 2" xfId="8235" xr:uid="{00000000-0005-0000-0000-0000A8470000}"/>
    <cellStyle name="Comma 3 7 4 2 2 2 2" xfId="17842" xr:uid="{00000000-0005-0000-0000-0000A9470000}"/>
    <cellStyle name="Comma 3 7 4 2 2 2 2 2" xfId="37056" xr:uid="{3ED18C1F-15C4-4E66-8E55-6B7357C2B084}"/>
    <cellStyle name="Comma 3 7 4 2 2 2 3" xfId="27449" xr:uid="{F6BDD9E5-5846-4C5C-B82C-019A52981D4C}"/>
    <cellStyle name="Comma 3 7 4 2 2 3" xfId="13039" xr:uid="{00000000-0005-0000-0000-0000AA470000}"/>
    <cellStyle name="Comma 3 7 4 2 2 3 2" xfId="32253" xr:uid="{616D652D-A335-499D-A125-44C3ED816222}"/>
    <cellStyle name="Comma 3 7 4 2 2 4" xfId="22646" xr:uid="{D8BD7063-750A-4FDA-881C-37A0313B2365}"/>
    <cellStyle name="Comma 3 7 4 2 3" xfId="5834" xr:uid="{00000000-0005-0000-0000-0000AB470000}"/>
    <cellStyle name="Comma 3 7 4 2 3 2" xfId="15441" xr:uid="{00000000-0005-0000-0000-0000AC470000}"/>
    <cellStyle name="Comma 3 7 4 2 3 2 2" xfId="34655" xr:uid="{1399EA42-B685-457F-A6DC-4BB89F9B7AD6}"/>
    <cellStyle name="Comma 3 7 4 2 3 3" xfId="25048" xr:uid="{6F7A9080-A71C-4BA9-80E0-48F131DC1764}"/>
    <cellStyle name="Comma 3 7 4 2 4" xfId="10637" xr:uid="{00000000-0005-0000-0000-0000AD470000}"/>
    <cellStyle name="Comma 3 7 4 2 4 2" xfId="29851" xr:uid="{193B9C83-2B54-491B-B3DA-2DFFC3C32F72}"/>
    <cellStyle name="Comma 3 7 4 2 5" xfId="20244" xr:uid="{611DEE14-C9D0-4918-A454-453A8801FED2}"/>
    <cellStyle name="Comma 3 7 4 3" xfId="1827" xr:uid="{00000000-0005-0000-0000-0000AE470000}"/>
    <cellStyle name="Comma 3 7 4 3 2" xfId="4232" xr:uid="{00000000-0005-0000-0000-0000AF470000}"/>
    <cellStyle name="Comma 3 7 4 3 2 2" xfId="9035" xr:uid="{00000000-0005-0000-0000-0000B0470000}"/>
    <cellStyle name="Comma 3 7 4 3 2 2 2" xfId="18642" xr:uid="{00000000-0005-0000-0000-0000B1470000}"/>
    <cellStyle name="Comma 3 7 4 3 2 2 2 2" xfId="37856" xr:uid="{7C065DB2-372A-4DA4-962D-03B82E939D7D}"/>
    <cellStyle name="Comma 3 7 4 3 2 2 3" xfId="28249" xr:uid="{31834F34-A277-451A-ACA1-FBB06364DE7D}"/>
    <cellStyle name="Comma 3 7 4 3 2 3" xfId="13839" xr:uid="{00000000-0005-0000-0000-0000B2470000}"/>
    <cellStyle name="Comma 3 7 4 3 2 3 2" xfId="33053" xr:uid="{356C25C9-BACC-48A8-8C9C-7006BF6B77D5}"/>
    <cellStyle name="Comma 3 7 4 3 2 4" xfId="23446" xr:uid="{AF4D5053-935C-45DF-962D-BD2E4CAAF4AF}"/>
    <cellStyle name="Comma 3 7 4 3 3" xfId="6634" xr:uid="{00000000-0005-0000-0000-0000B3470000}"/>
    <cellStyle name="Comma 3 7 4 3 3 2" xfId="16241" xr:uid="{00000000-0005-0000-0000-0000B4470000}"/>
    <cellStyle name="Comma 3 7 4 3 3 2 2" xfId="35455" xr:uid="{FD780725-4B47-409E-B7C9-D500D49635E8}"/>
    <cellStyle name="Comma 3 7 4 3 3 3" xfId="25848" xr:uid="{DD0A1BA8-1CC3-49CB-8B0E-EB6402AF7AAF}"/>
    <cellStyle name="Comma 3 7 4 3 4" xfId="11437" xr:uid="{00000000-0005-0000-0000-0000B5470000}"/>
    <cellStyle name="Comma 3 7 4 3 4 2" xfId="30651" xr:uid="{F5019157-0FF9-4379-A9D9-4507E4810AAE}"/>
    <cellStyle name="Comma 3 7 4 3 5" xfId="21044" xr:uid="{B1C2E1F6-1E4E-4C0D-A861-2225633D8551}"/>
    <cellStyle name="Comma 3 7 4 4" xfId="2632" xr:uid="{00000000-0005-0000-0000-0000B6470000}"/>
    <cellStyle name="Comma 3 7 4 4 2" xfId="7435" xr:uid="{00000000-0005-0000-0000-0000B7470000}"/>
    <cellStyle name="Comma 3 7 4 4 2 2" xfId="17042" xr:uid="{00000000-0005-0000-0000-0000B8470000}"/>
    <cellStyle name="Comma 3 7 4 4 2 2 2" xfId="36256" xr:uid="{F55F4A81-1CE7-42AA-8E09-192DB31C2F11}"/>
    <cellStyle name="Comma 3 7 4 4 2 3" xfId="26649" xr:uid="{E9E01381-E871-4198-926B-DA28A96FD864}"/>
    <cellStyle name="Comma 3 7 4 4 3" xfId="12239" xr:uid="{00000000-0005-0000-0000-0000B9470000}"/>
    <cellStyle name="Comma 3 7 4 4 3 2" xfId="31453" xr:uid="{39AC9B4E-0800-429E-8775-15E883DDF6D2}"/>
    <cellStyle name="Comma 3 7 4 4 4" xfId="21846" xr:uid="{ADF3C1B2-576F-4D77-AD83-CC52D54E9714}"/>
    <cellStyle name="Comma 3 7 4 5" xfId="5034" xr:uid="{00000000-0005-0000-0000-0000BA470000}"/>
    <cellStyle name="Comma 3 7 4 5 2" xfId="14641" xr:uid="{00000000-0005-0000-0000-0000BB470000}"/>
    <cellStyle name="Comma 3 7 4 5 2 2" xfId="33855" xr:uid="{47A0BC0A-E36E-452B-8EDD-A4C37488AEB4}"/>
    <cellStyle name="Comma 3 7 4 5 3" xfId="24248" xr:uid="{7CE955D1-A8C0-4E18-B628-23C40FDBE0FF}"/>
    <cellStyle name="Comma 3 7 4 6" xfId="9837" xr:uid="{00000000-0005-0000-0000-0000BC470000}"/>
    <cellStyle name="Comma 3 7 4 6 2" xfId="29051" xr:uid="{F286AE01-2349-4C9C-845B-A4BDD53BEEE7}"/>
    <cellStyle name="Comma 3 7 4 7" xfId="19444" xr:uid="{09988B57-C6A7-49DB-9AAA-C5C04347D9C1}"/>
    <cellStyle name="Comma 3 7 5" xfId="426" xr:uid="{00000000-0005-0000-0000-0000BD470000}"/>
    <cellStyle name="Comma 3 7 5 2" xfId="1227" xr:uid="{00000000-0005-0000-0000-0000BE470000}"/>
    <cellStyle name="Comma 3 7 5 2 2" xfId="3632" xr:uid="{00000000-0005-0000-0000-0000BF470000}"/>
    <cellStyle name="Comma 3 7 5 2 2 2" xfId="8435" xr:uid="{00000000-0005-0000-0000-0000C0470000}"/>
    <cellStyle name="Comma 3 7 5 2 2 2 2" xfId="18042" xr:uid="{00000000-0005-0000-0000-0000C1470000}"/>
    <cellStyle name="Comma 3 7 5 2 2 2 2 2" xfId="37256" xr:uid="{F91CF35A-4A4C-492D-A867-6D6B2424B61C}"/>
    <cellStyle name="Comma 3 7 5 2 2 2 3" xfId="27649" xr:uid="{1FFFD17B-E9E5-4EA9-B878-D41E1C5A4D0E}"/>
    <cellStyle name="Comma 3 7 5 2 2 3" xfId="13239" xr:uid="{00000000-0005-0000-0000-0000C2470000}"/>
    <cellStyle name="Comma 3 7 5 2 2 3 2" xfId="32453" xr:uid="{3B6CD5E4-F7F6-44BF-A80D-E20A3920B218}"/>
    <cellStyle name="Comma 3 7 5 2 2 4" xfId="22846" xr:uid="{D4DB7AB1-C805-4B9C-B25F-01A03ACAD2BE}"/>
    <cellStyle name="Comma 3 7 5 2 3" xfId="6034" xr:uid="{00000000-0005-0000-0000-0000C3470000}"/>
    <cellStyle name="Comma 3 7 5 2 3 2" xfId="15641" xr:uid="{00000000-0005-0000-0000-0000C4470000}"/>
    <cellStyle name="Comma 3 7 5 2 3 2 2" xfId="34855" xr:uid="{F91C92F4-7132-49F1-87FC-09B454F4E4F2}"/>
    <cellStyle name="Comma 3 7 5 2 3 3" xfId="25248" xr:uid="{E1697883-5E2B-4403-B4B7-5FDC357F044E}"/>
    <cellStyle name="Comma 3 7 5 2 4" xfId="10837" xr:uid="{00000000-0005-0000-0000-0000C5470000}"/>
    <cellStyle name="Comma 3 7 5 2 4 2" xfId="30051" xr:uid="{39806B97-0415-4AA0-8642-5D7954FDFB07}"/>
    <cellStyle name="Comma 3 7 5 2 5" xfId="20444" xr:uid="{D5E39EEC-D79E-4950-B614-F185884750E9}"/>
    <cellStyle name="Comma 3 7 5 3" xfId="2027" xr:uid="{00000000-0005-0000-0000-0000C6470000}"/>
    <cellStyle name="Comma 3 7 5 3 2" xfId="4432" xr:uid="{00000000-0005-0000-0000-0000C7470000}"/>
    <cellStyle name="Comma 3 7 5 3 2 2" xfId="9235" xr:uid="{00000000-0005-0000-0000-0000C8470000}"/>
    <cellStyle name="Comma 3 7 5 3 2 2 2" xfId="18842" xr:uid="{00000000-0005-0000-0000-0000C9470000}"/>
    <cellStyle name="Comma 3 7 5 3 2 2 2 2" xfId="38056" xr:uid="{5E0651D1-BB37-4FDB-8ECF-209691920ED8}"/>
    <cellStyle name="Comma 3 7 5 3 2 2 3" xfId="28449" xr:uid="{71533F5B-75D9-4F3F-8850-C06233F5A117}"/>
    <cellStyle name="Comma 3 7 5 3 2 3" xfId="14039" xr:uid="{00000000-0005-0000-0000-0000CA470000}"/>
    <cellStyle name="Comma 3 7 5 3 2 3 2" xfId="33253" xr:uid="{6738FCBF-A445-499D-A4C2-FF8191DCAE59}"/>
    <cellStyle name="Comma 3 7 5 3 2 4" xfId="23646" xr:uid="{53237B5D-F595-4F37-B5DE-69AFBEC10B6E}"/>
    <cellStyle name="Comma 3 7 5 3 3" xfId="6834" xr:uid="{00000000-0005-0000-0000-0000CB470000}"/>
    <cellStyle name="Comma 3 7 5 3 3 2" xfId="16441" xr:uid="{00000000-0005-0000-0000-0000CC470000}"/>
    <cellStyle name="Comma 3 7 5 3 3 2 2" xfId="35655" xr:uid="{9107CE74-16E5-4977-ACE5-185A66152D5B}"/>
    <cellStyle name="Comma 3 7 5 3 3 3" xfId="26048" xr:uid="{11D1C266-EE59-483B-A3F7-8FFA068416BB}"/>
    <cellStyle name="Comma 3 7 5 3 4" xfId="11637" xr:uid="{00000000-0005-0000-0000-0000CD470000}"/>
    <cellStyle name="Comma 3 7 5 3 4 2" xfId="30851" xr:uid="{AB29B85B-36D8-4459-BDC5-88B272DE0A4B}"/>
    <cellStyle name="Comma 3 7 5 3 5" xfId="21244" xr:uid="{485FA59B-A7A7-46EC-9B9D-1EA3C9753A1B}"/>
    <cellStyle name="Comma 3 7 5 4" xfId="2832" xr:uid="{00000000-0005-0000-0000-0000CE470000}"/>
    <cellStyle name="Comma 3 7 5 4 2" xfId="7635" xr:uid="{00000000-0005-0000-0000-0000CF470000}"/>
    <cellStyle name="Comma 3 7 5 4 2 2" xfId="17242" xr:uid="{00000000-0005-0000-0000-0000D0470000}"/>
    <cellStyle name="Comma 3 7 5 4 2 2 2" xfId="36456" xr:uid="{757B9193-0F0B-4332-888A-13599EEBB8C3}"/>
    <cellStyle name="Comma 3 7 5 4 2 3" xfId="26849" xr:uid="{6E95BC2B-302E-4016-93E4-2C20E38088D6}"/>
    <cellStyle name="Comma 3 7 5 4 3" xfId="12439" xr:uid="{00000000-0005-0000-0000-0000D1470000}"/>
    <cellStyle name="Comma 3 7 5 4 3 2" xfId="31653" xr:uid="{C64E6FCF-0D4B-4600-AB10-A533BB0FF75F}"/>
    <cellStyle name="Comma 3 7 5 4 4" xfId="22046" xr:uid="{ECEB833E-881E-4FC0-BFE3-264BBDB6F901}"/>
    <cellStyle name="Comma 3 7 5 5" xfId="5234" xr:uid="{00000000-0005-0000-0000-0000D2470000}"/>
    <cellStyle name="Comma 3 7 5 5 2" xfId="14841" xr:uid="{00000000-0005-0000-0000-0000D3470000}"/>
    <cellStyle name="Comma 3 7 5 5 2 2" xfId="34055" xr:uid="{D7E7463F-D268-4794-873A-79D780EFF7AE}"/>
    <cellStyle name="Comma 3 7 5 5 3" xfId="24448" xr:uid="{5C7E050C-5DCA-4859-AEDD-B353EABFB94B}"/>
    <cellStyle name="Comma 3 7 5 6" xfId="10037" xr:uid="{00000000-0005-0000-0000-0000D4470000}"/>
    <cellStyle name="Comma 3 7 5 6 2" xfId="29251" xr:uid="{71F5BA1D-C56A-40E3-BE08-12C169B16A96}"/>
    <cellStyle name="Comma 3 7 5 7" xfId="19644" xr:uid="{14CEEAF4-2528-4AC4-A13E-D1CF8633234B}"/>
    <cellStyle name="Comma 3 7 6" xfId="626" xr:uid="{00000000-0005-0000-0000-0000D5470000}"/>
    <cellStyle name="Comma 3 7 6 2" xfId="1427" xr:uid="{00000000-0005-0000-0000-0000D6470000}"/>
    <cellStyle name="Comma 3 7 6 2 2" xfId="3832" xr:uid="{00000000-0005-0000-0000-0000D7470000}"/>
    <cellStyle name="Comma 3 7 6 2 2 2" xfId="8635" xr:uid="{00000000-0005-0000-0000-0000D8470000}"/>
    <cellStyle name="Comma 3 7 6 2 2 2 2" xfId="18242" xr:uid="{00000000-0005-0000-0000-0000D9470000}"/>
    <cellStyle name="Comma 3 7 6 2 2 2 2 2" xfId="37456" xr:uid="{95106F31-4BBD-4B69-A12A-324E594A23ED}"/>
    <cellStyle name="Comma 3 7 6 2 2 2 3" xfId="27849" xr:uid="{43D4D5EE-0E2D-469F-9299-7E3A0E75AE8D}"/>
    <cellStyle name="Comma 3 7 6 2 2 3" xfId="13439" xr:uid="{00000000-0005-0000-0000-0000DA470000}"/>
    <cellStyle name="Comma 3 7 6 2 2 3 2" xfId="32653" xr:uid="{F878F5C6-CAC0-4B27-9140-7567D2B0F196}"/>
    <cellStyle name="Comma 3 7 6 2 2 4" xfId="23046" xr:uid="{CB9E6BF4-446D-4E3C-B7D2-5F2DB30B02F4}"/>
    <cellStyle name="Comma 3 7 6 2 3" xfId="6234" xr:uid="{00000000-0005-0000-0000-0000DB470000}"/>
    <cellStyle name="Comma 3 7 6 2 3 2" xfId="15841" xr:uid="{00000000-0005-0000-0000-0000DC470000}"/>
    <cellStyle name="Comma 3 7 6 2 3 2 2" xfId="35055" xr:uid="{38CA6E68-BD01-4B70-BF2E-31123E673FB0}"/>
    <cellStyle name="Comma 3 7 6 2 3 3" xfId="25448" xr:uid="{60E2CCD8-4628-40BC-BBF3-4E6B6AD11B39}"/>
    <cellStyle name="Comma 3 7 6 2 4" xfId="11037" xr:uid="{00000000-0005-0000-0000-0000DD470000}"/>
    <cellStyle name="Comma 3 7 6 2 4 2" xfId="30251" xr:uid="{575239C3-1511-4633-B7DE-6040B3211C59}"/>
    <cellStyle name="Comma 3 7 6 2 5" xfId="20644" xr:uid="{EF5DBA29-AE07-48E7-B5BA-EB3E6A563AEF}"/>
    <cellStyle name="Comma 3 7 6 3" xfId="2227" xr:uid="{00000000-0005-0000-0000-0000DE470000}"/>
    <cellStyle name="Comma 3 7 6 3 2" xfId="4632" xr:uid="{00000000-0005-0000-0000-0000DF470000}"/>
    <cellStyle name="Comma 3 7 6 3 2 2" xfId="9435" xr:uid="{00000000-0005-0000-0000-0000E0470000}"/>
    <cellStyle name="Comma 3 7 6 3 2 2 2" xfId="19042" xr:uid="{00000000-0005-0000-0000-0000E1470000}"/>
    <cellStyle name="Comma 3 7 6 3 2 2 2 2" xfId="38256" xr:uid="{7C964B04-7992-4B2F-8A3E-CE6DA56A99F6}"/>
    <cellStyle name="Comma 3 7 6 3 2 2 3" xfId="28649" xr:uid="{929482D1-9D70-4AD7-9E74-DD7976B49B99}"/>
    <cellStyle name="Comma 3 7 6 3 2 3" xfId="14239" xr:uid="{00000000-0005-0000-0000-0000E2470000}"/>
    <cellStyle name="Comma 3 7 6 3 2 3 2" xfId="33453" xr:uid="{86A1CA9F-9C8A-40AB-9EF2-46730F42FCD6}"/>
    <cellStyle name="Comma 3 7 6 3 2 4" xfId="23846" xr:uid="{42B9662A-4BFA-406C-94E6-007F7EEB4CB1}"/>
    <cellStyle name="Comma 3 7 6 3 3" xfId="7034" xr:uid="{00000000-0005-0000-0000-0000E3470000}"/>
    <cellStyle name="Comma 3 7 6 3 3 2" xfId="16641" xr:uid="{00000000-0005-0000-0000-0000E4470000}"/>
    <cellStyle name="Comma 3 7 6 3 3 2 2" xfId="35855" xr:uid="{A7B81D06-99E0-4A44-AE2D-A235EA4D93AE}"/>
    <cellStyle name="Comma 3 7 6 3 3 3" xfId="26248" xr:uid="{7B9E64A5-1A85-4A51-A702-38DD5FB844D7}"/>
    <cellStyle name="Comma 3 7 6 3 4" xfId="11837" xr:uid="{00000000-0005-0000-0000-0000E5470000}"/>
    <cellStyle name="Comma 3 7 6 3 4 2" xfId="31051" xr:uid="{4E3CD4DF-E078-482E-AC73-76224DB4C564}"/>
    <cellStyle name="Comma 3 7 6 3 5" xfId="21444" xr:uid="{9DD04FA9-3D64-4346-85CC-7C281DDFCD42}"/>
    <cellStyle name="Comma 3 7 6 4" xfId="3032" xr:uid="{00000000-0005-0000-0000-0000E6470000}"/>
    <cellStyle name="Comma 3 7 6 4 2" xfId="7835" xr:uid="{00000000-0005-0000-0000-0000E7470000}"/>
    <cellStyle name="Comma 3 7 6 4 2 2" xfId="17442" xr:uid="{00000000-0005-0000-0000-0000E8470000}"/>
    <cellStyle name="Comma 3 7 6 4 2 2 2" xfId="36656" xr:uid="{D6BE86A6-9410-450C-B066-09133C61951B}"/>
    <cellStyle name="Comma 3 7 6 4 2 3" xfId="27049" xr:uid="{BEBBB3CA-E6D0-4D6C-9F14-5FF9EC9E9982}"/>
    <cellStyle name="Comma 3 7 6 4 3" xfId="12639" xr:uid="{00000000-0005-0000-0000-0000E9470000}"/>
    <cellStyle name="Comma 3 7 6 4 3 2" xfId="31853" xr:uid="{EF2BBD40-A206-4ED9-BEE3-778070AA1D52}"/>
    <cellStyle name="Comma 3 7 6 4 4" xfId="22246" xr:uid="{6038F19D-7948-49DD-9281-B8C7A99ED422}"/>
    <cellStyle name="Comma 3 7 6 5" xfId="5434" xr:uid="{00000000-0005-0000-0000-0000EA470000}"/>
    <cellStyle name="Comma 3 7 6 5 2" xfId="15041" xr:uid="{00000000-0005-0000-0000-0000EB470000}"/>
    <cellStyle name="Comma 3 7 6 5 2 2" xfId="34255" xr:uid="{314949E5-3BEB-4F15-86ED-6DF36679F019}"/>
    <cellStyle name="Comma 3 7 6 5 3" xfId="24648" xr:uid="{3767D2EC-6E87-402D-AD18-A9993FAF5748}"/>
    <cellStyle name="Comma 3 7 6 6" xfId="10237" xr:uid="{00000000-0005-0000-0000-0000EC470000}"/>
    <cellStyle name="Comma 3 7 6 6 2" xfId="29451" xr:uid="{F4A49B4D-52DD-477D-A47C-F93CCB568736}"/>
    <cellStyle name="Comma 3 7 6 7" xfId="19844" xr:uid="{62BFFCF2-47BA-4A20-863A-7D5AA18479F4}"/>
    <cellStyle name="Comma 3 7 7" xfId="827" xr:uid="{00000000-0005-0000-0000-0000ED470000}"/>
    <cellStyle name="Comma 3 7 7 2" xfId="3232" xr:uid="{00000000-0005-0000-0000-0000EE470000}"/>
    <cellStyle name="Comma 3 7 7 2 2" xfId="8035" xr:uid="{00000000-0005-0000-0000-0000EF470000}"/>
    <cellStyle name="Comma 3 7 7 2 2 2" xfId="17642" xr:uid="{00000000-0005-0000-0000-0000F0470000}"/>
    <cellStyle name="Comma 3 7 7 2 2 2 2" xfId="36856" xr:uid="{1A8882E8-2D1E-4D82-BD12-0393003E1EDC}"/>
    <cellStyle name="Comma 3 7 7 2 2 3" xfId="27249" xr:uid="{371AD7B4-EFE7-4EF9-9E4F-984EEA1616F8}"/>
    <cellStyle name="Comma 3 7 7 2 3" xfId="12839" xr:uid="{00000000-0005-0000-0000-0000F1470000}"/>
    <cellStyle name="Comma 3 7 7 2 3 2" xfId="32053" xr:uid="{D2D642A8-5F1D-433D-B64B-05CCBAFE720A}"/>
    <cellStyle name="Comma 3 7 7 2 4" xfId="22446" xr:uid="{84696A69-95F8-4DC9-8594-B1C7FE3CB5A0}"/>
    <cellStyle name="Comma 3 7 7 3" xfId="5634" xr:uid="{00000000-0005-0000-0000-0000F2470000}"/>
    <cellStyle name="Comma 3 7 7 3 2" xfId="15241" xr:uid="{00000000-0005-0000-0000-0000F3470000}"/>
    <cellStyle name="Comma 3 7 7 3 2 2" xfId="34455" xr:uid="{4B61E8B3-3E96-4C9D-B64C-8C09F5B2FD70}"/>
    <cellStyle name="Comma 3 7 7 3 3" xfId="24848" xr:uid="{A008E6A6-5474-4B63-9A50-8A94CAEFB4A5}"/>
    <cellStyle name="Comma 3 7 7 4" xfId="10437" xr:uid="{00000000-0005-0000-0000-0000F4470000}"/>
    <cellStyle name="Comma 3 7 7 4 2" xfId="29651" xr:uid="{F94DC629-B4F1-4565-BBA9-07E05D4627C3}"/>
    <cellStyle name="Comma 3 7 7 5" xfId="20044" xr:uid="{25008A38-528B-46AE-A0FA-7FF63E2346FF}"/>
    <cellStyle name="Comma 3 7 8" xfId="1627" xr:uid="{00000000-0005-0000-0000-0000F5470000}"/>
    <cellStyle name="Comma 3 7 8 2" xfId="4032" xr:uid="{00000000-0005-0000-0000-0000F6470000}"/>
    <cellStyle name="Comma 3 7 8 2 2" xfId="8835" xr:uid="{00000000-0005-0000-0000-0000F7470000}"/>
    <cellStyle name="Comma 3 7 8 2 2 2" xfId="18442" xr:uid="{00000000-0005-0000-0000-0000F8470000}"/>
    <cellStyle name="Comma 3 7 8 2 2 2 2" xfId="37656" xr:uid="{679098C9-39E3-4EAE-AF13-A761108FD72A}"/>
    <cellStyle name="Comma 3 7 8 2 2 3" xfId="28049" xr:uid="{F83E110A-136F-4387-90E2-F927DE3A15D4}"/>
    <cellStyle name="Comma 3 7 8 2 3" xfId="13639" xr:uid="{00000000-0005-0000-0000-0000F9470000}"/>
    <cellStyle name="Comma 3 7 8 2 3 2" xfId="32853" xr:uid="{1DF5109C-04B8-4D16-8E03-FB759B5F0CA6}"/>
    <cellStyle name="Comma 3 7 8 2 4" xfId="23246" xr:uid="{613F85B4-941F-4E2D-B603-06FA021F42E4}"/>
    <cellStyle name="Comma 3 7 8 3" xfId="6434" xr:uid="{00000000-0005-0000-0000-0000FA470000}"/>
    <cellStyle name="Comma 3 7 8 3 2" xfId="16041" xr:uid="{00000000-0005-0000-0000-0000FB470000}"/>
    <cellStyle name="Comma 3 7 8 3 2 2" xfId="35255" xr:uid="{ED64A9F9-E5A1-43C5-A11F-1A6E9DA801FE}"/>
    <cellStyle name="Comma 3 7 8 3 3" xfId="25648" xr:uid="{63C48F06-E7CB-4AD8-816C-1120EF54204E}"/>
    <cellStyle name="Comma 3 7 8 4" xfId="11237" xr:uid="{00000000-0005-0000-0000-0000FC470000}"/>
    <cellStyle name="Comma 3 7 8 4 2" xfId="30451" xr:uid="{954D82A4-CC0C-4014-B95E-9776F4791C26}"/>
    <cellStyle name="Comma 3 7 8 5" xfId="20844" xr:uid="{CCB88F74-62BC-4F06-BE4F-1B4ECBAF37CD}"/>
    <cellStyle name="Comma 3 7 9" xfId="2432" xr:uid="{00000000-0005-0000-0000-0000FD470000}"/>
    <cellStyle name="Comma 3 7 9 2" xfId="7235" xr:uid="{00000000-0005-0000-0000-0000FE470000}"/>
    <cellStyle name="Comma 3 7 9 2 2" xfId="16842" xr:uid="{00000000-0005-0000-0000-0000FF470000}"/>
    <cellStyle name="Comma 3 7 9 2 2 2" xfId="36056" xr:uid="{0DDB8B1C-647D-4A7F-ABAE-696D2F68919A}"/>
    <cellStyle name="Comma 3 7 9 2 3" xfId="26449" xr:uid="{1ADE43E9-666A-4056-8A5B-1F34682D6A5F}"/>
    <cellStyle name="Comma 3 7 9 3" xfId="12039" xr:uid="{00000000-0005-0000-0000-000000480000}"/>
    <cellStyle name="Comma 3 7 9 3 2" xfId="31253" xr:uid="{9CBF373B-CC06-4251-BAFE-CE63385A610F}"/>
    <cellStyle name="Comma 3 7 9 4" xfId="21646" xr:uid="{2194A15E-2016-468E-9D72-EB5EBA077E2A}"/>
    <cellStyle name="Comma 3 8" xfId="36" xr:uid="{00000000-0005-0000-0000-000001480000}"/>
    <cellStyle name="Comma 3 8 10" xfId="4844" xr:uid="{00000000-0005-0000-0000-000002480000}"/>
    <cellStyle name="Comma 3 8 10 2" xfId="14451" xr:uid="{00000000-0005-0000-0000-000003480000}"/>
    <cellStyle name="Comma 3 8 10 2 2" xfId="33665" xr:uid="{B4630A61-99E5-4BB9-98BD-8BF4FC3C6A43}"/>
    <cellStyle name="Comma 3 8 10 3" xfId="24058" xr:uid="{FC91D092-727A-48EE-9141-7EFD842A438F}"/>
    <cellStyle name="Comma 3 8 11" xfId="9647" xr:uid="{00000000-0005-0000-0000-000004480000}"/>
    <cellStyle name="Comma 3 8 11 2" xfId="28861" xr:uid="{2C7BA11E-3787-4C69-BC87-8A6D76FBCDBF}"/>
    <cellStyle name="Comma 3 8 12" xfId="19254" xr:uid="{9DB473E4-66F1-4BC7-BC91-A3880AD7A797}"/>
    <cellStyle name="Comma 3 8 2" xfId="86" xr:uid="{00000000-0005-0000-0000-000005480000}"/>
    <cellStyle name="Comma 3 8 2 10" xfId="9697" xr:uid="{00000000-0005-0000-0000-000006480000}"/>
    <cellStyle name="Comma 3 8 2 10 2" xfId="28911" xr:uid="{322FC1F8-17FE-4938-91AA-CE7FB62374EC}"/>
    <cellStyle name="Comma 3 8 2 11" xfId="19304" xr:uid="{1453A896-48B6-4BB5-A354-651D2B4337C0}"/>
    <cellStyle name="Comma 3 8 2 2" xfId="186" xr:uid="{00000000-0005-0000-0000-000007480000}"/>
    <cellStyle name="Comma 3 8 2 2 10" xfId="19404" xr:uid="{82F9E2AF-9C5C-47D0-9DC3-0C4E95A81E51}"/>
    <cellStyle name="Comma 3 8 2 2 2" xfId="386" xr:uid="{00000000-0005-0000-0000-000008480000}"/>
    <cellStyle name="Comma 3 8 2 2 2 2" xfId="1187" xr:uid="{00000000-0005-0000-0000-000009480000}"/>
    <cellStyle name="Comma 3 8 2 2 2 2 2" xfId="3592" xr:uid="{00000000-0005-0000-0000-00000A480000}"/>
    <cellStyle name="Comma 3 8 2 2 2 2 2 2" xfId="8395" xr:uid="{00000000-0005-0000-0000-00000B480000}"/>
    <cellStyle name="Comma 3 8 2 2 2 2 2 2 2" xfId="18002" xr:uid="{00000000-0005-0000-0000-00000C480000}"/>
    <cellStyle name="Comma 3 8 2 2 2 2 2 2 2 2" xfId="37216" xr:uid="{7A863D0F-719E-4D97-B6A7-8E8E2EAED1C1}"/>
    <cellStyle name="Comma 3 8 2 2 2 2 2 2 3" xfId="27609" xr:uid="{205D8CBF-75BB-4B54-A4F1-05650833DDC7}"/>
    <cellStyle name="Comma 3 8 2 2 2 2 2 3" xfId="13199" xr:uid="{00000000-0005-0000-0000-00000D480000}"/>
    <cellStyle name="Comma 3 8 2 2 2 2 2 3 2" xfId="32413" xr:uid="{4C66E21D-9184-4C14-BE70-AEE2B39028A5}"/>
    <cellStyle name="Comma 3 8 2 2 2 2 2 4" xfId="22806" xr:uid="{823677DB-B734-4390-94EB-93462997185F}"/>
    <cellStyle name="Comma 3 8 2 2 2 2 3" xfId="5994" xr:uid="{00000000-0005-0000-0000-00000E480000}"/>
    <cellStyle name="Comma 3 8 2 2 2 2 3 2" xfId="15601" xr:uid="{00000000-0005-0000-0000-00000F480000}"/>
    <cellStyle name="Comma 3 8 2 2 2 2 3 2 2" xfId="34815" xr:uid="{581C0CE6-5323-4229-8F43-BB1F8CC51E0B}"/>
    <cellStyle name="Comma 3 8 2 2 2 2 3 3" xfId="25208" xr:uid="{D7307B4A-2084-44FA-A601-7726EB047FD1}"/>
    <cellStyle name="Comma 3 8 2 2 2 2 4" xfId="10797" xr:uid="{00000000-0005-0000-0000-000010480000}"/>
    <cellStyle name="Comma 3 8 2 2 2 2 4 2" xfId="30011" xr:uid="{680A0994-057C-4EA2-BF56-845831BF6253}"/>
    <cellStyle name="Comma 3 8 2 2 2 2 5" xfId="20404" xr:uid="{5232A9FC-E2F6-4849-97D8-E30515719DAC}"/>
    <cellStyle name="Comma 3 8 2 2 2 3" xfId="1987" xr:uid="{00000000-0005-0000-0000-000011480000}"/>
    <cellStyle name="Comma 3 8 2 2 2 3 2" xfId="4392" xr:uid="{00000000-0005-0000-0000-000012480000}"/>
    <cellStyle name="Comma 3 8 2 2 2 3 2 2" xfId="9195" xr:uid="{00000000-0005-0000-0000-000013480000}"/>
    <cellStyle name="Comma 3 8 2 2 2 3 2 2 2" xfId="18802" xr:uid="{00000000-0005-0000-0000-000014480000}"/>
    <cellStyle name="Comma 3 8 2 2 2 3 2 2 2 2" xfId="38016" xr:uid="{9E19AB1E-8DFB-4557-A6BA-56AFDA39DBA3}"/>
    <cellStyle name="Comma 3 8 2 2 2 3 2 2 3" xfId="28409" xr:uid="{1849FE66-978F-40B2-A323-EF6FDBD2F66B}"/>
    <cellStyle name="Comma 3 8 2 2 2 3 2 3" xfId="13999" xr:uid="{00000000-0005-0000-0000-000015480000}"/>
    <cellStyle name="Comma 3 8 2 2 2 3 2 3 2" xfId="33213" xr:uid="{CD4E5EEF-76FD-43FA-9D3E-20EB3B1F1A59}"/>
    <cellStyle name="Comma 3 8 2 2 2 3 2 4" xfId="23606" xr:uid="{94798651-DB15-4FE1-83BE-0D2411CF4230}"/>
    <cellStyle name="Comma 3 8 2 2 2 3 3" xfId="6794" xr:uid="{00000000-0005-0000-0000-000016480000}"/>
    <cellStyle name="Comma 3 8 2 2 2 3 3 2" xfId="16401" xr:uid="{00000000-0005-0000-0000-000017480000}"/>
    <cellStyle name="Comma 3 8 2 2 2 3 3 2 2" xfId="35615" xr:uid="{18EF7A66-7588-45D7-A81A-F300052E4516}"/>
    <cellStyle name="Comma 3 8 2 2 2 3 3 3" xfId="26008" xr:uid="{35C9773C-1F27-4C60-B238-D8760CE6CA51}"/>
    <cellStyle name="Comma 3 8 2 2 2 3 4" xfId="11597" xr:uid="{00000000-0005-0000-0000-000018480000}"/>
    <cellStyle name="Comma 3 8 2 2 2 3 4 2" xfId="30811" xr:uid="{56FAE00A-956B-4806-87FA-273C7C3BA995}"/>
    <cellStyle name="Comma 3 8 2 2 2 3 5" xfId="21204" xr:uid="{2DA74293-1737-4144-A139-5F5FCA80F581}"/>
    <cellStyle name="Comma 3 8 2 2 2 4" xfId="2792" xr:uid="{00000000-0005-0000-0000-000019480000}"/>
    <cellStyle name="Comma 3 8 2 2 2 4 2" xfId="7595" xr:uid="{00000000-0005-0000-0000-00001A480000}"/>
    <cellStyle name="Comma 3 8 2 2 2 4 2 2" xfId="17202" xr:uid="{00000000-0005-0000-0000-00001B480000}"/>
    <cellStyle name="Comma 3 8 2 2 2 4 2 2 2" xfId="36416" xr:uid="{05A32732-5518-4F86-8E1E-589FD22BB62B}"/>
    <cellStyle name="Comma 3 8 2 2 2 4 2 3" xfId="26809" xr:uid="{D5F65871-FEAD-4564-A2B1-C47B729AFD25}"/>
    <cellStyle name="Comma 3 8 2 2 2 4 3" xfId="12399" xr:uid="{00000000-0005-0000-0000-00001C480000}"/>
    <cellStyle name="Comma 3 8 2 2 2 4 3 2" xfId="31613" xr:uid="{B73EA6C5-0B34-482B-989D-AB60A40B2CEE}"/>
    <cellStyle name="Comma 3 8 2 2 2 4 4" xfId="22006" xr:uid="{5BA07194-42BD-4802-AE20-2DC835185851}"/>
    <cellStyle name="Comma 3 8 2 2 2 5" xfId="5194" xr:uid="{00000000-0005-0000-0000-00001D480000}"/>
    <cellStyle name="Comma 3 8 2 2 2 5 2" xfId="14801" xr:uid="{00000000-0005-0000-0000-00001E480000}"/>
    <cellStyle name="Comma 3 8 2 2 2 5 2 2" xfId="34015" xr:uid="{D4B3AC5C-8592-47A4-9DDF-85A8445B8737}"/>
    <cellStyle name="Comma 3 8 2 2 2 5 3" xfId="24408" xr:uid="{A3D0E67B-3B5E-4C10-B780-759993C4EF78}"/>
    <cellStyle name="Comma 3 8 2 2 2 6" xfId="9997" xr:uid="{00000000-0005-0000-0000-00001F480000}"/>
    <cellStyle name="Comma 3 8 2 2 2 6 2" xfId="29211" xr:uid="{95C4FD64-57C9-4C7C-A14C-4998B574DFBC}"/>
    <cellStyle name="Comma 3 8 2 2 2 7" xfId="19604" xr:uid="{8112BA85-11B6-4425-B1A3-6BECA6D055D6}"/>
    <cellStyle name="Comma 3 8 2 2 3" xfId="586" xr:uid="{00000000-0005-0000-0000-000020480000}"/>
    <cellStyle name="Comma 3 8 2 2 3 2" xfId="1387" xr:uid="{00000000-0005-0000-0000-000021480000}"/>
    <cellStyle name="Comma 3 8 2 2 3 2 2" xfId="3792" xr:uid="{00000000-0005-0000-0000-000022480000}"/>
    <cellStyle name="Comma 3 8 2 2 3 2 2 2" xfId="8595" xr:uid="{00000000-0005-0000-0000-000023480000}"/>
    <cellStyle name="Comma 3 8 2 2 3 2 2 2 2" xfId="18202" xr:uid="{00000000-0005-0000-0000-000024480000}"/>
    <cellStyle name="Comma 3 8 2 2 3 2 2 2 2 2" xfId="37416" xr:uid="{1D656897-A274-4D6F-84FC-150ACEBE1259}"/>
    <cellStyle name="Comma 3 8 2 2 3 2 2 2 3" xfId="27809" xr:uid="{19F5D36D-8A9E-40DA-9DB6-9AE2745A7444}"/>
    <cellStyle name="Comma 3 8 2 2 3 2 2 3" xfId="13399" xr:uid="{00000000-0005-0000-0000-000025480000}"/>
    <cellStyle name="Comma 3 8 2 2 3 2 2 3 2" xfId="32613" xr:uid="{BDAF1CE9-6B25-4E17-B532-C2AA2710D211}"/>
    <cellStyle name="Comma 3 8 2 2 3 2 2 4" xfId="23006" xr:uid="{7970E11A-FD9A-4E74-9C2A-C499A2623882}"/>
    <cellStyle name="Comma 3 8 2 2 3 2 3" xfId="6194" xr:uid="{00000000-0005-0000-0000-000026480000}"/>
    <cellStyle name="Comma 3 8 2 2 3 2 3 2" xfId="15801" xr:uid="{00000000-0005-0000-0000-000027480000}"/>
    <cellStyle name="Comma 3 8 2 2 3 2 3 2 2" xfId="35015" xr:uid="{68A27958-A001-41B3-B888-5A504B0C8445}"/>
    <cellStyle name="Comma 3 8 2 2 3 2 3 3" xfId="25408" xr:uid="{D555E290-A5C5-41B1-94C7-5F6E8F7D0F8B}"/>
    <cellStyle name="Comma 3 8 2 2 3 2 4" xfId="10997" xr:uid="{00000000-0005-0000-0000-000028480000}"/>
    <cellStyle name="Comma 3 8 2 2 3 2 4 2" xfId="30211" xr:uid="{38404EA3-F136-4C15-BB7E-2F64B159585F}"/>
    <cellStyle name="Comma 3 8 2 2 3 2 5" xfId="20604" xr:uid="{710A7A05-6FB2-4ACC-B59E-A7B6BF8C646C}"/>
    <cellStyle name="Comma 3 8 2 2 3 3" xfId="2187" xr:uid="{00000000-0005-0000-0000-000029480000}"/>
    <cellStyle name="Comma 3 8 2 2 3 3 2" xfId="4592" xr:uid="{00000000-0005-0000-0000-00002A480000}"/>
    <cellStyle name="Comma 3 8 2 2 3 3 2 2" xfId="9395" xr:uid="{00000000-0005-0000-0000-00002B480000}"/>
    <cellStyle name="Comma 3 8 2 2 3 3 2 2 2" xfId="19002" xr:uid="{00000000-0005-0000-0000-00002C480000}"/>
    <cellStyle name="Comma 3 8 2 2 3 3 2 2 2 2" xfId="38216" xr:uid="{F303E0A7-E22E-4692-A0E8-1B32BA829999}"/>
    <cellStyle name="Comma 3 8 2 2 3 3 2 2 3" xfId="28609" xr:uid="{884F745F-2433-471A-9FFE-6878A5ED3659}"/>
    <cellStyle name="Comma 3 8 2 2 3 3 2 3" xfId="14199" xr:uid="{00000000-0005-0000-0000-00002D480000}"/>
    <cellStyle name="Comma 3 8 2 2 3 3 2 3 2" xfId="33413" xr:uid="{642DD3FB-9124-4555-8298-66F29467F16B}"/>
    <cellStyle name="Comma 3 8 2 2 3 3 2 4" xfId="23806" xr:uid="{1545556B-9C22-4695-A906-64A7E7041231}"/>
    <cellStyle name="Comma 3 8 2 2 3 3 3" xfId="6994" xr:uid="{00000000-0005-0000-0000-00002E480000}"/>
    <cellStyle name="Comma 3 8 2 2 3 3 3 2" xfId="16601" xr:uid="{00000000-0005-0000-0000-00002F480000}"/>
    <cellStyle name="Comma 3 8 2 2 3 3 3 2 2" xfId="35815" xr:uid="{CDE0DF48-FDCD-41CE-8C5F-25789FB9861E}"/>
    <cellStyle name="Comma 3 8 2 2 3 3 3 3" xfId="26208" xr:uid="{7A7A3732-07EC-42A2-BA49-802DDB5786E8}"/>
    <cellStyle name="Comma 3 8 2 2 3 3 4" xfId="11797" xr:uid="{00000000-0005-0000-0000-000030480000}"/>
    <cellStyle name="Comma 3 8 2 2 3 3 4 2" xfId="31011" xr:uid="{B5BDF188-5F96-437D-A78F-810148AC7B68}"/>
    <cellStyle name="Comma 3 8 2 2 3 3 5" xfId="21404" xr:uid="{0E7F88AF-D5BE-4AE3-A868-B9E699FB853A}"/>
    <cellStyle name="Comma 3 8 2 2 3 4" xfId="2992" xr:uid="{00000000-0005-0000-0000-000031480000}"/>
    <cellStyle name="Comma 3 8 2 2 3 4 2" xfId="7795" xr:uid="{00000000-0005-0000-0000-000032480000}"/>
    <cellStyle name="Comma 3 8 2 2 3 4 2 2" xfId="17402" xr:uid="{00000000-0005-0000-0000-000033480000}"/>
    <cellStyle name="Comma 3 8 2 2 3 4 2 2 2" xfId="36616" xr:uid="{DFF78CB4-60B2-4D01-AE48-2D0A031FC445}"/>
    <cellStyle name="Comma 3 8 2 2 3 4 2 3" xfId="27009" xr:uid="{F5C86C8B-12EF-42EB-AAC5-1137974782DC}"/>
    <cellStyle name="Comma 3 8 2 2 3 4 3" xfId="12599" xr:uid="{00000000-0005-0000-0000-000034480000}"/>
    <cellStyle name="Comma 3 8 2 2 3 4 3 2" xfId="31813" xr:uid="{979F396F-A735-48F6-ADAC-03A248BB1351}"/>
    <cellStyle name="Comma 3 8 2 2 3 4 4" xfId="22206" xr:uid="{F2CA572D-27F5-4D63-86CD-A226F88386F7}"/>
    <cellStyle name="Comma 3 8 2 2 3 5" xfId="5394" xr:uid="{00000000-0005-0000-0000-000035480000}"/>
    <cellStyle name="Comma 3 8 2 2 3 5 2" xfId="15001" xr:uid="{00000000-0005-0000-0000-000036480000}"/>
    <cellStyle name="Comma 3 8 2 2 3 5 2 2" xfId="34215" xr:uid="{42ED6F31-5F7A-4A3F-B9C3-6E098E192CB4}"/>
    <cellStyle name="Comma 3 8 2 2 3 5 3" xfId="24608" xr:uid="{E87C3C8F-73AC-4E40-8B80-0E5BF87D9239}"/>
    <cellStyle name="Comma 3 8 2 2 3 6" xfId="10197" xr:uid="{00000000-0005-0000-0000-000037480000}"/>
    <cellStyle name="Comma 3 8 2 2 3 6 2" xfId="29411" xr:uid="{11349202-84A2-4327-8436-CBE7BF15C748}"/>
    <cellStyle name="Comma 3 8 2 2 3 7" xfId="19804" xr:uid="{C74FD60D-877C-4789-B6FF-2A12FE08A1FC}"/>
    <cellStyle name="Comma 3 8 2 2 4" xfId="786" xr:uid="{00000000-0005-0000-0000-000038480000}"/>
    <cellStyle name="Comma 3 8 2 2 4 2" xfId="1587" xr:uid="{00000000-0005-0000-0000-000039480000}"/>
    <cellStyle name="Comma 3 8 2 2 4 2 2" xfId="3992" xr:uid="{00000000-0005-0000-0000-00003A480000}"/>
    <cellStyle name="Comma 3 8 2 2 4 2 2 2" xfId="8795" xr:uid="{00000000-0005-0000-0000-00003B480000}"/>
    <cellStyle name="Comma 3 8 2 2 4 2 2 2 2" xfId="18402" xr:uid="{00000000-0005-0000-0000-00003C480000}"/>
    <cellStyle name="Comma 3 8 2 2 4 2 2 2 2 2" xfId="37616" xr:uid="{65B09A65-5B11-4E14-8C70-E27AE81C9ACB}"/>
    <cellStyle name="Comma 3 8 2 2 4 2 2 2 3" xfId="28009" xr:uid="{B35F1B85-C6F5-47D3-84D2-A40D90B0D5D7}"/>
    <cellStyle name="Comma 3 8 2 2 4 2 2 3" xfId="13599" xr:uid="{00000000-0005-0000-0000-00003D480000}"/>
    <cellStyle name="Comma 3 8 2 2 4 2 2 3 2" xfId="32813" xr:uid="{AF526E1C-6197-4D8A-9E13-DE84498E18A5}"/>
    <cellStyle name="Comma 3 8 2 2 4 2 2 4" xfId="23206" xr:uid="{484DB7CA-AF32-4D63-8140-DB161564D960}"/>
    <cellStyle name="Comma 3 8 2 2 4 2 3" xfId="6394" xr:uid="{00000000-0005-0000-0000-00003E480000}"/>
    <cellStyle name="Comma 3 8 2 2 4 2 3 2" xfId="16001" xr:uid="{00000000-0005-0000-0000-00003F480000}"/>
    <cellStyle name="Comma 3 8 2 2 4 2 3 2 2" xfId="35215" xr:uid="{E6C999DF-9767-486D-ADB0-695B9B016D3D}"/>
    <cellStyle name="Comma 3 8 2 2 4 2 3 3" xfId="25608" xr:uid="{34277356-54CC-4D46-9683-7DBE4145692F}"/>
    <cellStyle name="Comma 3 8 2 2 4 2 4" xfId="11197" xr:uid="{00000000-0005-0000-0000-000040480000}"/>
    <cellStyle name="Comma 3 8 2 2 4 2 4 2" xfId="30411" xr:uid="{BB46062C-FA0C-44A8-90E3-416685B17BA2}"/>
    <cellStyle name="Comma 3 8 2 2 4 2 5" xfId="20804" xr:uid="{AC70ED26-ACE9-4A18-9381-6A13A428856B}"/>
    <cellStyle name="Comma 3 8 2 2 4 3" xfId="2387" xr:uid="{00000000-0005-0000-0000-000041480000}"/>
    <cellStyle name="Comma 3 8 2 2 4 3 2" xfId="4792" xr:uid="{00000000-0005-0000-0000-000042480000}"/>
    <cellStyle name="Comma 3 8 2 2 4 3 2 2" xfId="9595" xr:uid="{00000000-0005-0000-0000-000043480000}"/>
    <cellStyle name="Comma 3 8 2 2 4 3 2 2 2" xfId="19202" xr:uid="{00000000-0005-0000-0000-000044480000}"/>
    <cellStyle name="Comma 3 8 2 2 4 3 2 2 2 2" xfId="38416" xr:uid="{D558649D-E9D3-48AA-A7B2-606468B8AB51}"/>
    <cellStyle name="Comma 3 8 2 2 4 3 2 2 3" xfId="28809" xr:uid="{0BECB0F1-CE45-41E1-85C8-6F791185343B}"/>
    <cellStyle name="Comma 3 8 2 2 4 3 2 3" xfId="14399" xr:uid="{00000000-0005-0000-0000-000045480000}"/>
    <cellStyle name="Comma 3 8 2 2 4 3 2 3 2" xfId="33613" xr:uid="{D4D33017-D75B-4C86-969E-A0CBA9BA2A08}"/>
    <cellStyle name="Comma 3 8 2 2 4 3 2 4" xfId="24006" xr:uid="{0A14F3B4-4F27-4A74-8352-23229B6BAFB8}"/>
    <cellStyle name="Comma 3 8 2 2 4 3 3" xfId="7194" xr:uid="{00000000-0005-0000-0000-000046480000}"/>
    <cellStyle name="Comma 3 8 2 2 4 3 3 2" xfId="16801" xr:uid="{00000000-0005-0000-0000-000047480000}"/>
    <cellStyle name="Comma 3 8 2 2 4 3 3 2 2" xfId="36015" xr:uid="{2751C99F-47DE-4040-A59A-24FDAE3D4BAB}"/>
    <cellStyle name="Comma 3 8 2 2 4 3 3 3" xfId="26408" xr:uid="{624CBFDC-57C6-4651-BE3E-A82DA01BC780}"/>
    <cellStyle name="Comma 3 8 2 2 4 3 4" xfId="11997" xr:uid="{00000000-0005-0000-0000-000048480000}"/>
    <cellStyle name="Comma 3 8 2 2 4 3 4 2" xfId="31211" xr:uid="{3C534527-B8F9-424F-A4F0-FB35F572D9E7}"/>
    <cellStyle name="Comma 3 8 2 2 4 3 5" xfId="21604" xr:uid="{53A8CB2D-BF65-4BAA-9B7F-7C166517FC48}"/>
    <cellStyle name="Comma 3 8 2 2 4 4" xfId="3192" xr:uid="{00000000-0005-0000-0000-000049480000}"/>
    <cellStyle name="Comma 3 8 2 2 4 4 2" xfId="7995" xr:uid="{00000000-0005-0000-0000-00004A480000}"/>
    <cellStyle name="Comma 3 8 2 2 4 4 2 2" xfId="17602" xr:uid="{00000000-0005-0000-0000-00004B480000}"/>
    <cellStyle name="Comma 3 8 2 2 4 4 2 2 2" xfId="36816" xr:uid="{D8D8F7FD-95D8-42ED-AF63-6A6822795FCF}"/>
    <cellStyle name="Comma 3 8 2 2 4 4 2 3" xfId="27209" xr:uid="{16E8B9EA-A858-4CDC-B6B5-D732EB926862}"/>
    <cellStyle name="Comma 3 8 2 2 4 4 3" xfId="12799" xr:uid="{00000000-0005-0000-0000-00004C480000}"/>
    <cellStyle name="Comma 3 8 2 2 4 4 3 2" xfId="32013" xr:uid="{4A320EF9-322D-4D8B-9269-F13909E182A1}"/>
    <cellStyle name="Comma 3 8 2 2 4 4 4" xfId="22406" xr:uid="{6C617870-2042-4E81-9717-6A82094117CD}"/>
    <cellStyle name="Comma 3 8 2 2 4 5" xfId="5594" xr:uid="{00000000-0005-0000-0000-00004D480000}"/>
    <cellStyle name="Comma 3 8 2 2 4 5 2" xfId="15201" xr:uid="{00000000-0005-0000-0000-00004E480000}"/>
    <cellStyle name="Comma 3 8 2 2 4 5 2 2" xfId="34415" xr:uid="{872410AC-AAC1-4061-A1CE-44DDB9488AFA}"/>
    <cellStyle name="Comma 3 8 2 2 4 5 3" xfId="24808" xr:uid="{09A1756A-3483-4DC5-937C-47E940C28FF7}"/>
    <cellStyle name="Comma 3 8 2 2 4 6" xfId="10397" xr:uid="{00000000-0005-0000-0000-00004F480000}"/>
    <cellStyle name="Comma 3 8 2 2 4 6 2" xfId="29611" xr:uid="{EC5BB531-C5ED-41C8-8A32-DEBFD2E1D63D}"/>
    <cellStyle name="Comma 3 8 2 2 4 7" xfId="20004" xr:uid="{DE63AD86-CF08-4BD8-85A6-E9FE84E790B1}"/>
    <cellStyle name="Comma 3 8 2 2 5" xfId="987" xr:uid="{00000000-0005-0000-0000-000050480000}"/>
    <cellStyle name="Comma 3 8 2 2 5 2" xfId="3392" xr:uid="{00000000-0005-0000-0000-000051480000}"/>
    <cellStyle name="Comma 3 8 2 2 5 2 2" xfId="8195" xr:uid="{00000000-0005-0000-0000-000052480000}"/>
    <cellStyle name="Comma 3 8 2 2 5 2 2 2" xfId="17802" xr:uid="{00000000-0005-0000-0000-000053480000}"/>
    <cellStyle name="Comma 3 8 2 2 5 2 2 2 2" xfId="37016" xr:uid="{F2BDACE5-99E0-4BB0-92CE-5C3BB8B340E3}"/>
    <cellStyle name="Comma 3 8 2 2 5 2 2 3" xfId="27409" xr:uid="{15319AD4-108D-4E88-8170-B211104749EC}"/>
    <cellStyle name="Comma 3 8 2 2 5 2 3" xfId="12999" xr:uid="{00000000-0005-0000-0000-000054480000}"/>
    <cellStyle name="Comma 3 8 2 2 5 2 3 2" xfId="32213" xr:uid="{9E79C7E0-9653-4A3F-9D5A-0E6D469C46C3}"/>
    <cellStyle name="Comma 3 8 2 2 5 2 4" xfId="22606" xr:uid="{CCEE425E-9C17-42E3-ACA3-AC2CD0A345A3}"/>
    <cellStyle name="Comma 3 8 2 2 5 3" xfId="5794" xr:uid="{00000000-0005-0000-0000-000055480000}"/>
    <cellStyle name="Comma 3 8 2 2 5 3 2" xfId="15401" xr:uid="{00000000-0005-0000-0000-000056480000}"/>
    <cellStyle name="Comma 3 8 2 2 5 3 2 2" xfId="34615" xr:uid="{AF1B97BA-E0E1-4DCB-A18B-0B97E57CB3E7}"/>
    <cellStyle name="Comma 3 8 2 2 5 3 3" xfId="25008" xr:uid="{E9A13400-69BE-4EB8-8340-6DD2E58DAA57}"/>
    <cellStyle name="Comma 3 8 2 2 5 4" xfId="10597" xr:uid="{00000000-0005-0000-0000-000057480000}"/>
    <cellStyle name="Comma 3 8 2 2 5 4 2" xfId="29811" xr:uid="{03EC8065-3F6D-4A4D-A2E4-A8E7638F12DD}"/>
    <cellStyle name="Comma 3 8 2 2 5 5" xfId="20204" xr:uid="{098E55BC-18D6-4185-9001-91D95D7E49D4}"/>
    <cellStyle name="Comma 3 8 2 2 6" xfId="1787" xr:uid="{00000000-0005-0000-0000-000058480000}"/>
    <cellStyle name="Comma 3 8 2 2 6 2" xfId="4192" xr:uid="{00000000-0005-0000-0000-000059480000}"/>
    <cellStyle name="Comma 3 8 2 2 6 2 2" xfId="8995" xr:uid="{00000000-0005-0000-0000-00005A480000}"/>
    <cellStyle name="Comma 3 8 2 2 6 2 2 2" xfId="18602" xr:uid="{00000000-0005-0000-0000-00005B480000}"/>
    <cellStyle name="Comma 3 8 2 2 6 2 2 2 2" xfId="37816" xr:uid="{EBC7F872-1A42-433C-9A6C-7BEFAA3BD329}"/>
    <cellStyle name="Comma 3 8 2 2 6 2 2 3" xfId="28209" xr:uid="{C8C989C2-E901-4731-AD8B-120312B65A8E}"/>
    <cellStyle name="Comma 3 8 2 2 6 2 3" xfId="13799" xr:uid="{00000000-0005-0000-0000-00005C480000}"/>
    <cellStyle name="Comma 3 8 2 2 6 2 3 2" xfId="33013" xr:uid="{3A3694D2-991A-4ED6-913A-41DC0D0E2BC4}"/>
    <cellStyle name="Comma 3 8 2 2 6 2 4" xfId="23406" xr:uid="{DB7C9334-0F4E-46CF-BD3A-D1052D54E1E4}"/>
    <cellStyle name="Comma 3 8 2 2 6 3" xfId="6594" xr:uid="{00000000-0005-0000-0000-00005D480000}"/>
    <cellStyle name="Comma 3 8 2 2 6 3 2" xfId="16201" xr:uid="{00000000-0005-0000-0000-00005E480000}"/>
    <cellStyle name="Comma 3 8 2 2 6 3 2 2" xfId="35415" xr:uid="{EF96DA3B-7446-43AD-8CB4-E11B863044B2}"/>
    <cellStyle name="Comma 3 8 2 2 6 3 3" xfId="25808" xr:uid="{30ECE820-E7C6-48AB-A2A0-7E423C8863E3}"/>
    <cellStyle name="Comma 3 8 2 2 6 4" xfId="11397" xr:uid="{00000000-0005-0000-0000-00005F480000}"/>
    <cellStyle name="Comma 3 8 2 2 6 4 2" xfId="30611" xr:uid="{8728AADE-9A87-41E2-BA7F-434ED417C436}"/>
    <cellStyle name="Comma 3 8 2 2 6 5" xfId="21004" xr:uid="{6565255D-B626-44F3-A3C1-1BA622532EF9}"/>
    <cellStyle name="Comma 3 8 2 2 7" xfId="2592" xr:uid="{00000000-0005-0000-0000-000060480000}"/>
    <cellStyle name="Comma 3 8 2 2 7 2" xfId="7395" xr:uid="{00000000-0005-0000-0000-000061480000}"/>
    <cellStyle name="Comma 3 8 2 2 7 2 2" xfId="17002" xr:uid="{00000000-0005-0000-0000-000062480000}"/>
    <cellStyle name="Comma 3 8 2 2 7 2 2 2" xfId="36216" xr:uid="{8891DC44-56AE-493D-9DB2-35E0D7A6DB10}"/>
    <cellStyle name="Comma 3 8 2 2 7 2 3" xfId="26609" xr:uid="{3BB86717-F630-438D-96B4-D9A66D043620}"/>
    <cellStyle name="Comma 3 8 2 2 7 3" xfId="12199" xr:uid="{00000000-0005-0000-0000-000063480000}"/>
    <cellStyle name="Comma 3 8 2 2 7 3 2" xfId="31413" xr:uid="{934D9688-AE31-4A09-A0D3-7CB82E59AAC0}"/>
    <cellStyle name="Comma 3 8 2 2 7 4" xfId="21806" xr:uid="{0FA02299-2AA7-4703-8D67-295B08663633}"/>
    <cellStyle name="Comma 3 8 2 2 8" xfId="4994" xr:uid="{00000000-0005-0000-0000-000064480000}"/>
    <cellStyle name="Comma 3 8 2 2 8 2" xfId="14601" xr:uid="{00000000-0005-0000-0000-000065480000}"/>
    <cellStyle name="Comma 3 8 2 2 8 2 2" xfId="33815" xr:uid="{A07FE236-2548-4D6D-A1FE-ED91456402ED}"/>
    <cellStyle name="Comma 3 8 2 2 8 3" xfId="24208" xr:uid="{CBFB116B-201A-461F-8EC4-7771C998A283}"/>
    <cellStyle name="Comma 3 8 2 2 9" xfId="9797" xr:uid="{00000000-0005-0000-0000-000066480000}"/>
    <cellStyle name="Comma 3 8 2 2 9 2" xfId="29011" xr:uid="{31BF2AD1-B0C8-4021-94FF-F865072C6066}"/>
    <cellStyle name="Comma 3 8 2 3" xfId="286" xr:uid="{00000000-0005-0000-0000-000067480000}"/>
    <cellStyle name="Comma 3 8 2 3 2" xfId="1087" xr:uid="{00000000-0005-0000-0000-000068480000}"/>
    <cellStyle name="Comma 3 8 2 3 2 2" xfId="3492" xr:uid="{00000000-0005-0000-0000-000069480000}"/>
    <cellStyle name="Comma 3 8 2 3 2 2 2" xfId="8295" xr:uid="{00000000-0005-0000-0000-00006A480000}"/>
    <cellStyle name="Comma 3 8 2 3 2 2 2 2" xfId="17902" xr:uid="{00000000-0005-0000-0000-00006B480000}"/>
    <cellStyle name="Comma 3 8 2 3 2 2 2 2 2" xfId="37116" xr:uid="{FCACBBA7-0ADE-43B4-8C42-3E20551C2DEA}"/>
    <cellStyle name="Comma 3 8 2 3 2 2 2 3" xfId="27509" xr:uid="{87721217-40D9-4E5C-91AE-2A9555986DE5}"/>
    <cellStyle name="Comma 3 8 2 3 2 2 3" xfId="13099" xr:uid="{00000000-0005-0000-0000-00006C480000}"/>
    <cellStyle name="Comma 3 8 2 3 2 2 3 2" xfId="32313" xr:uid="{FCB90B3E-12FA-4BCA-BAC4-83B1CFCE31ED}"/>
    <cellStyle name="Comma 3 8 2 3 2 2 4" xfId="22706" xr:uid="{11B5B3DF-A0BA-407C-B54C-6CA180236B4D}"/>
    <cellStyle name="Comma 3 8 2 3 2 3" xfId="5894" xr:uid="{00000000-0005-0000-0000-00006D480000}"/>
    <cellStyle name="Comma 3 8 2 3 2 3 2" xfId="15501" xr:uid="{00000000-0005-0000-0000-00006E480000}"/>
    <cellStyle name="Comma 3 8 2 3 2 3 2 2" xfId="34715" xr:uid="{CD30F727-F8A6-4EED-B233-215897166E85}"/>
    <cellStyle name="Comma 3 8 2 3 2 3 3" xfId="25108" xr:uid="{D3ACC76D-274A-46A4-87FC-B5FFF486D795}"/>
    <cellStyle name="Comma 3 8 2 3 2 4" xfId="10697" xr:uid="{00000000-0005-0000-0000-00006F480000}"/>
    <cellStyle name="Comma 3 8 2 3 2 4 2" xfId="29911" xr:uid="{30834E73-5D73-4FBB-A775-CBE68D6101FA}"/>
    <cellStyle name="Comma 3 8 2 3 2 5" xfId="20304" xr:uid="{6B185284-13C3-4678-B6DF-F194AF859805}"/>
    <cellStyle name="Comma 3 8 2 3 3" xfId="1887" xr:uid="{00000000-0005-0000-0000-000070480000}"/>
    <cellStyle name="Comma 3 8 2 3 3 2" xfId="4292" xr:uid="{00000000-0005-0000-0000-000071480000}"/>
    <cellStyle name="Comma 3 8 2 3 3 2 2" xfId="9095" xr:uid="{00000000-0005-0000-0000-000072480000}"/>
    <cellStyle name="Comma 3 8 2 3 3 2 2 2" xfId="18702" xr:uid="{00000000-0005-0000-0000-000073480000}"/>
    <cellStyle name="Comma 3 8 2 3 3 2 2 2 2" xfId="37916" xr:uid="{27010F33-5715-4783-A7E6-F8933E631C9D}"/>
    <cellStyle name="Comma 3 8 2 3 3 2 2 3" xfId="28309" xr:uid="{792F5D7C-648B-4A66-9F8A-2185CAAA895D}"/>
    <cellStyle name="Comma 3 8 2 3 3 2 3" xfId="13899" xr:uid="{00000000-0005-0000-0000-000074480000}"/>
    <cellStyle name="Comma 3 8 2 3 3 2 3 2" xfId="33113" xr:uid="{718F8E9C-0A9B-4154-96F2-6F87F716C2A8}"/>
    <cellStyle name="Comma 3 8 2 3 3 2 4" xfId="23506" xr:uid="{CE9540F8-16AC-408F-97DB-2B5C6D918535}"/>
    <cellStyle name="Comma 3 8 2 3 3 3" xfId="6694" xr:uid="{00000000-0005-0000-0000-000075480000}"/>
    <cellStyle name="Comma 3 8 2 3 3 3 2" xfId="16301" xr:uid="{00000000-0005-0000-0000-000076480000}"/>
    <cellStyle name="Comma 3 8 2 3 3 3 2 2" xfId="35515" xr:uid="{CA4D9981-B184-472A-B64D-63E3F1AEDF1B}"/>
    <cellStyle name="Comma 3 8 2 3 3 3 3" xfId="25908" xr:uid="{459AEBFD-5C19-4E55-AD86-98C3690A5BCB}"/>
    <cellStyle name="Comma 3 8 2 3 3 4" xfId="11497" xr:uid="{00000000-0005-0000-0000-000077480000}"/>
    <cellStyle name="Comma 3 8 2 3 3 4 2" xfId="30711" xr:uid="{0A356D33-02CC-4096-93C1-E0601C6DE1DA}"/>
    <cellStyle name="Comma 3 8 2 3 3 5" xfId="21104" xr:uid="{F4FCB928-9189-40B5-85C8-8C62BEFF00DA}"/>
    <cellStyle name="Comma 3 8 2 3 4" xfId="2692" xr:uid="{00000000-0005-0000-0000-000078480000}"/>
    <cellStyle name="Comma 3 8 2 3 4 2" xfId="7495" xr:uid="{00000000-0005-0000-0000-000079480000}"/>
    <cellStyle name="Comma 3 8 2 3 4 2 2" xfId="17102" xr:uid="{00000000-0005-0000-0000-00007A480000}"/>
    <cellStyle name="Comma 3 8 2 3 4 2 2 2" xfId="36316" xr:uid="{8E4F3812-AF9A-4FC8-A53D-0AD62B66A744}"/>
    <cellStyle name="Comma 3 8 2 3 4 2 3" xfId="26709" xr:uid="{A75DAD8B-C06A-4C4E-B9BC-B300BB885EA8}"/>
    <cellStyle name="Comma 3 8 2 3 4 3" xfId="12299" xr:uid="{00000000-0005-0000-0000-00007B480000}"/>
    <cellStyle name="Comma 3 8 2 3 4 3 2" xfId="31513" xr:uid="{B58E7B42-2044-4DBD-B72C-E7F6452F688B}"/>
    <cellStyle name="Comma 3 8 2 3 4 4" xfId="21906" xr:uid="{71E1867C-B07D-46E9-B713-76162292E886}"/>
    <cellStyle name="Comma 3 8 2 3 5" xfId="5094" xr:uid="{00000000-0005-0000-0000-00007C480000}"/>
    <cellStyle name="Comma 3 8 2 3 5 2" xfId="14701" xr:uid="{00000000-0005-0000-0000-00007D480000}"/>
    <cellStyle name="Comma 3 8 2 3 5 2 2" xfId="33915" xr:uid="{414A8833-D9EB-48AF-A603-1CC1707DBB87}"/>
    <cellStyle name="Comma 3 8 2 3 5 3" xfId="24308" xr:uid="{978C03D3-FDDD-437D-87D4-361B3F9FE1B8}"/>
    <cellStyle name="Comma 3 8 2 3 6" xfId="9897" xr:uid="{00000000-0005-0000-0000-00007E480000}"/>
    <cellStyle name="Comma 3 8 2 3 6 2" xfId="29111" xr:uid="{16295018-FBAE-4B21-B07B-B88316E9C260}"/>
    <cellStyle name="Comma 3 8 2 3 7" xfId="19504" xr:uid="{5F38B1E4-2B5E-4534-8C66-585A864A3E5B}"/>
    <cellStyle name="Comma 3 8 2 4" xfId="486" xr:uid="{00000000-0005-0000-0000-00007F480000}"/>
    <cellStyle name="Comma 3 8 2 4 2" xfId="1287" xr:uid="{00000000-0005-0000-0000-000080480000}"/>
    <cellStyle name="Comma 3 8 2 4 2 2" xfId="3692" xr:uid="{00000000-0005-0000-0000-000081480000}"/>
    <cellStyle name="Comma 3 8 2 4 2 2 2" xfId="8495" xr:uid="{00000000-0005-0000-0000-000082480000}"/>
    <cellStyle name="Comma 3 8 2 4 2 2 2 2" xfId="18102" xr:uid="{00000000-0005-0000-0000-000083480000}"/>
    <cellStyle name="Comma 3 8 2 4 2 2 2 2 2" xfId="37316" xr:uid="{7DE88838-9ECC-4B0B-9B7C-267169975AA0}"/>
    <cellStyle name="Comma 3 8 2 4 2 2 2 3" xfId="27709" xr:uid="{83466227-A58C-4AC9-9B4B-98897ACE4B7B}"/>
    <cellStyle name="Comma 3 8 2 4 2 2 3" xfId="13299" xr:uid="{00000000-0005-0000-0000-000084480000}"/>
    <cellStyle name="Comma 3 8 2 4 2 2 3 2" xfId="32513" xr:uid="{867A75F5-A8DB-4CB7-A85A-A2952CA41068}"/>
    <cellStyle name="Comma 3 8 2 4 2 2 4" xfId="22906" xr:uid="{6C2A9577-BD2E-4D51-B849-59B3C910D1C6}"/>
    <cellStyle name="Comma 3 8 2 4 2 3" xfId="6094" xr:uid="{00000000-0005-0000-0000-000085480000}"/>
    <cellStyle name="Comma 3 8 2 4 2 3 2" xfId="15701" xr:uid="{00000000-0005-0000-0000-000086480000}"/>
    <cellStyle name="Comma 3 8 2 4 2 3 2 2" xfId="34915" xr:uid="{AD099CBC-260E-4A22-B142-2686492FE704}"/>
    <cellStyle name="Comma 3 8 2 4 2 3 3" xfId="25308" xr:uid="{E0F4AF65-2797-4E22-B5D2-F35532C9F231}"/>
    <cellStyle name="Comma 3 8 2 4 2 4" xfId="10897" xr:uid="{00000000-0005-0000-0000-000087480000}"/>
    <cellStyle name="Comma 3 8 2 4 2 4 2" xfId="30111" xr:uid="{00466C9F-484B-4B34-8E8D-BE6A803FD2C6}"/>
    <cellStyle name="Comma 3 8 2 4 2 5" xfId="20504" xr:uid="{3124EBEA-ACE3-4126-A8C5-93756E3106D0}"/>
    <cellStyle name="Comma 3 8 2 4 3" xfId="2087" xr:uid="{00000000-0005-0000-0000-000088480000}"/>
    <cellStyle name="Comma 3 8 2 4 3 2" xfId="4492" xr:uid="{00000000-0005-0000-0000-000089480000}"/>
    <cellStyle name="Comma 3 8 2 4 3 2 2" xfId="9295" xr:uid="{00000000-0005-0000-0000-00008A480000}"/>
    <cellStyle name="Comma 3 8 2 4 3 2 2 2" xfId="18902" xr:uid="{00000000-0005-0000-0000-00008B480000}"/>
    <cellStyle name="Comma 3 8 2 4 3 2 2 2 2" xfId="38116" xr:uid="{475D746A-E605-4693-88E6-698937F525BD}"/>
    <cellStyle name="Comma 3 8 2 4 3 2 2 3" xfId="28509" xr:uid="{AA34E139-26C9-46F6-B3F0-0BE8746555D7}"/>
    <cellStyle name="Comma 3 8 2 4 3 2 3" xfId="14099" xr:uid="{00000000-0005-0000-0000-00008C480000}"/>
    <cellStyle name="Comma 3 8 2 4 3 2 3 2" xfId="33313" xr:uid="{2574574B-F3F1-4459-B170-1389385B9C2E}"/>
    <cellStyle name="Comma 3 8 2 4 3 2 4" xfId="23706" xr:uid="{61BD7DFF-CF88-49EA-B14A-248F567BB1AC}"/>
    <cellStyle name="Comma 3 8 2 4 3 3" xfId="6894" xr:uid="{00000000-0005-0000-0000-00008D480000}"/>
    <cellStyle name="Comma 3 8 2 4 3 3 2" xfId="16501" xr:uid="{00000000-0005-0000-0000-00008E480000}"/>
    <cellStyle name="Comma 3 8 2 4 3 3 2 2" xfId="35715" xr:uid="{DDF5C2E0-D0BC-464F-9B16-29641ED2077F}"/>
    <cellStyle name="Comma 3 8 2 4 3 3 3" xfId="26108" xr:uid="{8AE1E0C5-67C4-4DA2-A5EA-A3E4CC0FB3D3}"/>
    <cellStyle name="Comma 3 8 2 4 3 4" xfId="11697" xr:uid="{00000000-0005-0000-0000-00008F480000}"/>
    <cellStyle name="Comma 3 8 2 4 3 4 2" xfId="30911" xr:uid="{A96D7435-8FC3-4CB7-A385-69231D19AB85}"/>
    <cellStyle name="Comma 3 8 2 4 3 5" xfId="21304" xr:uid="{CE42503A-CD1E-4F59-83F0-FAEB1C7324DF}"/>
    <cellStyle name="Comma 3 8 2 4 4" xfId="2892" xr:uid="{00000000-0005-0000-0000-000090480000}"/>
    <cellStyle name="Comma 3 8 2 4 4 2" xfId="7695" xr:uid="{00000000-0005-0000-0000-000091480000}"/>
    <cellStyle name="Comma 3 8 2 4 4 2 2" xfId="17302" xr:uid="{00000000-0005-0000-0000-000092480000}"/>
    <cellStyle name="Comma 3 8 2 4 4 2 2 2" xfId="36516" xr:uid="{B205E4BC-AF68-4963-86AF-99C3C45F9D91}"/>
    <cellStyle name="Comma 3 8 2 4 4 2 3" xfId="26909" xr:uid="{B3D73C28-1C7A-45BE-880F-6274F0554FF9}"/>
    <cellStyle name="Comma 3 8 2 4 4 3" xfId="12499" xr:uid="{00000000-0005-0000-0000-000093480000}"/>
    <cellStyle name="Comma 3 8 2 4 4 3 2" xfId="31713" xr:uid="{8406450E-136C-4976-90C6-A1E1DB86A382}"/>
    <cellStyle name="Comma 3 8 2 4 4 4" xfId="22106" xr:uid="{65E1EFA8-5716-43E6-A85B-61289A03B92D}"/>
    <cellStyle name="Comma 3 8 2 4 5" xfId="5294" xr:uid="{00000000-0005-0000-0000-000094480000}"/>
    <cellStyle name="Comma 3 8 2 4 5 2" xfId="14901" xr:uid="{00000000-0005-0000-0000-000095480000}"/>
    <cellStyle name="Comma 3 8 2 4 5 2 2" xfId="34115" xr:uid="{1A6EEFB2-65E4-4DF3-B248-6E7D69CE55F6}"/>
    <cellStyle name="Comma 3 8 2 4 5 3" xfId="24508" xr:uid="{6552D7A3-22DD-4E12-B07E-3DDE9B06D05E}"/>
    <cellStyle name="Comma 3 8 2 4 6" xfId="10097" xr:uid="{00000000-0005-0000-0000-000096480000}"/>
    <cellStyle name="Comma 3 8 2 4 6 2" xfId="29311" xr:uid="{D2FBF84E-1AE0-4486-A0AE-DCFB542DD937}"/>
    <cellStyle name="Comma 3 8 2 4 7" xfId="19704" xr:uid="{10E3FCE0-C7BD-4AAF-99CC-8474732F862D}"/>
    <cellStyle name="Comma 3 8 2 5" xfId="686" xr:uid="{00000000-0005-0000-0000-000097480000}"/>
    <cellStyle name="Comma 3 8 2 5 2" xfId="1487" xr:uid="{00000000-0005-0000-0000-000098480000}"/>
    <cellStyle name="Comma 3 8 2 5 2 2" xfId="3892" xr:uid="{00000000-0005-0000-0000-000099480000}"/>
    <cellStyle name="Comma 3 8 2 5 2 2 2" xfId="8695" xr:uid="{00000000-0005-0000-0000-00009A480000}"/>
    <cellStyle name="Comma 3 8 2 5 2 2 2 2" xfId="18302" xr:uid="{00000000-0005-0000-0000-00009B480000}"/>
    <cellStyle name="Comma 3 8 2 5 2 2 2 2 2" xfId="37516" xr:uid="{AD4F6270-EBD5-49EC-9DC1-AAB15E91E272}"/>
    <cellStyle name="Comma 3 8 2 5 2 2 2 3" xfId="27909" xr:uid="{0E509791-F9F8-43BF-AA29-0ECC736FB940}"/>
    <cellStyle name="Comma 3 8 2 5 2 2 3" xfId="13499" xr:uid="{00000000-0005-0000-0000-00009C480000}"/>
    <cellStyle name="Comma 3 8 2 5 2 2 3 2" xfId="32713" xr:uid="{63C82188-41E2-4A7D-A08C-032D6D8B9940}"/>
    <cellStyle name="Comma 3 8 2 5 2 2 4" xfId="23106" xr:uid="{8817D5F6-B42B-47B1-9408-AAC5C7B45469}"/>
    <cellStyle name="Comma 3 8 2 5 2 3" xfId="6294" xr:uid="{00000000-0005-0000-0000-00009D480000}"/>
    <cellStyle name="Comma 3 8 2 5 2 3 2" xfId="15901" xr:uid="{00000000-0005-0000-0000-00009E480000}"/>
    <cellStyle name="Comma 3 8 2 5 2 3 2 2" xfId="35115" xr:uid="{D882E867-3485-465D-A701-E6EC7D34FC44}"/>
    <cellStyle name="Comma 3 8 2 5 2 3 3" xfId="25508" xr:uid="{9C58FF66-1310-4877-B57F-81CC83E02F88}"/>
    <cellStyle name="Comma 3 8 2 5 2 4" xfId="11097" xr:uid="{00000000-0005-0000-0000-00009F480000}"/>
    <cellStyle name="Comma 3 8 2 5 2 4 2" xfId="30311" xr:uid="{DF058585-5078-4BBB-9BC4-FA52A6BC029C}"/>
    <cellStyle name="Comma 3 8 2 5 2 5" xfId="20704" xr:uid="{0A5C08C2-6583-4AA4-B669-0F875727515F}"/>
    <cellStyle name="Comma 3 8 2 5 3" xfId="2287" xr:uid="{00000000-0005-0000-0000-0000A0480000}"/>
    <cellStyle name="Comma 3 8 2 5 3 2" xfId="4692" xr:uid="{00000000-0005-0000-0000-0000A1480000}"/>
    <cellStyle name="Comma 3 8 2 5 3 2 2" xfId="9495" xr:uid="{00000000-0005-0000-0000-0000A2480000}"/>
    <cellStyle name="Comma 3 8 2 5 3 2 2 2" xfId="19102" xr:uid="{00000000-0005-0000-0000-0000A3480000}"/>
    <cellStyle name="Comma 3 8 2 5 3 2 2 2 2" xfId="38316" xr:uid="{E10FE029-3BF0-4136-B503-9D82FC65C7B1}"/>
    <cellStyle name="Comma 3 8 2 5 3 2 2 3" xfId="28709" xr:uid="{AAF565DD-DDD3-4794-B284-044D1AFDAD9A}"/>
    <cellStyle name="Comma 3 8 2 5 3 2 3" xfId="14299" xr:uid="{00000000-0005-0000-0000-0000A4480000}"/>
    <cellStyle name="Comma 3 8 2 5 3 2 3 2" xfId="33513" xr:uid="{98AC891B-1A76-4FDD-9A70-D58F0FFDF2AD}"/>
    <cellStyle name="Comma 3 8 2 5 3 2 4" xfId="23906" xr:uid="{FA1ACF4C-4E4E-4C60-9268-6B4800199489}"/>
    <cellStyle name="Comma 3 8 2 5 3 3" xfId="7094" xr:uid="{00000000-0005-0000-0000-0000A5480000}"/>
    <cellStyle name="Comma 3 8 2 5 3 3 2" xfId="16701" xr:uid="{00000000-0005-0000-0000-0000A6480000}"/>
    <cellStyle name="Comma 3 8 2 5 3 3 2 2" xfId="35915" xr:uid="{B0830EA1-156C-4FCB-9E0B-0D0F1FF11743}"/>
    <cellStyle name="Comma 3 8 2 5 3 3 3" xfId="26308" xr:uid="{85CB8562-AEE9-4DBD-96DF-50742F27D013}"/>
    <cellStyle name="Comma 3 8 2 5 3 4" xfId="11897" xr:uid="{00000000-0005-0000-0000-0000A7480000}"/>
    <cellStyle name="Comma 3 8 2 5 3 4 2" xfId="31111" xr:uid="{642E0AC4-C2B9-4E45-BD56-A4E4BDCE041F}"/>
    <cellStyle name="Comma 3 8 2 5 3 5" xfId="21504" xr:uid="{56E1A83F-C89C-4998-8465-AE30AB4864DC}"/>
    <cellStyle name="Comma 3 8 2 5 4" xfId="3092" xr:uid="{00000000-0005-0000-0000-0000A8480000}"/>
    <cellStyle name="Comma 3 8 2 5 4 2" xfId="7895" xr:uid="{00000000-0005-0000-0000-0000A9480000}"/>
    <cellStyle name="Comma 3 8 2 5 4 2 2" xfId="17502" xr:uid="{00000000-0005-0000-0000-0000AA480000}"/>
    <cellStyle name="Comma 3 8 2 5 4 2 2 2" xfId="36716" xr:uid="{CCD8C7D8-ADC4-4254-AE88-AEC306EA09E3}"/>
    <cellStyle name="Comma 3 8 2 5 4 2 3" xfId="27109" xr:uid="{568C2FC6-BE23-4C34-B2F5-760486B39F33}"/>
    <cellStyle name="Comma 3 8 2 5 4 3" xfId="12699" xr:uid="{00000000-0005-0000-0000-0000AB480000}"/>
    <cellStyle name="Comma 3 8 2 5 4 3 2" xfId="31913" xr:uid="{A111573A-5746-4720-88C9-F2553DE624A0}"/>
    <cellStyle name="Comma 3 8 2 5 4 4" xfId="22306" xr:uid="{E302C343-0E07-4543-BF1E-0435BE76BC89}"/>
    <cellStyle name="Comma 3 8 2 5 5" xfId="5494" xr:uid="{00000000-0005-0000-0000-0000AC480000}"/>
    <cellStyle name="Comma 3 8 2 5 5 2" xfId="15101" xr:uid="{00000000-0005-0000-0000-0000AD480000}"/>
    <cellStyle name="Comma 3 8 2 5 5 2 2" xfId="34315" xr:uid="{30A9CA15-D775-4873-A162-7150F7828499}"/>
    <cellStyle name="Comma 3 8 2 5 5 3" xfId="24708" xr:uid="{095EF7D6-1E1F-48BA-A43A-DD7FAA277F5F}"/>
    <cellStyle name="Comma 3 8 2 5 6" xfId="10297" xr:uid="{00000000-0005-0000-0000-0000AE480000}"/>
    <cellStyle name="Comma 3 8 2 5 6 2" xfId="29511" xr:uid="{4773831F-7E23-4CA1-B55A-4F0705EA5166}"/>
    <cellStyle name="Comma 3 8 2 5 7" xfId="19904" xr:uid="{81A2F7C8-41B4-4E56-91B6-C281B19545DF}"/>
    <cellStyle name="Comma 3 8 2 6" xfId="887" xr:uid="{00000000-0005-0000-0000-0000AF480000}"/>
    <cellStyle name="Comma 3 8 2 6 2" xfId="3292" xr:uid="{00000000-0005-0000-0000-0000B0480000}"/>
    <cellStyle name="Comma 3 8 2 6 2 2" xfId="8095" xr:uid="{00000000-0005-0000-0000-0000B1480000}"/>
    <cellStyle name="Comma 3 8 2 6 2 2 2" xfId="17702" xr:uid="{00000000-0005-0000-0000-0000B2480000}"/>
    <cellStyle name="Comma 3 8 2 6 2 2 2 2" xfId="36916" xr:uid="{D4E125E2-3028-4D67-987D-109732BAC203}"/>
    <cellStyle name="Comma 3 8 2 6 2 2 3" xfId="27309" xr:uid="{EE4736D0-63DB-408F-A428-44D42F202E13}"/>
    <cellStyle name="Comma 3 8 2 6 2 3" xfId="12899" xr:uid="{00000000-0005-0000-0000-0000B3480000}"/>
    <cellStyle name="Comma 3 8 2 6 2 3 2" xfId="32113" xr:uid="{18686200-23EC-4799-8CB2-7C73531B0C07}"/>
    <cellStyle name="Comma 3 8 2 6 2 4" xfId="22506" xr:uid="{C4693800-48AB-43E1-8A02-0FDD857670E2}"/>
    <cellStyle name="Comma 3 8 2 6 3" xfId="5694" xr:uid="{00000000-0005-0000-0000-0000B4480000}"/>
    <cellStyle name="Comma 3 8 2 6 3 2" xfId="15301" xr:uid="{00000000-0005-0000-0000-0000B5480000}"/>
    <cellStyle name="Comma 3 8 2 6 3 2 2" xfId="34515" xr:uid="{55903237-0DAC-459F-A489-7E16361B2F03}"/>
    <cellStyle name="Comma 3 8 2 6 3 3" xfId="24908" xr:uid="{CC726224-16CD-4FA2-B465-842F1F7608B2}"/>
    <cellStyle name="Comma 3 8 2 6 4" xfId="10497" xr:uid="{00000000-0005-0000-0000-0000B6480000}"/>
    <cellStyle name="Comma 3 8 2 6 4 2" xfId="29711" xr:uid="{EE709508-284E-488B-938E-0E605A45FEDC}"/>
    <cellStyle name="Comma 3 8 2 6 5" xfId="20104" xr:uid="{8EAE5DB3-BBFC-4988-BD72-3B484CFEE0FC}"/>
    <cellStyle name="Comma 3 8 2 7" xfId="1687" xr:uid="{00000000-0005-0000-0000-0000B7480000}"/>
    <cellStyle name="Comma 3 8 2 7 2" xfId="4092" xr:uid="{00000000-0005-0000-0000-0000B8480000}"/>
    <cellStyle name="Comma 3 8 2 7 2 2" xfId="8895" xr:uid="{00000000-0005-0000-0000-0000B9480000}"/>
    <cellStyle name="Comma 3 8 2 7 2 2 2" xfId="18502" xr:uid="{00000000-0005-0000-0000-0000BA480000}"/>
    <cellStyle name="Comma 3 8 2 7 2 2 2 2" xfId="37716" xr:uid="{87E69166-6253-4BF8-8636-09514ED6FE14}"/>
    <cellStyle name="Comma 3 8 2 7 2 2 3" xfId="28109" xr:uid="{F590080C-42CD-4257-B265-1F8637CA86C6}"/>
    <cellStyle name="Comma 3 8 2 7 2 3" xfId="13699" xr:uid="{00000000-0005-0000-0000-0000BB480000}"/>
    <cellStyle name="Comma 3 8 2 7 2 3 2" xfId="32913" xr:uid="{B093650C-E221-45E6-854C-64E419A2A1FE}"/>
    <cellStyle name="Comma 3 8 2 7 2 4" xfId="23306" xr:uid="{B015E8FC-9B63-4FF2-A41B-713922E5E7D8}"/>
    <cellStyle name="Comma 3 8 2 7 3" xfId="6494" xr:uid="{00000000-0005-0000-0000-0000BC480000}"/>
    <cellStyle name="Comma 3 8 2 7 3 2" xfId="16101" xr:uid="{00000000-0005-0000-0000-0000BD480000}"/>
    <cellStyle name="Comma 3 8 2 7 3 2 2" xfId="35315" xr:uid="{E4B99F4F-1AD1-49FF-B12F-BA58635679D5}"/>
    <cellStyle name="Comma 3 8 2 7 3 3" xfId="25708" xr:uid="{45331797-0C88-4C2C-B459-CE212EF71DD7}"/>
    <cellStyle name="Comma 3 8 2 7 4" xfId="11297" xr:uid="{00000000-0005-0000-0000-0000BE480000}"/>
    <cellStyle name="Comma 3 8 2 7 4 2" xfId="30511" xr:uid="{9FE58397-7315-4FB4-B438-69FB37F7372E}"/>
    <cellStyle name="Comma 3 8 2 7 5" xfId="20904" xr:uid="{B41B2ADB-4B95-48E7-A689-23E37760CFAC}"/>
    <cellStyle name="Comma 3 8 2 8" xfId="2492" xr:uid="{00000000-0005-0000-0000-0000BF480000}"/>
    <cellStyle name="Comma 3 8 2 8 2" xfId="7295" xr:uid="{00000000-0005-0000-0000-0000C0480000}"/>
    <cellStyle name="Comma 3 8 2 8 2 2" xfId="16902" xr:uid="{00000000-0005-0000-0000-0000C1480000}"/>
    <cellStyle name="Comma 3 8 2 8 2 2 2" xfId="36116" xr:uid="{DEFC9A29-FB44-4B2E-B943-F006997ED3DE}"/>
    <cellStyle name="Comma 3 8 2 8 2 3" xfId="26509" xr:uid="{B5E36742-D62A-4E34-9FE6-4D5F93B010BB}"/>
    <cellStyle name="Comma 3 8 2 8 3" xfId="12099" xr:uid="{00000000-0005-0000-0000-0000C2480000}"/>
    <cellStyle name="Comma 3 8 2 8 3 2" xfId="31313" xr:uid="{31C0CF76-C61C-421A-9FE3-89B3C7CD15D7}"/>
    <cellStyle name="Comma 3 8 2 8 4" xfId="21706" xr:uid="{10D9AB19-FC5F-4271-BD7D-C9457DB16FA8}"/>
    <cellStyle name="Comma 3 8 2 9" xfId="4894" xr:uid="{00000000-0005-0000-0000-0000C3480000}"/>
    <cellStyle name="Comma 3 8 2 9 2" xfId="14501" xr:uid="{00000000-0005-0000-0000-0000C4480000}"/>
    <cellStyle name="Comma 3 8 2 9 2 2" xfId="33715" xr:uid="{8C62A883-8ADD-463C-8EB0-E7E6CB748A24}"/>
    <cellStyle name="Comma 3 8 2 9 3" xfId="24108" xr:uid="{13AF1264-E16B-45D7-B37F-D9822FBB2773}"/>
    <cellStyle name="Comma 3 8 3" xfId="136" xr:uid="{00000000-0005-0000-0000-0000C5480000}"/>
    <cellStyle name="Comma 3 8 3 10" xfId="19354" xr:uid="{C02C505D-3CEE-4FF8-8D38-51EF95AF19A9}"/>
    <cellStyle name="Comma 3 8 3 2" xfId="336" xr:uid="{00000000-0005-0000-0000-0000C6480000}"/>
    <cellStyle name="Comma 3 8 3 2 2" xfId="1137" xr:uid="{00000000-0005-0000-0000-0000C7480000}"/>
    <cellStyle name="Comma 3 8 3 2 2 2" xfId="3542" xr:uid="{00000000-0005-0000-0000-0000C8480000}"/>
    <cellStyle name="Comma 3 8 3 2 2 2 2" xfId="8345" xr:uid="{00000000-0005-0000-0000-0000C9480000}"/>
    <cellStyle name="Comma 3 8 3 2 2 2 2 2" xfId="17952" xr:uid="{00000000-0005-0000-0000-0000CA480000}"/>
    <cellStyle name="Comma 3 8 3 2 2 2 2 2 2" xfId="37166" xr:uid="{4DCC6E83-7CB4-46F2-9269-68C16A5E6507}"/>
    <cellStyle name="Comma 3 8 3 2 2 2 2 3" xfId="27559" xr:uid="{E1DD1324-19D4-4C59-868B-168229FABBB0}"/>
    <cellStyle name="Comma 3 8 3 2 2 2 3" xfId="13149" xr:uid="{00000000-0005-0000-0000-0000CB480000}"/>
    <cellStyle name="Comma 3 8 3 2 2 2 3 2" xfId="32363" xr:uid="{E2E62163-E750-4121-95B1-82A6D2B84DF9}"/>
    <cellStyle name="Comma 3 8 3 2 2 2 4" xfId="22756" xr:uid="{4224C059-0B8C-4533-9043-09E616ECB315}"/>
    <cellStyle name="Comma 3 8 3 2 2 3" xfId="5944" xr:uid="{00000000-0005-0000-0000-0000CC480000}"/>
    <cellStyle name="Comma 3 8 3 2 2 3 2" xfId="15551" xr:uid="{00000000-0005-0000-0000-0000CD480000}"/>
    <cellStyle name="Comma 3 8 3 2 2 3 2 2" xfId="34765" xr:uid="{6E18246D-9624-44BB-B9C2-8539B20FEEA0}"/>
    <cellStyle name="Comma 3 8 3 2 2 3 3" xfId="25158" xr:uid="{10359959-EBEB-49A6-A9B0-4E2920C63C83}"/>
    <cellStyle name="Comma 3 8 3 2 2 4" xfId="10747" xr:uid="{00000000-0005-0000-0000-0000CE480000}"/>
    <cellStyle name="Comma 3 8 3 2 2 4 2" xfId="29961" xr:uid="{E8297BCC-3DC4-4F38-AFAE-1A2B4F40FBCC}"/>
    <cellStyle name="Comma 3 8 3 2 2 5" xfId="20354" xr:uid="{E2F026DE-2D5F-428C-8CD3-7BE771BE999A}"/>
    <cellStyle name="Comma 3 8 3 2 3" xfId="1937" xr:uid="{00000000-0005-0000-0000-0000CF480000}"/>
    <cellStyle name="Comma 3 8 3 2 3 2" xfId="4342" xr:uid="{00000000-0005-0000-0000-0000D0480000}"/>
    <cellStyle name="Comma 3 8 3 2 3 2 2" xfId="9145" xr:uid="{00000000-0005-0000-0000-0000D1480000}"/>
    <cellStyle name="Comma 3 8 3 2 3 2 2 2" xfId="18752" xr:uid="{00000000-0005-0000-0000-0000D2480000}"/>
    <cellStyle name="Comma 3 8 3 2 3 2 2 2 2" xfId="37966" xr:uid="{E36FD971-41DB-4FE9-8843-873B252DF7C7}"/>
    <cellStyle name="Comma 3 8 3 2 3 2 2 3" xfId="28359" xr:uid="{091DFE94-1081-4707-A595-AC7A30480E4B}"/>
    <cellStyle name="Comma 3 8 3 2 3 2 3" xfId="13949" xr:uid="{00000000-0005-0000-0000-0000D3480000}"/>
    <cellStyle name="Comma 3 8 3 2 3 2 3 2" xfId="33163" xr:uid="{8CBA3F2F-B20F-4F59-98F5-17415B2E5BDE}"/>
    <cellStyle name="Comma 3 8 3 2 3 2 4" xfId="23556" xr:uid="{D2CB2AE6-06EB-4E65-A066-29067D7637CD}"/>
    <cellStyle name="Comma 3 8 3 2 3 3" xfId="6744" xr:uid="{00000000-0005-0000-0000-0000D4480000}"/>
    <cellStyle name="Comma 3 8 3 2 3 3 2" xfId="16351" xr:uid="{00000000-0005-0000-0000-0000D5480000}"/>
    <cellStyle name="Comma 3 8 3 2 3 3 2 2" xfId="35565" xr:uid="{7C9FFE81-903A-4440-B956-58920106B4BE}"/>
    <cellStyle name="Comma 3 8 3 2 3 3 3" xfId="25958" xr:uid="{61238437-F972-4EA5-94CD-58ADA2CFF3C6}"/>
    <cellStyle name="Comma 3 8 3 2 3 4" xfId="11547" xr:uid="{00000000-0005-0000-0000-0000D6480000}"/>
    <cellStyle name="Comma 3 8 3 2 3 4 2" xfId="30761" xr:uid="{F276C6E2-7214-41CF-B218-2ABE479C556B}"/>
    <cellStyle name="Comma 3 8 3 2 3 5" xfId="21154" xr:uid="{D2319AE3-AA9C-4F27-8757-2DDA1FB15AAE}"/>
    <cellStyle name="Comma 3 8 3 2 4" xfId="2742" xr:uid="{00000000-0005-0000-0000-0000D7480000}"/>
    <cellStyle name="Comma 3 8 3 2 4 2" xfId="7545" xr:uid="{00000000-0005-0000-0000-0000D8480000}"/>
    <cellStyle name="Comma 3 8 3 2 4 2 2" xfId="17152" xr:uid="{00000000-0005-0000-0000-0000D9480000}"/>
    <cellStyle name="Comma 3 8 3 2 4 2 2 2" xfId="36366" xr:uid="{18267458-7BB2-43A5-A9BC-892B3BBCA627}"/>
    <cellStyle name="Comma 3 8 3 2 4 2 3" xfId="26759" xr:uid="{43656379-D64E-4789-AA1B-252E0CF6742B}"/>
    <cellStyle name="Comma 3 8 3 2 4 3" xfId="12349" xr:uid="{00000000-0005-0000-0000-0000DA480000}"/>
    <cellStyle name="Comma 3 8 3 2 4 3 2" xfId="31563" xr:uid="{43F38FEC-DDDB-4D73-A24C-C02405F8664C}"/>
    <cellStyle name="Comma 3 8 3 2 4 4" xfId="21956" xr:uid="{77536FA3-ACE1-4B2A-9688-1AD4FAC05696}"/>
    <cellStyle name="Comma 3 8 3 2 5" xfId="5144" xr:uid="{00000000-0005-0000-0000-0000DB480000}"/>
    <cellStyle name="Comma 3 8 3 2 5 2" xfId="14751" xr:uid="{00000000-0005-0000-0000-0000DC480000}"/>
    <cellStyle name="Comma 3 8 3 2 5 2 2" xfId="33965" xr:uid="{11C9ABB3-7C11-41C9-B338-81B607CD4F47}"/>
    <cellStyle name="Comma 3 8 3 2 5 3" xfId="24358" xr:uid="{477D06C9-533D-4B4B-AA66-A91ABD9E8491}"/>
    <cellStyle name="Comma 3 8 3 2 6" xfId="9947" xr:uid="{00000000-0005-0000-0000-0000DD480000}"/>
    <cellStyle name="Comma 3 8 3 2 6 2" xfId="29161" xr:uid="{D49E25A5-053D-41D7-AA37-3B23F66261FF}"/>
    <cellStyle name="Comma 3 8 3 2 7" xfId="19554" xr:uid="{FEE2B486-1C0B-4558-9602-2751D1CC6CA0}"/>
    <cellStyle name="Comma 3 8 3 3" xfId="536" xr:uid="{00000000-0005-0000-0000-0000DE480000}"/>
    <cellStyle name="Comma 3 8 3 3 2" xfId="1337" xr:uid="{00000000-0005-0000-0000-0000DF480000}"/>
    <cellStyle name="Comma 3 8 3 3 2 2" xfId="3742" xr:uid="{00000000-0005-0000-0000-0000E0480000}"/>
    <cellStyle name="Comma 3 8 3 3 2 2 2" xfId="8545" xr:uid="{00000000-0005-0000-0000-0000E1480000}"/>
    <cellStyle name="Comma 3 8 3 3 2 2 2 2" xfId="18152" xr:uid="{00000000-0005-0000-0000-0000E2480000}"/>
    <cellStyle name="Comma 3 8 3 3 2 2 2 2 2" xfId="37366" xr:uid="{1A5214A1-0B78-470A-89D9-4430488EBD3A}"/>
    <cellStyle name="Comma 3 8 3 3 2 2 2 3" xfId="27759" xr:uid="{D9344844-AE4A-47A9-AB85-720D9E71E256}"/>
    <cellStyle name="Comma 3 8 3 3 2 2 3" xfId="13349" xr:uid="{00000000-0005-0000-0000-0000E3480000}"/>
    <cellStyle name="Comma 3 8 3 3 2 2 3 2" xfId="32563" xr:uid="{D1DF2961-EBA4-43D3-912E-C6DC724AE205}"/>
    <cellStyle name="Comma 3 8 3 3 2 2 4" xfId="22956" xr:uid="{E9A2EBB7-33B8-47D6-A5B6-3C42BD1A171D}"/>
    <cellStyle name="Comma 3 8 3 3 2 3" xfId="6144" xr:uid="{00000000-0005-0000-0000-0000E4480000}"/>
    <cellStyle name="Comma 3 8 3 3 2 3 2" xfId="15751" xr:uid="{00000000-0005-0000-0000-0000E5480000}"/>
    <cellStyle name="Comma 3 8 3 3 2 3 2 2" xfId="34965" xr:uid="{3E6D594A-714E-4303-A62F-FF6B35DB22CE}"/>
    <cellStyle name="Comma 3 8 3 3 2 3 3" xfId="25358" xr:uid="{79938E9F-F2E9-4EA1-8584-1622E76AFC30}"/>
    <cellStyle name="Comma 3 8 3 3 2 4" xfId="10947" xr:uid="{00000000-0005-0000-0000-0000E6480000}"/>
    <cellStyle name="Comma 3 8 3 3 2 4 2" xfId="30161" xr:uid="{67FC9052-82BD-42D9-A7E2-9DD354416165}"/>
    <cellStyle name="Comma 3 8 3 3 2 5" xfId="20554" xr:uid="{47B19DD5-B441-4E36-AE10-4D94B7F526F3}"/>
    <cellStyle name="Comma 3 8 3 3 3" xfId="2137" xr:uid="{00000000-0005-0000-0000-0000E7480000}"/>
    <cellStyle name="Comma 3 8 3 3 3 2" xfId="4542" xr:uid="{00000000-0005-0000-0000-0000E8480000}"/>
    <cellStyle name="Comma 3 8 3 3 3 2 2" xfId="9345" xr:uid="{00000000-0005-0000-0000-0000E9480000}"/>
    <cellStyle name="Comma 3 8 3 3 3 2 2 2" xfId="18952" xr:uid="{00000000-0005-0000-0000-0000EA480000}"/>
    <cellStyle name="Comma 3 8 3 3 3 2 2 2 2" xfId="38166" xr:uid="{D0F0D26D-DBBF-4BF5-A967-49B9728F5F5E}"/>
    <cellStyle name="Comma 3 8 3 3 3 2 2 3" xfId="28559" xr:uid="{74F977C0-98A2-426D-900B-76ED6F4F894F}"/>
    <cellStyle name="Comma 3 8 3 3 3 2 3" xfId="14149" xr:uid="{00000000-0005-0000-0000-0000EB480000}"/>
    <cellStyle name="Comma 3 8 3 3 3 2 3 2" xfId="33363" xr:uid="{3CF830A1-81B3-43AC-93D4-23CF4665050D}"/>
    <cellStyle name="Comma 3 8 3 3 3 2 4" xfId="23756" xr:uid="{CF9FB324-3C72-46D0-AA7A-FC457F0ACB9E}"/>
    <cellStyle name="Comma 3 8 3 3 3 3" xfId="6944" xr:uid="{00000000-0005-0000-0000-0000EC480000}"/>
    <cellStyle name="Comma 3 8 3 3 3 3 2" xfId="16551" xr:uid="{00000000-0005-0000-0000-0000ED480000}"/>
    <cellStyle name="Comma 3 8 3 3 3 3 2 2" xfId="35765" xr:uid="{ADF09782-7393-4AE1-AACF-BBBF9ABEC317}"/>
    <cellStyle name="Comma 3 8 3 3 3 3 3" xfId="26158" xr:uid="{CCAB5B7A-42F1-4823-881A-A1F447B2CB48}"/>
    <cellStyle name="Comma 3 8 3 3 3 4" xfId="11747" xr:uid="{00000000-0005-0000-0000-0000EE480000}"/>
    <cellStyle name="Comma 3 8 3 3 3 4 2" xfId="30961" xr:uid="{035A3C07-57C6-4111-A41D-BE66801AF870}"/>
    <cellStyle name="Comma 3 8 3 3 3 5" xfId="21354" xr:uid="{7CBC9857-0833-4D2E-85B7-5AF1143504A9}"/>
    <cellStyle name="Comma 3 8 3 3 4" xfId="2942" xr:uid="{00000000-0005-0000-0000-0000EF480000}"/>
    <cellStyle name="Comma 3 8 3 3 4 2" xfId="7745" xr:uid="{00000000-0005-0000-0000-0000F0480000}"/>
    <cellStyle name="Comma 3 8 3 3 4 2 2" xfId="17352" xr:uid="{00000000-0005-0000-0000-0000F1480000}"/>
    <cellStyle name="Comma 3 8 3 3 4 2 2 2" xfId="36566" xr:uid="{79FDB582-1999-4655-9C34-BD24D455983A}"/>
    <cellStyle name="Comma 3 8 3 3 4 2 3" xfId="26959" xr:uid="{D5631B9F-880C-4D02-ACC7-92ABC6A11BAE}"/>
    <cellStyle name="Comma 3 8 3 3 4 3" xfId="12549" xr:uid="{00000000-0005-0000-0000-0000F2480000}"/>
    <cellStyle name="Comma 3 8 3 3 4 3 2" xfId="31763" xr:uid="{14A09B37-C4E7-4BA9-B5E3-B67D519FBB6F}"/>
    <cellStyle name="Comma 3 8 3 3 4 4" xfId="22156" xr:uid="{72182802-CE07-4FFB-917B-2E6FF1988EBC}"/>
    <cellStyle name="Comma 3 8 3 3 5" xfId="5344" xr:uid="{00000000-0005-0000-0000-0000F3480000}"/>
    <cellStyle name="Comma 3 8 3 3 5 2" xfId="14951" xr:uid="{00000000-0005-0000-0000-0000F4480000}"/>
    <cellStyle name="Comma 3 8 3 3 5 2 2" xfId="34165" xr:uid="{8F39C858-FE83-4AE2-84FC-7FE4BAD31EB9}"/>
    <cellStyle name="Comma 3 8 3 3 5 3" xfId="24558" xr:uid="{0928336D-42CB-40A5-9231-6B750C813CCE}"/>
    <cellStyle name="Comma 3 8 3 3 6" xfId="10147" xr:uid="{00000000-0005-0000-0000-0000F5480000}"/>
    <cellStyle name="Comma 3 8 3 3 6 2" xfId="29361" xr:uid="{E4E7B858-C22F-42E5-AC04-EFDFF05AC727}"/>
    <cellStyle name="Comma 3 8 3 3 7" xfId="19754" xr:uid="{98F2AA35-48C9-4480-B4C8-E9C0FA621975}"/>
    <cellStyle name="Comma 3 8 3 4" xfId="736" xr:uid="{00000000-0005-0000-0000-0000F6480000}"/>
    <cellStyle name="Comma 3 8 3 4 2" xfId="1537" xr:uid="{00000000-0005-0000-0000-0000F7480000}"/>
    <cellStyle name="Comma 3 8 3 4 2 2" xfId="3942" xr:uid="{00000000-0005-0000-0000-0000F8480000}"/>
    <cellStyle name="Comma 3 8 3 4 2 2 2" xfId="8745" xr:uid="{00000000-0005-0000-0000-0000F9480000}"/>
    <cellStyle name="Comma 3 8 3 4 2 2 2 2" xfId="18352" xr:uid="{00000000-0005-0000-0000-0000FA480000}"/>
    <cellStyle name="Comma 3 8 3 4 2 2 2 2 2" xfId="37566" xr:uid="{F9D19950-F4ED-4330-B9B2-005390A9180C}"/>
    <cellStyle name="Comma 3 8 3 4 2 2 2 3" xfId="27959" xr:uid="{0F6ADEAE-E883-4A6C-BDA7-5DF741C002C4}"/>
    <cellStyle name="Comma 3 8 3 4 2 2 3" xfId="13549" xr:uid="{00000000-0005-0000-0000-0000FB480000}"/>
    <cellStyle name="Comma 3 8 3 4 2 2 3 2" xfId="32763" xr:uid="{009A9C5B-3D96-4BE1-B631-A538DEBD0E53}"/>
    <cellStyle name="Comma 3 8 3 4 2 2 4" xfId="23156" xr:uid="{3D129C76-558C-4474-B6B4-66E745EA4E2E}"/>
    <cellStyle name="Comma 3 8 3 4 2 3" xfId="6344" xr:uid="{00000000-0005-0000-0000-0000FC480000}"/>
    <cellStyle name="Comma 3 8 3 4 2 3 2" xfId="15951" xr:uid="{00000000-0005-0000-0000-0000FD480000}"/>
    <cellStyle name="Comma 3 8 3 4 2 3 2 2" xfId="35165" xr:uid="{4806CE6B-7AC1-4B4E-AED8-29B8A3CF6CF3}"/>
    <cellStyle name="Comma 3 8 3 4 2 3 3" xfId="25558" xr:uid="{E635106F-DF21-40CB-A853-7DA96C837780}"/>
    <cellStyle name="Comma 3 8 3 4 2 4" xfId="11147" xr:uid="{00000000-0005-0000-0000-0000FE480000}"/>
    <cellStyle name="Comma 3 8 3 4 2 4 2" xfId="30361" xr:uid="{721A8FBB-9789-49C9-9DEA-8E1D5BF86F27}"/>
    <cellStyle name="Comma 3 8 3 4 2 5" xfId="20754" xr:uid="{EFF8B4C1-218F-4F86-86FD-C108E2715D65}"/>
    <cellStyle name="Comma 3 8 3 4 3" xfId="2337" xr:uid="{00000000-0005-0000-0000-0000FF480000}"/>
    <cellStyle name="Comma 3 8 3 4 3 2" xfId="4742" xr:uid="{00000000-0005-0000-0000-000000490000}"/>
    <cellStyle name="Comma 3 8 3 4 3 2 2" xfId="9545" xr:uid="{00000000-0005-0000-0000-000001490000}"/>
    <cellStyle name="Comma 3 8 3 4 3 2 2 2" xfId="19152" xr:uid="{00000000-0005-0000-0000-000002490000}"/>
    <cellStyle name="Comma 3 8 3 4 3 2 2 2 2" xfId="38366" xr:uid="{5FF5D2B4-2827-4F88-A026-2EEB73493539}"/>
    <cellStyle name="Comma 3 8 3 4 3 2 2 3" xfId="28759" xr:uid="{6339A261-7C9A-4436-9CFE-0EED92DA0CD7}"/>
    <cellStyle name="Comma 3 8 3 4 3 2 3" xfId="14349" xr:uid="{00000000-0005-0000-0000-000003490000}"/>
    <cellStyle name="Comma 3 8 3 4 3 2 3 2" xfId="33563" xr:uid="{2DD72534-BF20-4D20-81C6-1757CC91A9E5}"/>
    <cellStyle name="Comma 3 8 3 4 3 2 4" xfId="23956" xr:uid="{9F552BFF-82CB-44CF-B265-6CAFCCEE4D9E}"/>
    <cellStyle name="Comma 3 8 3 4 3 3" xfId="7144" xr:uid="{00000000-0005-0000-0000-000004490000}"/>
    <cellStyle name="Comma 3 8 3 4 3 3 2" xfId="16751" xr:uid="{00000000-0005-0000-0000-000005490000}"/>
    <cellStyle name="Comma 3 8 3 4 3 3 2 2" xfId="35965" xr:uid="{C308D3F7-379E-4FB9-B64E-EDC645387F0D}"/>
    <cellStyle name="Comma 3 8 3 4 3 3 3" xfId="26358" xr:uid="{839BDE0A-7DEB-4CCB-93C3-FA927C6965F8}"/>
    <cellStyle name="Comma 3 8 3 4 3 4" xfId="11947" xr:uid="{00000000-0005-0000-0000-000006490000}"/>
    <cellStyle name="Comma 3 8 3 4 3 4 2" xfId="31161" xr:uid="{B2F40452-425C-449C-9F34-C240D688BE00}"/>
    <cellStyle name="Comma 3 8 3 4 3 5" xfId="21554" xr:uid="{93BB856D-1544-497D-9432-A70FA70EB284}"/>
    <cellStyle name="Comma 3 8 3 4 4" xfId="3142" xr:uid="{00000000-0005-0000-0000-000007490000}"/>
    <cellStyle name="Comma 3 8 3 4 4 2" xfId="7945" xr:uid="{00000000-0005-0000-0000-000008490000}"/>
    <cellStyle name="Comma 3 8 3 4 4 2 2" xfId="17552" xr:uid="{00000000-0005-0000-0000-000009490000}"/>
    <cellStyle name="Comma 3 8 3 4 4 2 2 2" xfId="36766" xr:uid="{63188D40-EBAF-4D1F-8A41-52D598EE5C1D}"/>
    <cellStyle name="Comma 3 8 3 4 4 2 3" xfId="27159" xr:uid="{B8F05C2E-ED3A-4C6A-A913-A41B8061B793}"/>
    <cellStyle name="Comma 3 8 3 4 4 3" xfId="12749" xr:uid="{00000000-0005-0000-0000-00000A490000}"/>
    <cellStyle name="Comma 3 8 3 4 4 3 2" xfId="31963" xr:uid="{DF73435D-ED5E-4C01-87FA-A444BAA255C3}"/>
    <cellStyle name="Comma 3 8 3 4 4 4" xfId="22356" xr:uid="{A2864BBC-0142-41D6-AE2C-091767C167A5}"/>
    <cellStyle name="Comma 3 8 3 4 5" xfId="5544" xr:uid="{00000000-0005-0000-0000-00000B490000}"/>
    <cellStyle name="Comma 3 8 3 4 5 2" xfId="15151" xr:uid="{00000000-0005-0000-0000-00000C490000}"/>
    <cellStyle name="Comma 3 8 3 4 5 2 2" xfId="34365" xr:uid="{7B3CF9C5-9C80-4BF9-B6D0-74E6B150C587}"/>
    <cellStyle name="Comma 3 8 3 4 5 3" xfId="24758" xr:uid="{DADE006A-A320-4CDD-B872-50431F2E59C4}"/>
    <cellStyle name="Comma 3 8 3 4 6" xfId="10347" xr:uid="{00000000-0005-0000-0000-00000D490000}"/>
    <cellStyle name="Comma 3 8 3 4 6 2" xfId="29561" xr:uid="{A81DCD75-2EB3-4394-8BB9-CC30403B6332}"/>
    <cellStyle name="Comma 3 8 3 4 7" xfId="19954" xr:uid="{78CDA2BE-29C3-49CE-BB39-44EFCF33D6F3}"/>
    <cellStyle name="Comma 3 8 3 5" xfId="937" xr:uid="{00000000-0005-0000-0000-00000E490000}"/>
    <cellStyle name="Comma 3 8 3 5 2" xfId="3342" xr:uid="{00000000-0005-0000-0000-00000F490000}"/>
    <cellStyle name="Comma 3 8 3 5 2 2" xfId="8145" xr:uid="{00000000-0005-0000-0000-000010490000}"/>
    <cellStyle name="Comma 3 8 3 5 2 2 2" xfId="17752" xr:uid="{00000000-0005-0000-0000-000011490000}"/>
    <cellStyle name="Comma 3 8 3 5 2 2 2 2" xfId="36966" xr:uid="{874CB1AB-953B-402A-808A-180D1BC8CC46}"/>
    <cellStyle name="Comma 3 8 3 5 2 2 3" xfId="27359" xr:uid="{0D7E522B-3855-4129-8CAE-2A8685CB2F60}"/>
    <cellStyle name="Comma 3 8 3 5 2 3" xfId="12949" xr:uid="{00000000-0005-0000-0000-000012490000}"/>
    <cellStyle name="Comma 3 8 3 5 2 3 2" xfId="32163" xr:uid="{8DA8E32F-DAC4-4C5E-96F9-CC6FBFB97EF0}"/>
    <cellStyle name="Comma 3 8 3 5 2 4" xfId="22556" xr:uid="{473DDE30-62EB-4C04-9831-C8763EB28ACC}"/>
    <cellStyle name="Comma 3 8 3 5 3" xfId="5744" xr:uid="{00000000-0005-0000-0000-000013490000}"/>
    <cellStyle name="Comma 3 8 3 5 3 2" xfId="15351" xr:uid="{00000000-0005-0000-0000-000014490000}"/>
    <cellStyle name="Comma 3 8 3 5 3 2 2" xfId="34565" xr:uid="{027DF931-45BB-4283-8AEC-47B3C6516720}"/>
    <cellStyle name="Comma 3 8 3 5 3 3" xfId="24958" xr:uid="{87064E53-81C8-4120-BA7C-EE9961680FD9}"/>
    <cellStyle name="Comma 3 8 3 5 4" xfId="10547" xr:uid="{00000000-0005-0000-0000-000015490000}"/>
    <cellStyle name="Comma 3 8 3 5 4 2" xfId="29761" xr:uid="{47B4C7C1-57FA-4EAB-8999-A22BE8A85878}"/>
    <cellStyle name="Comma 3 8 3 5 5" xfId="20154" xr:uid="{C3F84335-0182-4531-93CD-105243117D32}"/>
    <cellStyle name="Comma 3 8 3 6" xfId="1737" xr:uid="{00000000-0005-0000-0000-000016490000}"/>
    <cellStyle name="Comma 3 8 3 6 2" xfId="4142" xr:uid="{00000000-0005-0000-0000-000017490000}"/>
    <cellStyle name="Comma 3 8 3 6 2 2" xfId="8945" xr:uid="{00000000-0005-0000-0000-000018490000}"/>
    <cellStyle name="Comma 3 8 3 6 2 2 2" xfId="18552" xr:uid="{00000000-0005-0000-0000-000019490000}"/>
    <cellStyle name="Comma 3 8 3 6 2 2 2 2" xfId="37766" xr:uid="{F137D86E-12B6-4E19-A144-9A45D939712E}"/>
    <cellStyle name="Comma 3 8 3 6 2 2 3" xfId="28159" xr:uid="{6CF76DF2-ACD7-4C4C-9C94-66ABD685588D}"/>
    <cellStyle name="Comma 3 8 3 6 2 3" xfId="13749" xr:uid="{00000000-0005-0000-0000-00001A490000}"/>
    <cellStyle name="Comma 3 8 3 6 2 3 2" xfId="32963" xr:uid="{83E4E7BC-98CF-4AC5-BE99-2048D6C01EEE}"/>
    <cellStyle name="Comma 3 8 3 6 2 4" xfId="23356" xr:uid="{FF1DF6AC-0736-43B0-8C28-8DBDE52FDBF8}"/>
    <cellStyle name="Comma 3 8 3 6 3" xfId="6544" xr:uid="{00000000-0005-0000-0000-00001B490000}"/>
    <cellStyle name="Comma 3 8 3 6 3 2" xfId="16151" xr:uid="{00000000-0005-0000-0000-00001C490000}"/>
    <cellStyle name="Comma 3 8 3 6 3 2 2" xfId="35365" xr:uid="{5B3ED674-3FFA-42BE-9162-83D925F8852A}"/>
    <cellStyle name="Comma 3 8 3 6 3 3" xfId="25758" xr:uid="{210F786B-9879-4BE1-8FAD-CB8B752FBD94}"/>
    <cellStyle name="Comma 3 8 3 6 4" xfId="11347" xr:uid="{00000000-0005-0000-0000-00001D490000}"/>
    <cellStyle name="Comma 3 8 3 6 4 2" xfId="30561" xr:uid="{4E70F020-7D0E-48C2-8394-84A852EB0768}"/>
    <cellStyle name="Comma 3 8 3 6 5" xfId="20954" xr:uid="{93E58EDA-D74E-4E36-9ACA-B0A03BDC6426}"/>
    <cellStyle name="Comma 3 8 3 7" xfId="2542" xr:uid="{00000000-0005-0000-0000-00001E490000}"/>
    <cellStyle name="Comma 3 8 3 7 2" xfId="7345" xr:uid="{00000000-0005-0000-0000-00001F490000}"/>
    <cellStyle name="Comma 3 8 3 7 2 2" xfId="16952" xr:uid="{00000000-0005-0000-0000-000020490000}"/>
    <cellStyle name="Comma 3 8 3 7 2 2 2" xfId="36166" xr:uid="{FF236C01-D30A-4502-9DDA-FDA2C2A77F2E}"/>
    <cellStyle name="Comma 3 8 3 7 2 3" xfId="26559" xr:uid="{C71EB36C-0A40-4F2E-9E39-537D13A14A66}"/>
    <cellStyle name="Comma 3 8 3 7 3" xfId="12149" xr:uid="{00000000-0005-0000-0000-000021490000}"/>
    <cellStyle name="Comma 3 8 3 7 3 2" xfId="31363" xr:uid="{86223206-1B58-4F42-B1CB-B711F4DB086C}"/>
    <cellStyle name="Comma 3 8 3 7 4" xfId="21756" xr:uid="{73FFFA16-2E79-4F9E-923A-7F1FB192F916}"/>
    <cellStyle name="Comma 3 8 3 8" xfId="4944" xr:uid="{00000000-0005-0000-0000-000022490000}"/>
    <cellStyle name="Comma 3 8 3 8 2" xfId="14551" xr:uid="{00000000-0005-0000-0000-000023490000}"/>
    <cellStyle name="Comma 3 8 3 8 2 2" xfId="33765" xr:uid="{9AB282F5-E503-4B45-BC84-C47949F8D829}"/>
    <cellStyle name="Comma 3 8 3 8 3" xfId="24158" xr:uid="{199715FB-C56D-429D-BAB5-EDD8C63D5A8A}"/>
    <cellStyle name="Comma 3 8 3 9" xfId="9747" xr:uid="{00000000-0005-0000-0000-000024490000}"/>
    <cellStyle name="Comma 3 8 3 9 2" xfId="28961" xr:uid="{6AF3B91E-8B25-4E46-B02A-129B764219D4}"/>
    <cellStyle name="Comma 3 8 4" xfId="236" xr:uid="{00000000-0005-0000-0000-000025490000}"/>
    <cellStyle name="Comma 3 8 4 2" xfId="1037" xr:uid="{00000000-0005-0000-0000-000026490000}"/>
    <cellStyle name="Comma 3 8 4 2 2" xfId="3442" xr:uid="{00000000-0005-0000-0000-000027490000}"/>
    <cellStyle name="Comma 3 8 4 2 2 2" xfId="8245" xr:uid="{00000000-0005-0000-0000-000028490000}"/>
    <cellStyle name="Comma 3 8 4 2 2 2 2" xfId="17852" xr:uid="{00000000-0005-0000-0000-000029490000}"/>
    <cellStyle name="Comma 3 8 4 2 2 2 2 2" xfId="37066" xr:uid="{D2BC2798-9E9E-48BF-B2EE-BB944DFED01C}"/>
    <cellStyle name="Comma 3 8 4 2 2 2 3" xfId="27459" xr:uid="{DA414DA8-9161-4A01-84E5-DEDFF6E46830}"/>
    <cellStyle name="Comma 3 8 4 2 2 3" xfId="13049" xr:uid="{00000000-0005-0000-0000-00002A490000}"/>
    <cellStyle name="Comma 3 8 4 2 2 3 2" xfId="32263" xr:uid="{071448E6-18B8-4B92-B7D2-B55049912D40}"/>
    <cellStyle name="Comma 3 8 4 2 2 4" xfId="22656" xr:uid="{F9EE3CFC-F1EF-4032-90DD-F47FB5271838}"/>
    <cellStyle name="Comma 3 8 4 2 3" xfId="5844" xr:uid="{00000000-0005-0000-0000-00002B490000}"/>
    <cellStyle name="Comma 3 8 4 2 3 2" xfId="15451" xr:uid="{00000000-0005-0000-0000-00002C490000}"/>
    <cellStyle name="Comma 3 8 4 2 3 2 2" xfId="34665" xr:uid="{C8A538B8-4800-48D7-9DBC-11F8A9E2E222}"/>
    <cellStyle name="Comma 3 8 4 2 3 3" xfId="25058" xr:uid="{23D6D093-E7E4-45FF-85FD-A64D03925469}"/>
    <cellStyle name="Comma 3 8 4 2 4" xfId="10647" xr:uid="{00000000-0005-0000-0000-00002D490000}"/>
    <cellStyle name="Comma 3 8 4 2 4 2" xfId="29861" xr:uid="{94C4FF48-8813-47B7-BB58-E08387F1F958}"/>
    <cellStyle name="Comma 3 8 4 2 5" xfId="20254" xr:uid="{8B7E0F31-6061-46E2-87B5-A6EBCD59DF07}"/>
    <cellStyle name="Comma 3 8 4 3" xfId="1837" xr:uid="{00000000-0005-0000-0000-00002E490000}"/>
    <cellStyle name="Comma 3 8 4 3 2" xfId="4242" xr:uid="{00000000-0005-0000-0000-00002F490000}"/>
    <cellStyle name="Comma 3 8 4 3 2 2" xfId="9045" xr:uid="{00000000-0005-0000-0000-000030490000}"/>
    <cellStyle name="Comma 3 8 4 3 2 2 2" xfId="18652" xr:uid="{00000000-0005-0000-0000-000031490000}"/>
    <cellStyle name="Comma 3 8 4 3 2 2 2 2" xfId="37866" xr:uid="{FF319BFC-05AB-4656-B3A6-906DF4AA9829}"/>
    <cellStyle name="Comma 3 8 4 3 2 2 3" xfId="28259" xr:uid="{640BE65B-B4A3-45E0-A88D-634E5A828697}"/>
    <cellStyle name="Comma 3 8 4 3 2 3" xfId="13849" xr:uid="{00000000-0005-0000-0000-000032490000}"/>
    <cellStyle name="Comma 3 8 4 3 2 3 2" xfId="33063" xr:uid="{37FB51D2-EF6D-4709-8EBE-C4F91CA50DAF}"/>
    <cellStyle name="Comma 3 8 4 3 2 4" xfId="23456" xr:uid="{C3E74A87-5819-410E-A43A-4E6DC65D89D6}"/>
    <cellStyle name="Comma 3 8 4 3 3" xfId="6644" xr:uid="{00000000-0005-0000-0000-000033490000}"/>
    <cellStyle name="Comma 3 8 4 3 3 2" xfId="16251" xr:uid="{00000000-0005-0000-0000-000034490000}"/>
    <cellStyle name="Comma 3 8 4 3 3 2 2" xfId="35465" xr:uid="{EE3FFE67-6D0E-4143-A40F-4FFC03252CED}"/>
    <cellStyle name="Comma 3 8 4 3 3 3" xfId="25858" xr:uid="{4A9690DF-9A89-4FCD-BFAB-2A27FB096A86}"/>
    <cellStyle name="Comma 3 8 4 3 4" xfId="11447" xr:uid="{00000000-0005-0000-0000-000035490000}"/>
    <cellStyle name="Comma 3 8 4 3 4 2" xfId="30661" xr:uid="{CE85CA5E-5D93-4940-9B46-BE47409D1C8C}"/>
    <cellStyle name="Comma 3 8 4 3 5" xfId="21054" xr:uid="{0667DE72-C559-4C25-BB3C-67FAD619772B}"/>
    <cellStyle name="Comma 3 8 4 4" xfId="2642" xr:uid="{00000000-0005-0000-0000-000036490000}"/>
    <cellStyle name="Comma 3 8 4 4 2" xfId="7445" xr:uid="{00000000-0005-0000-0000-000037490000}"/>
    <cellStyle name="Comma 3 8 4 4 2 2" xfId="17052" xr:uid="{00000000-0005-0000-0000-000038490000}"/>
    <cellStyle name="Comma 3 8 4 4 2 2 2" xfId="36266" xr:uid="{517D7E22-20A0-45DF-8F83-C7B9ACE3D6CA}"/>
    <cellStyle name="Comma 3 8 4 4 2 3" xfId="26659" xr:uid="{8E123847-7595-4491-BCD3-157F21C65C17}"/>
    <cellStyle name="Comma 3 8 4 4 3" xfId="12249" xr:uid="{00000000-0005-0000-0000-000039490000}"/>
    <cellStyle name="Comma 3 8 4 4 3 2" xfId="31463" xr:uid="{6D20D74D-5A16-421C-B7E0-90DB0363C394}"/>
    <cellStyle name="Comma 3 8 4 4 4" xfId="21856" xr:uid="{268914E1-3BA8-4ACC-B427-B6C86F9B69CC}"/>
    <cellStyle name="Comma 3 8 4 5" xfId="5044" xr:uid="{00000000-0005-0000-0000-00003A490000}"/>
    <cellStyle name="Comma 3 8 4 5 2" xfId="14651" xr:uid="{00000000-0005-0000-0000-00003B490000}"/>
    <cellStyle name="Comma 3 8 4 5 2 2" xfId="33865" xr:uid="{272F1D4C-BBD7-49FD-8602-6D5EE020B6C5}"/>
    <cellStyle name="Comma 3 8 4 5 3" xfId="24258" xr:uid="{A739A4FB-32AE-4624-9EE4-9CBD9675A077}"/>
    <cellStyle name="Comma 3 8 4 6" xfId="9847" xr:uid="{00000000-0005-0000-0000-00003C490000}"/>
    <cellStyle name="Comma 3 8 4 6 2" xfId="29061" xr:uid="{4712E656-BB0F-4269-9D05-D1D7B7CFF421}"/>
    <cellStyle name="Comma 3 8 4 7" xfId="19454" xr:uid="{36D0C3F2-351D-435F-BAAA-DFED5366DBD2}"/>
    <cellStyle name="Comma 3 8 5" xfId="436" xr:uid="{00000000-0005-0000-0000-00003D490000}"/>
    <cellStyle name="Comma 3 8 5 2" xfId="1237" xr:uid="{00000000-0005-0000-0000-00003E490000}"/>
    <cellStyle name="Comma 3 8 5 2 2" xfId="3642" xr:uid="{00000000-0005-0000-0000-00003F490000}"/>
    <cellStyle name="Comma 3 8 5 2 2 2" xfId="8445" xr:uid="{00000000-0005-0000-0000-000040490000}"/>
    <cellStyle name="Comma 3 8 5 2 2 2 2" xfId="18052" xr:uid="{00000000-0005-0000-0000-000041490000}"/>
    <cellStyle name="Comma 3 8 5 2 2 2 2 2" xfId="37266" xr:uid="{468ADDB4-7D53-40D8-BAC5-E97FD3F675BA}"/>
    <cellStyle name="Comma 3 8 5 2 2 2 3" xfId="27659" xr:uid="{7B9B6F2C-1EA3-42F0-9D02-DECAA2F1F98D}"/>
    <cellStyle name="Comma 3 8 5 2 2 3" xfId="13249" xr:uid="{00000000-0005-0000-0000-000042490000}"/>
    <cellStyle name="Comma 3 8 5 2 2 3 2" xfId="32463" xr:uid="{753E3AE6-A12B-4DD7-8370-4894C7B8B4CD}"/>
    <cellStyle name="Comma 3 8 5 2 2 4" xfId="22856" xr:uid="{1A099CC8-E872-468E-946B-BA16CCECFC4F}"/>
    <cellStyle name="Comma 3 8 5 2 3" xfId="6044" xr:uid="{00000000-0005-0000-0000-000043490000}"/>
    <cellStyle name="Comma 3 8 5 2 3 2" xfId="15651" xr:uid="{00000000-0005-0000-0000-000044490000}"/>
    <cellStyle name="Comma 3 8 5 2 3 2 2" xfId="34865" xr:uid="{DBA25509-DA81-4D73-9A5F-86B8D324580B}"/>
    <cellStyle name="Comma 3 8 5 2 3 3" xfId="25258" xr:uid="{105A7D45-5752-44F3-93B2-9D2B5BDDC88D}"/>
    <cellStyle name="Comma 3 8 5 2 4" xfId="10847" xr:uid="{00000000-0005-0000-0000-000045490000}"/>
    <cellStyle name="Comma 3 8 5 2 4 2" xfId="30061" xr:uid="{61BF70B3-78E4-49B9-A644-D4BD7412EC8B}"/>
    <cellStyle name="Comma 3 8 5 2 5" xfId="20454" xr:uid="{646E64E5-A2CC-43FC-B821-EAAF73172E80}"/>
    <cellStyle name="Comma 3 8 5 3" xfId="2037" xr:uid="{00000000-0005-0000-0000-000046490000}"/>
    <cellStyle name="Comma 3 8 5 3 2" xfId="4442" xr:uid="{00000000-0005-0000-0000-000047490000}"/>
    <cellStyle name="Comma 3 8 5 3 2 2" xfId="9245" xr:uid="{00000000-0005-0000-0000-000048490000}"/>
    <cellStyle name="Comma 3 8 5 3 2 2 2" xfId="18852" xr:uid="{00000000-0005-0000-0000-000049490000}"/>
    <cellStyle name="Comma 3 8 5 3 2 2 2 2" xfId="38066" xr:uid="{4756A6B1-37C7-4C80-8396-2177EDB2A7AB}"/>
    <cellStyle name="Comma 3 8 5 3 2 2 3" xfId="28459" xr:uid="{EE0315E9-7335-4564-B314-4B6B756C6A4F}"/>
    <cellStyle name="Comma 3 8 5 3 2 3" xfId="14049" xr:uid="{00000000-0005-0000-0000-00004A490000}"/>
    <cellStyle name="Comma 3 8 5 3 2 3 2" xfId="33263" xr:uid="{0C0D074F-FDE3-4C0F-A32B-576DB711CA33}"/>
    <cellStyle name="Comma 3 8 5 3 2 4" xfId="23656" xr:uid="{E8966D37-CFE3-423E-AC44-1B42C7A3131B}"/>
    <cellStyle name="Comma 3 8 5 3 3" xfId="6844" xr:uid="{00000000-0005-0000-0000-00004B490000}"/>
    <cellStyle name="Comma 3 8 5 3 3 2" xfId="16451" xr:uid="{00000000-0005-0000-0000-00004C490000}"/>
    <cellStyle name="Comma 3 8 5 3 3 2 2" xfId="35665" xr:uid="{696F79C0-55DA-45A5-BA9A-C42094256591}"/>
    <cellStyle name="Comma 3 8 5 3 3 3" xfId="26058" xr:uid="{AED5B81C-5389-4D87-AA73-B3B623027232}"/>
    <cellStyle name="Comma 3 8 5 3 4" xfId="11647" xr:uid="{00000000-0005-0000-0000-00004D490000}"/>
    <cellStyle name="Comma 3 8 5 3 4 2" xfId="30861" xr:uid="{6062F916-B4C1-4739-990B-4C5E90601B76}"/>
    <cellStyle name="Comma 3 8 5 3 5" xfId="21254" xr:uid="{D73F006F-7DAB-419D-892B-A63E0FE9F1D3}"/>
    <cellStyle name="Comma 3 8 5 4" xfId="2842" xr:uid="{00000000-0005-0000-0000-00004E490000}"/>
    <cellStyle name="Comma 3 8 5 4 2" xfId="7645" xr:uid="{00000000-0005-0000-0000-00004F490000}"/>
    <cellStyle name="Comma 3 8 5 4 2 2" xfId="17252" xr:uid="{00000000-0005-0000-0000-000050490000}"/>
    <cellStyle name="Comma 3 8 5 4 2 2 2" xfId="36466" xr:uid="{DF3EC542-2493-45C0-8B51-1B055D832201}"/>
    <cellStyle name="Comma 3 8 5 4 2 3" xfId="26859" xr:uid="{A18E86CA-72D9-41C7-9916-8D3E15B583F7}"/>
    <cellStyle name="Comma 3 8 5 4 3" xfId="12449" xr:uid="{00000000-0005-0000-0000-000051490000}"/>
    <cellStyle name="Comma 3 8 5 4 3 2" xfId="31663" xr:uid="{34F8B734-DA97-42A6-9198-681EE0734CFF}"/>
    <cellStyle name="Comma 3 8 5 4 4" xfId="22056" xr:uid="{7AE1C0AD-806B-4D27-802D-E140AB153795}"/>
    <cellStyle name="Comma 3 8 5 5" xfId="5244" xr:uid="{00000000-0005-0000-0000-000052490000}"/>
    <cellStyle name="Comma 3 8 5 5 2" xfId="14851" xr:uid="{00000000-0005-0000-0000-000053490000}"/>
    <cellStyle name="Comma 3 8 5 5 2 2" xfId="34065" xr:uid="{49FE659F-4FFF-4FD9-ADB7-6E9F1B58DA3F}"/>
    <cellStyle name="Comma 3 8 5 5 3" xfId="24458" xr:uid="{E2FCE3BB-98B8-48C0-9BA1-61DA3710584F}"/>
    <cellStyle name="Comma 3 8 5 6" xfId="10047" xr:uid="{00000000-0005-0000-0000-000054490000}"/>
    <cellStyle name="Comma 3 8 5 6 2" xfId="29261" xr:uid="{0274B3AA-5FEC-4118-A922-B02A1C575010}"/>
    <cellStyle name="Comma 3 8 5 7" xfId="19654" xr:uid="{935B1146-1535-4053-B620-5EA6A0F7D731}"/>
    <cellStyle name="Comma 3 8 6" xfId="636" xr:uid="{00000000-0005-0000-0000-000055490000}"/>
    <cellStyle name="Comma 3 8 6 2" xfId="1437" xr:uid="{00000000-0005-0000-0000-000056490000}"/>
    <cellStyle name="Comma 3 8 6 2 2" xfId="3842" xr:uid="{00000000-0005-0000-0000-000057490000}"/>
    <cellStyle name="Comma 3 8 6 2 2 2" xfId="8645" xr:uid="{00000000-0005-0000-0000-000058490000}"/>
    <cellStyle name="Comma 3 8 6 2 2 2 2" xfId="18252" xr:uid="{00000000-0005-0000-0000-000059490000}"/>
    <cellStyle name="Comma 3 8 6 2 2 2 2 2" xfId="37466" xr:uid="{6EB72F61-D84A-4A86-8E60-BE4BB89006E4}"/>
    <cellStyle name="Comma 3 8 6 2 2 2 3" xfId="27859" xr:uid="{A8075435-563A-407F-A2BD-BA9862A5BA3D}"/>
    <cellStyle name="Comma 3 8 6 2 2 3" xfId="13449" xr:uid="{00000000-0005-0000-0000-00005A490000}"/>
    <cellStyle name="Comma 3 8 6 2 2 3 2" xfId="32663" xr:uid="{2B034B90-DFE6-464B-9AA5-A88EBBA6A8DB}"/>
    <cellStyle name="Comma 3 8 6 2 2 4" xfId="23056" xr:uid="{8D0E4D20-34BC-440F-B006-9DEAE5D8914E}"/>
    <cellStyle name="Comma 3 8 6 2 3" xfId="6244" xr:uid="{00000000-0005-0000-0000-00005B490000}"/>
    <cellStyle name="Comma 3 8 6 2 3 2" xfId="15851" xr:uid="{00000000-0005-0000-0000-00005C490000}"/>
    <cellStyle name="Comma 3 8 6 2 3 2 2" xfId="35065" xr:uid="{637F7F08-CCEB-4071-8F6E-BD5A534E5676}"/>
    <cellStyle name="Comma 3 8 6 2 3 3" xfId="25458" xr:uid="{255F2859-0578-45BD-BC28-A711D557ED14}"/>
    <cellStyle name="Comma 3 8 6 2 4" xfId="11047" xr:uid="{00000000-0005-0000-0000-00005D490000}"/>
    <cellStyle name="Comma 3 8 6 2 4 2" xfId="30261" xr:uid="{09A2BCAD-EA9F-4C2F-8FDE-7F9795DA12C6}"/>
    <cellStyle name="Comma 3 8 6 2 5" xfId="20654" xr:uid="{9A8082BD-9FA2-4AF7-BB5E-31474DF7C403}"/>
    <cellStyle name="Comma 3 8 6 3" xfId="2237" xr:uid="{00000000-0005-0000-0000-00005E490000}"/>
    <cellStyle name="Comma 3 8 6 3 2" xfId="4642" xr:uid="{00000000-0005-0000-0000-00005F490000}"/>
    <cellStyle name="Comma 3 8 6 3 2 2" xfId="9445" xr:uid="{00000000-0005-0000-0000-000060490000}"/>
    <cellStyle name="Comma 3 8 6 3 2 2 2" xfId="19052" xr:uid="{00000000-0005-0000-0000-000061490000}"/>
    <cellStyle name="Comma 3 8 6 3 2 2 2 2" xfId="38266" xr:uid="{E7464136-5BE2-4227-8007-C057191527F4}"/>
    <cellStyle name="Comma 3 8 6 3 2 2 3" xfId="28659" xr:uid="{2B229C65-AA8A-49B3-B802-444B99E282EA}"/>
    <cellStyle name="Comma 3 8 6 3 2 3" xfId="14249" xr:uid="{00000000-0005-0000-0000-000062490000}"/>
    <cellStyle name="Comma 3 8 6 3 2 3 2" xfId="33463" xr:uid="{4E5BA933-17A4-4A03-B908-A01F5185BBDB}"/>
    <cellStyle name="Comma 3 8 6 3 2 4" xfId="23856" xr:uid="{D74F2212-B718-4580-921E-5A835081FD01}"/>
    <cellStyle name="Comma 3 8 6 3 3" xfId="7044" xr:uid="{00000000-0005-0000-0000-000063490000}"/>
    <cellStyle name="Comma 3 8 6 3 3 2" xfId="16651" xr:uid="{00000000-0005-0000-0000-000064490000}"/>
    <cellStyle name="Comma 3 8 6 3 3 2 2" xfId="35865" xr:uid="{B647EA4D-9CA8-4D22-BE44-AFF7855AAAC0}"/>
    <cellStyle name="Comma 3 8 6 3 3 3" xfId="26258" xr:uid="{EDC34330-01D5-4707-B63C-52889FD7F6E7}"/>
    <cellStyle name="Comma 3 8 6 3 4" xfId="11847" xr:uid="{00000000-0005-0000-0000-000065490000}"/>
    <cellStyle name="Comma 3 8 6 3 4 2" xfId="31061" xr:uid="{6778232C-8D8A-4FA6-8585-3FE176BF8EDE}"/>
    <cellStyle name="Comma 3 8 6 3 5" xfId="21454" xr:uid="{F38E6AF7-8169-4550-8B1D-8A497EA5F382}"/>
    <cellStyle name="Comma 3 8 6 4" xfId="3042" xr:uid="{00000000-0005-0000-0000-000066490000}"/>
    <cellStyle name="Comma 3 8 6 4 2" xfId="7845" xr:uid="{00000000-0005-0000-0000-000067490000}"/>
    <cellStyle name="Comma 3 8 6 4 2 2" xfId="17452" xr:uid="{00000000-0005-0000-0000-000068490000}"/>
    <cellStyle name="Comma 3 8 6 4 2 2 2" xfId="36666" xr:uid="{6D981B65-E170-49A8-8D38-DE2B53AD5B2E}"/>
    <cellStyle name="Comma 3 8 6 4 2 3" xfId="27059" xr:uid="{7345E29B-928A-48FA-8F1A-516E8DEC53C1}"/>
    <cellStyle name="Comma 3 8 6 4 3" xfId="12649" xr:uid="{00000000-0005-0000-0000-000069490000}"/>
    <cellStyle name="Comma 3 8 6 4 3 2" xfId="31863" xr:uid="{C4B9ED8A-B742-4E41-A0B7-4D304F267406}"/>
    <cellStyle name="Comma 3 8 6 4 4" xfId="22256" xr:uid="{7ED5CD29-EBCD-4048-BFC4-7332B84FD38D}"/>
    <cellStyle name="Comma 3 8 6 5" xfId="5444" xr:uid="{00000000-0005-0000-0000-00006A490000}"/>
    <cellStyle name="Comma 3 8 6 5 2" xfId="15051" xr:uid="{00000000-0005-0000-0000-00006B490000}"/>
    <cellStyle name="Comma 3 8 6 5 2 2" xfId="34265" xr:uid="{27B41552-B252-4F78-A2AD-88A2664795C2}"/>
    <cellStyle name="Comma 3 8 6 5 3" xfId="24658" xr:uid="{1B098B8D-BB50-423D-9DB0-5B8A5A3B7E0E}"/>
    <cellStyle name="Comma 3 8 6 6" xfId="10247" xr:uid="{00000000-0005-0000-0000-00006C490000}"/>
    <cellStyle name="Comma 3 8 6 6 2" xfId="29461" xr:uid="{CCCC5ACD-5711-418E-94C3-E300C6355097}"/>
    <cellStyle name="Comma 3 8 6 7" xfId="19854" xr:uid="{B9A3E35A-D371-4686-BF81-20DEA63B7FEC}"/>
    <cellStyle name="Comma 3 8 7" xfId="837" xr:uid="{00000000-0005-0000-0000-00006D490000}"/>
    <cellStyle name="Comma 3 8 7 2" xfId="3242" xr:uid="{00000000-0005-0000-0000-00006E490000}"/>
    <cellStyle name="Comma 3 8 7 2 2" xfId="8045" xr:uid="{00000000-0005-0000-0000-00006F490000}"/>
    <cellStyle name="Comma 3 8 7 2 2 2" xfId="17652" xr:uid="{00000000-0005-0000-0000-000070490000}"/>
    <cellStyle name="Comma 3 8 7 2 2 2 2" xfId="36866" xr:uid="{02BF564A-DC33-4D28-8125-25B8544D3F96}"/>
    <cellStyle name="Comma 3 8 7 2 2 3" xfId="27259" xr:uid="{FCD0C1F8-75E2-48EF-A1E2-D3975C63D4C5}"/>
    <cellStyle name="Comma 3 8 7 2 3" xfId="12849" xr:uid="{00000000-0005-0000-0000-000071490000}"/>
    <cellStyle name="Comma 3 8 7 2 3 2" xfId="32063" xr:uid="{B336F2BD-86AA-431A-91B7-DCC882BAAB39}"/>
    <cellStyle name="Comma 3 8 7 2 4" xfId="22456" xr:uid="{99067C45-BC48-4853-A6C7-4AB7916A1C0B}"/>
    <cellStyle name="Comma 3 8 7 3" xfId="5644" xr:uid="{00000000-0005-0000-0000-000072490000}"/>
    <cellStyle name="Comma 3 8 7 3 2" xfId="15251" xr:uid="{00000000-0005-0000-0000-000073490000}"/>
    <cellStyle name="Comma 3 8 7 3 2 2" xfId="34465" xr:uid="{7D9B3C63-9374-4E13-B259-CD20368E0C77}"/>
    <cellStyle name="Comma 3 8 7 3 3" xfId="24858" xr:uid="{05D83E05-FB67-4C38-9B4D-9E520E63F47F}"/>
    <cellStyle name="Comma 3 8 7 4" xfId="10447" xr:uid="{00000000-0005-0000-0000-000074490000}"/>
    <cellStyle name="Comma 3 8 7 4 2" xfId="29661" xr:uid="{03505402-A1D2-420E-B811-6CF05EDDD95C}"/>
    <cellStyle name="Comma 3 8 7 5" xfId="20054" xr:uid="{7F4F52F4-E86B-4F13-BF1A-A5A9648B1E0B}"/>
    <cellStyle name="Comma 3 8 8" xfId="1637" xr:uid="{00000000-0005-0000-0000-000075490000}"/>
    <cellStyle name="Comma 3 8 8 2" xfId="4042" xr:uid="{00000000-0005-0000-0000-000076490000}"/>
    <cellStyle name="Comma 3 8 8 2 2" xfId="8845" xr:uid="{00000000-0005-0000-0000-000077490000}"/>
    <cellStyle name="Comma 3 8 8 2 2 2" xfId="18452" xr:uid="{00000000-0005-0000-0000-000078490000}"/>
    <cellStyle name="Comma 3 8 8 2 2 2 2" xfId="37666" xr:uid="{A11A9084-6BF8-4955-9C81-0B43C52775CD}"/>
    <cellStyle name="Comma 3 8 8 2 2 3" xfId="28059" xr:uid="{89FB8EF4-D160-4970-B3A7-E66977633863}"/>
    <cellStyle name="Comma 3 8 8 2 3" xfId="13649" xr:uid="{00000000-0005-0000-0000-000079490000}"/>
    <cellStyle name="Comma 3 8 8 2 3 2" xfId="32863" xr:uid="{9A54B2B1-6E2A-4A7C-9852-8B5ACDE642DF}"/>
    <cellStyle name="Comma 3 8 8 2 4" xfId="23256" xr:uid="{AC9634AE-2FC3-43F9-A21E-F7F47FE22003}"/>
    <cellStyle name="Comma 3 8 8 3" xfId="6444" xr:uid="{00000000-0005-0000-0000-00007A490000}"/>
    <cellStyle name="Comma 3 8 8 3 2" xfId="16051" xr:uid="{00000000-0005-0000-0000-00007B490000}"/>
    <cellStyle name="Comma 3 8 8 3 2 2" xfId="35265" xr:uid="{62C6B49A-C1BB-4189-83CE-15735182E3BC}"/>
    <cellStyle name="Comma 3 8 8 3 3" xfId="25658" xr:uid="{4B234685-C850-4B9A-A068-5297EAEB3513}"/>
    <cellStyle name="Comma 3 8 8 4" xfId="11247" xr:uid="{00000000-0005-0000-0000-00007C490000}"/>
    <cellStyle name="Comma 3 8 8 4 2" xfId="30461" xr:uid="{2598938E-DA3C-44EA-9BE8-25CF0CCA6E35}"/>
    <cellStyle name="Comma 3 8 8 5" xfId="20854" xr:uid="{4D594FBC-0BFB-4461-8FB0-C9BC81514ECB}"/>
    <cellStyle name="Comma 3 8 9" xfId="2442" xr:uid="{00000000-0005-0000-0000-00007D490000}"/>
    <cellStyle name="Comma 3 8 9 2" xfId="7245" xr:uid="{00000000-0005-0000-0000-00007E490000}"/>
    <cellStyle name="Comma 3 8 9 2 2" xfId="16852" xr:uid="{00000000-0005-0000-0000-00007F490000}"/>
    <cellStyle name="Comma 3 8 9 2 2 2" xfId="36066" xr:uid="{44166495-D7BD-4651-A222-755B9A633A45}"/>
    <cellStyle name="Comma 3 8 9 2 3" xfId="26459" xr:uid="{41A6E546-E09E-421D-B138-891627A4D696}"/>
    <cellStyle name="Comma 3 8 9 3" xfId="12049" xr:uid="{00000000-0005-0000-0000-000080490000}"/>
    <cellStyle name="Comma 3 8 9 3 2" xfId="31263" xr:uid="{9F6FBB5A-9F0D-4099-B625-1D9152C25C6E}"/>
    <cellStyle name="Comma 3 8 9 4" xfId="21656" xr:uid="{BFB6FA82-8F30-44ED-9853-79E5CA16119D}"/>
    <cellStyle name="Comma 3 9" xfId="46" xr:uid="{00000000-0005-0000-0000-000081490000}"/>
    <cellStyle name="Comma 3 9 10" xfId="4854" xr:uid="{00000000-0005-0000-0000-000082490000}"/>
    <cellStyle name="Comma 3 9 10 2" xfId="14461" xr:uid="{00000000-0005-0000-0000-000083490000}"/>
    <cellStyle name="Comma 3 9 10 2 2" xfId="33675" xr:uid="{6985EA4E-5B15-495A-A4D3-FE45F19E79E8}"/>
    <cellStyle name="Comma 3 9 10 3" xfId="24068" xr:uid="{04CAB342-96A4-4012-9A5E-66EB359DD151}"/>
    <cellStyle name="Comma 3 9 11" xfId="9657" xr:uid="{00000000-0005-0000-0000-000084490000}"/>
    <cellStyle name="Comma 3 9 11 2" xfId="28871" xr:uid="{92BCBF29-4518-4FB3-B35F-D84FF0E4F19F}"/>
    <cellStyle name="Comma 3 9 12" xfId="19264" xr:uid="{8CDEBF89-2994-4781-B538-42B47FDEF853}"/>
    <cellStyle name="Comma 3 9 2" xfId="96" xr:uid="{00000000-0005-0000-0000-000085490000}"/>
    <cellStyle name="Comma 3 9 2 10" xfId="9707" xr:uid="{00000000-0005-0000-0000-000086490000}"/>
    <cellStyle name="Comma 3 9 2 10 2" xfId="28921" xr:uid="{6D062C98-2C58-4EE8-A91B-46A7D6BDE907}"/>
    <cellStyle name="Comma 3 9 2 11" xfId="19314" xr:uid="{BA8ECC45-EBD6-4A27-A2AE-C39553DE6D53}"/>
    <cellStyle name="Comma 3 9 2 2" xfId="196" xr:uid="{00000000-0005-0000-0000-000087490000}"/>
    <cellStyle name="Comma 3 9 2 2 10" xfId="19414" xr:uid="{52A1D5B5-BAC7-414C-8A10-4A3CA22EFF8F}"/>
    <cellStyle name="Comma 3 9 2 2 2" xfId="396" xr:uid="{00000000-0005-0000-0000-000088490000}"/>
    <cellStyle name="Comma 3 9 2 2 2 2" xfId="1197" xr:uid="{00000000-0005-0000-0000-000089490000}"/>
    <cellStyle name="Comma 3 9 2 2 2 2 2" xfId="3602" xr:uid="{00000000-0005-0000-0000-00008A490000}"/>
    <cellStyle name="Comma 3 9 2 2 2 2 2 2" xfId="8405" xr:uid="{00000000-0005-0000-0000-00008B490000}"/>
    <cellStyle name="Comma 3 9 2 2 2 2 2 2 2" xfId="18012" xr:uid="{00000000-0005-0000-0000-00008C490000}"/>
    <cellStyle name="Comma 3 9 2 2 2 2 2 2 2 2" xfId="37226" xr:uid="{F8FD9D2B-1A2C-4068-A7BB-0442000823A0}"/>
    <cellStyle name="Comma 3 9 2 2 2 2 2 2 3" xfId="27619" xr:uid="{332367D3-EA19-430C-AF4B-FF2EA832D467}"/>
    <cellStyle name="Comma 3 9 2 2 2 2 2 3" xfId="13209" xr:uid="{00000000-0005-0000-0000-00008D490000}"/>
    <cellStyle name="Comma 3 9 2 2 2 2 2 3 2" xfId="32423" xr:uid="{443ED9F9-A54A-4403-94C6-C13525004D85}"/>
    <cellStyle name="Comma 3 9 2 2 2 2 2 4" xfId="22816" xr:uid="{2D2AA947-B77C-4D6A-BF6B-00B76BBD2BD6}"/>
    <cellStyle name="Comma 3 9 2 2 2 2 3" xfId="6004" xr:uid="{00000000-0005-0000-0000-00008E490000}"/>
    <cellStyle name="Comma 3 9 2 2 2 2 3 2" xfId="15611" xr:uid="{00000000-0005-0000-0000-00008F490000}"/>
    <cellStyle name="Comma 3 9 2 2 2 2 3 2 2" xfId="34825" xr:uid="{C5D44FD6-C629-4445-B30A-8E830BA01CE6}"/>
    <cellStyle name="Comma 3 9 2 2 2 2 3 3" xfId="25218" xr:uid="{9903BBE3-0FA7-4361-B120-53BD1A19ABE7}"/>
    <cellStyle name="Comma 3 9 2 2 2 2 4" xfId="10807" xr:uid="{00000000-0005-0000-0000-000090490000}"/>
    <cellStyle name="Comma 3 9 2 2 2 2 4 2" xfId="30021" xr:uid="{6FCD2DFC-4624-4FFB-BE2C-9A8F37996E97}"/>
    <cellStyle name="Comma 3 9 2 2 2 2 5" xfId="20414" xr:uid="{828BD189-0893-414B-BC6C-440AC2C52131}"/>
    <cellStyle name="Comma 3 9 2 2 2 3" xfId="1997" xr:uid="{00000000-0005-0000-0000-000091490000}"/>
    <cellStyle name="Comma 3 9 2 2 2 3 2" xfId="4402" xr:uid="{00000000-0005-0000-0000-000092490000}"/>
    <cellStyle name="Comma 3 9 2 2 2 3 2 2" xfId="9205" xr:uid="{00000000-0005-0000-0000-000093490000}"/>
    <cellStyle name="Comma 3 9 2 2 2 3 2 2 2" xfId="18812" xr:uid="{00000000-0005-0000-0000-000094490000}"/>
    <cellStyle name="Comma 3 9 2 2 2 3 2 2 2 2" xfId="38026" xr:uid="{6DC1A2CC-FA30-4580-8BBB-4AD777406CC5}"/>
    <cellStyle name="Comma 3 9 2 2 2 3 2 2 3" xfId="28419" xr:uid="{E5305311-C8A3-4F9A-8D51-189D06B9AED8}"/>
    <cellStyle name="Comma 3 9 2 2 2 3 2 3" xfId="14009" xr:uid="{00000000-0005-0000-0000-000095490000}"/>
    <cellStyle name="Comma 3 9 2 2 2 3 2 3 2" xfId="33223" xr:uid="{C75E1C32-0D93-4081-B318-5BA29283EAF6}"/>
    <cellStyle name="Comma 3 9 2 2 2 3 2 4" xfId="23616" xr:uid="{FB8FA8D7-34EB-4227-A24E-08B819F3CDCF}"/>
    <cellStyle name="Comma 3 9 2 2 2 3 3" xfId="6804" xr:uid="{00000000-0005-0000-0000-000096490000}"/>
    <cellStyle name="Comma 3 9 2 2 2 3 3 2" xfId="16411" xr:uid="{00000000-0005-0000-0000-000097490000}"/>
    <cellStyle name="Comma 3 9 2 2 2 3 3 2 2" xfId="35625" xr:uid="{6EA94494-63E3-482D-B1BC-323880AE9636}"/>
    <cellStyle name="Comma 3 9 2 2 2 3 3 3" xfId="26018" xr:uid="{9E4B6D86-B5C7-4313-8A98-38857A032893}"/>
    <cellStyle name="Comma 3 9 2 2 2 3 4" xfId="11607" xr:uid="{00000000-0005-0000-0000-000098490000}"/>
    <cellStyle name="Comma 3 9 2 2 2 3 4 2" xfId="30821" xr:uid="{29BF37EB-990B-4ECD-A5A8-BF7DC1A51E92}"/>
    <cellStyle name="Comma 3 9 2 2 2 3 5" xfId="21214" xr:uid="{2A43A9AD-8F07-450A-88BF-49CF2D863EDC}"/>
    <cellStyle name="Comma 3 9 2 2 2 4" xfId="2802" xr:uid="{00000000-0005-0000-0000-000099490000}"/>
    <cellStyle name="Comma 3 9 2 2 2 4 2" xfId="7605" xr:uid="{00000000-0005-0000-0000-00009A490000}"/>
    <cellStyle name="Comma 3 9 2 2 2 4 2 2" xfId="17212" xr:uid="{00000000-0005-0000-0000-00009B490000}"/>
    <cellStyle name="Comma 3 9 2 2 2 4 2 2 2" xfId="36426" xr:uid="{372C2E39-434D-41A3-9A01-AA16973583F0}"/>
    <cellStyle name="Comma 3 9 2 2 2 4 2 3" xfId="26819" xr:uid="{C124B358-2CB1-4222-8A41-C3742BCFE253}"/>
    <cellStyle name="Comma 3 9 2 2 2 4 3" xfId="12409" xr:uid="{00000000-0005-0000-0000-00009C490000}"/>
    <cellStyle name="Comma 3 9 2 2 2 4 3 2" xfId="31623" xr:uid="{5D59EAFC-6AD1-4EBC-B5BA-10A87139ECD1}"/>
    <cellStyle name="Comma 3 9 2 2 2 4 4" xfId="22016" xr:uid="{9A938D98-083B-443D-8FF3-5127C9978779}"/>
    <cellStyle name="Comma 3 9 2 2 2 5" xfId="5204" xr:uid="{00000000-0005-0000-0000-00009D490000}"/>
    <cellStyle name="Comma 3 9 2 2 2 5 2" xfId="14811" xr:uid="{00000000-0005-0000-0000-00009E490000}"/>
    <cellStyle name="Comma 3 9 2 2 2 5 2 2" xfId="34025" xr:uid="{744D1994-C946-499A-8BF8-B76E5B816338}"/>
    <cellStyle name="Comma 3 9 2 2 2 5 3" xfId="24418" xr:uid="{E85C92EA-1E31-43EE-9891-2DC9C0193C8A}"/>
    <cellStyle name="Comma 3 9 2 2 2 6" xfId="10007" xr:uid="{00000000-0005-0000-0000-00009F490000}"/>
    <cellStyle name="Comma 3 9 2 2 2 6 2" xfId="29221" xr:uid="{1898DE65-55D0-49A2-83AB-0B2601F6EF21}"/>
    <cellStyle name="Comma 3 9 2 2 2 7" xfId="19614" xr:uid="{787E6CE1-3431-4950-96AB-8A819EA6DA26}"/>
    <cellStyle name="Comma 3 9 2 2 3" xfId="596" xr:uid="{00000000-0005-0000-0000-0000A0490000}"/>
    <cellStyle name="Comma 3 9 2 2 3 2" xfId="1397" xr:uid="{00000000-0005-0000-0000-0000A1490000}"/>
    <cellStyle name="Comma 3 9 2 2 3 2 2" xfId="3802" xr:uid="{00000000-0005-0000-0000-0000A2490000}"/>
    <cellStyle name="Comma 3 9 2 2 3 2 2 2" xfId="8605" xr:uid="{00000000-0005-0000-0000-0000A3490000}"/>
    <cellStyle name="Comma 3 9 2 2 3 2 2 2 2" xfId="18212" xr:uid="{00000000-0005-0000-0000-0000A4490000}"/>
    <cellStyle name="Comma 3 9 2 2 3 2 2 2 2 2" xfId="37426" xr:uid="{5A03AE4B-50B0-4016-A646-8AAB61C1B796}"/>
    <cellStyle name="Comma 3 9 2 2 3 2 2 2 3" xfId="27819" xr:uid="{48E66864-A77B-4516-AC87-59043B3D443A}"/>
    <cellStyle name="Comma 3 9 2 2 3 2 2 3" xfId="13409" xr:uid="{00000000-0005-0000-0000-0000A5490000}"/>
    <cellStyle name="Comma 3 9 2 2 3 2 2 3 2" xfId="32623" xr:uid="{44B86788-B2A7-42BA-97BD-83E6DC80B9B2}"/>
    <cellStyle name="Comma 3 9 2 2 3 2 2 4" xfId="23016" xr:uid="{724820B8-610B-429A-B5C6-C97D82422D63}"/>
    <cellStyle name="Comma 3 9 2 2 3 2 3" xfId="6204" xr:uid="{00000000-0005-0000-0000-0000A6490000}"/>
    <cellStyle name="Comma 3 9 2 2 3 2 3 2" xfId="15811" xr:uid="{00000000-0005-0000-0000-0000A7490000}"/>
    <cellStyle name="Comma 3 9 2 2 3 2 3 2 2" xfId="35025" xr:uid="{B4B2F049-0AA5-4AC3-9643-B1F4859D4A2B}"/>
    <cellStyle name="Comma 3 9 2 2 3 2 3 3" xfId="25418" xr:uid="{83B31398-4BDF-42A8-AA9B-687B15422B07}"/>
    <cellStyle name="Comma 3 9 2 2 3 2 4" xfId="11007" xr:uid="{00000000-0005-0000-0000-0000A8490000}"/>
    <cellStyle name="Comma 3 9 2 2 3 2 4 2" xfId="30221" xr:uid="{AC8A0EDC-04BA-4EA7-BB85-1223C8121AB6}"/>
    <cellStyle name="Comma 3 9 2 2 3 2 5" xfId="20614" xr:uid="{A3F359BF-6782-42C7-9B4E-AA271E7A8EB9}"/>
    <cellStyle name="Comma 3 9 2 2 3 3" xfId="2197" xr:uid="{00000000-0005-0000-0000-0000A9490000}"/>
    <cellStyle name="Comma 3 9 2 2 3 3 2" xfId="4602" xr:uid="{00000000-0005-0000-0000-0000AA490000}"/>
    <cellStyle name="Comma 3 9 2 2 3 3 2 2" xfId="9405" xr:uid="{00000000-0005-0000-0000-0000AB490000}"/>
    <cellStyle name="Comma 3 9 2 2 3 3 2 2 2" xfId="19012" xr:uid="{00000000-0005-0000-0000-0000AC490000}"/>
    <cellStyle name="Comma 3 9 2 2 3 3 2 2 2 2" xfId="38226" xr:uid="{56D3894F-7143-4787-92F1-BCE7167D5273}"/>
    <cellStyle name="Comma 3 9 2 2 3 3 2 2 3" xfId="28619" xr:uid="{48BFB5E0-48BF-4626-9ACF-5A353B814B14}"/>
    <cellStyle name="Comma 3 9 2 2 3 3 2 3" xfId="14209" xr:uid="{00000000-0005-0000-0000-0000AD490000}"/>
    <cellStyle name="Comma 3 9 2 2 3 3 2 3 2" xfId="33423" xr:uid="{A09E5D81-01DE-4018-BA61-BE719B0EF2F5}"/>
    <cellStyle name="Comma 3 9 2 2 3 3 2 4" xfId="23816" xr:uid="{608A879B-62F7-4ACC-80C1-08C9A0407986}"/>
    <cellStyle name="Comma 3 9 2 2 3 3 3" xfId="7004" xr:uid="{00000000-0005-0000-0000-0000AE490000}"/>
    <cellStyle name="Comma 3 9 2 2 3 3 3 2" xfId="16611" xr:uid="{00000000-0005-0000-0000-0000AF490000}"/>
    <cellStyle name="Comma 3 9 2 2 3 3 3 2 2" xfId="35825" xr:uid="{7A2430E0-ACA5-46AA-A9CC-F2FC1024488E}"/>
    <cellStyle name="Comma 3 9 2 2 3 3 3 3" xfId="26218" xr:uid="{9AE44E0A-9EC6-4809-B640-80067286FB5F}"/>
    <cellStyle name="Comma 3 9 2 2 3 3 4" xfId="11807" xr:uid="{00000000-0005-0000-0000-0000B0490000}"/>
    <cellStyle name="Comma 3 9 2 2 3 3 4 2" xfId="31021" xr:uid="{121BE7D4-2240-4640-94D3-D621A522D92C}"/>
    <cellStyle name="Comma 3 9 2 2 3 3 5" xfId="21414" xr:uid="{0C4CCB0C-FC7B-4DD8-8C3A-BD06B8438329}"/>
    <cellStyle name="Comma 3 9 2 2 3 4" xfId="3002" xr:uid="{00000000-0005-0000-0000-0000B1490000}"/>
    <cellStyle name="Comma 3 9 2 2 3 4 2" xfId="7805" xr:uid="{00000000-0005-0000-0000-0000B2490000}"/>
    <cellStyle name="Comma 3 9 2 2 3 4 2 2" xfId="17412" xr:uid="{00000000-0005-0000-0000-0000B3490000}"/>
    <cellStyle name="Comma 3 9 2 2 3 4 2 2 2" xfId="36626" xr:uid="{B8AEC3B2-495B-4938-B557-C2CF2D56D8F6}"/>
    <cellStyle name="Comma 3 9 2 2 3 4 2 3" xfId="27019" xr:uid="{FA07A637-622A-4025-BC21-1F2F8051974A}"/>
    <cellStyle name="Comma 3 9 2 2 3 4 3" xfId="12609" xr:uid="{00000000-0005-0000-0000-0000B4490000}"/>
    <cellStyle name="Comma 3 9 2 2 3 4 3 2" xfId="31823" xr:uid="{1A0F486B-D183-4492-93CA-0C61D65CB48D}"/>
    <cellStyle name="Comma 3 9 2 2 3 4 4" xfId="22216" xr:uid="{C71048CE-CD18-413B-A0C1-EE7D0F41018A}"/>
    <cellStyle name="Comma 3 9 2 2 3 5" xfId="5404" xr:uid="{00000000-0005-0000-0000-0000B5490000}"/>
    <cellStyle name="Comma 3 9 2 2 3 5 2" xfId="15011" xr:uid="{00000000-0005-0000-0000-0000B6490000}"/>
    <cellStyle name="Comma 3 9 2 2 3 5 2 2" xfId="34225" xr:uid="{1A140950-8F73-477A-9349-639963A2F19A}"/>
    <cellStyle name="Comma 3 9 2 2 3 5 3" xfId="24618" xr:uid="{CB722DD1-E0F4-40A7-B1EC-6A349B3005D7}"/>
    <cellStyle name="Comma 3 9 2 2 3 6" xfId="10207" xr:uid="{00000000-0005-0000-0000-0000B7490000}"/>
    <cellStyle name="Comma 3 9 2 2 3 6 2" xfId="29421" xr:uid="{D83157D7-06F6-451B-B05B-77D9156049E5}"/>
    <cellStyle name="Comma 3 9 2 2 3 7" xfId="19814" xr:uid="{313FAFA9-8E8F-467B-8A17-4400075D4A45}"/>
    <cellStyle name="Comma 3 9 2 2 4" xfId="796" xr:uid="{00000000-0005-0000-0000-0000B8490000}"/>
    <cellStyle name="Comma 3 9 2 2 4 2" xfId="1597" xr:uid="{00000000-0005-0000-0000-0000B9490000}"/>
    <cellStyle name="Comma 3 9 2 2 4 2 2" xfId="4002" xr:uid="{00000000-0005-0000-0000-0000BA490000}"/>
    <cellStyle name="Comma 3 9 2 2 4 2 2 2" xfId="8805" xr:uid="{00000000-0005-0000-0000-0000BB490000}"/>
    <cellStyle name="Comma 3 9 2 2 4 2 2 2 2" xfId="18412" xr:uid="{00000000-0005-0000-0000-0000BC490000}"/>
    <cellStyle name="Comma 3 9 2 2 4 2 2 2 2 2" xfId="37626" xr:uid="{9916E481-BE84-4341-ABD7-E2F475A14DCC}"/>
    <cellStyle name="Comma 3 9 2 2 4 2 2 2 3" xfId="28019" xr:uid="{B3A9288E-B8A4-4C39-A0D6-226D416FE7E9}"/>
    <cellStyle name="Comma 3 9 2 2 4 2 2 3" xfId="13609" xr:uid="{00000000-0005-0000-0000-0000BD490000}"/>
    <cellStyle name="Comma 3 9 2 2 4 2 2 3 2" xfId="32823" xr:uid="{E7A8DF39-67FA-4A47-8D5D-BB220D5A69EB}"/>
    <cellStyle name="Comma 3 9 2 2 4 2 2 4" xfId="23216" xr:uid="{EAAB9566-0EA9-4953-8FCC-1D8B5683BB79}"/>
    <cellStyle name="Comma 3 9 2 2 4 2 3" xfId="6404" xr:uid="{00000000-0005-0000-0000-0000BE490000}"/>
    <cellStyle name="Comma 3 9 2 2 4 2 3 2" xfId="16011" xr:uid="{00000000-0005-0000-0000-0000BF490000}"/>
    <cellStyle name="Comma 3 9 2 2 4 2 3 2 2" xfId="35225" xr:uid="{9ED17268-47B8-4CA0-A757-8FDA54AC18AD}"/>
    <cellStyle name="Comma 3 9 2 2 4 2 3 3" xfId="25618" xr:uid="{5D030571-B90A-49F6-8F97-325C07EDCE67}"/>
    <cellStyle name="Comma 3 9 2 2 4 2 4" xfId="11207" xr:uid="{00000000-0005-0000-0000-0000C0490000}"/>
    <cellStyle name="Comma 3 9 2 2 4 2 4 2" xfId="30421" xr:uid="{A596B683-5729-4092-B190-84E0C2AA4585}"/>
    <cellStyle name="Comma 3 9 2 2 4 2 5" xfId="20814" xr:uid="{78FD047C-FCF1-4088-9425-254C3868F037}"/>
    <cellStyle name="Comma 3 9 2 2 4 3" xfId="2397" xr:uid="{00000000-0005-0000-0000-0000C1490000}"/>
    <cellStyle name="Comma 3 9 2 2 4 3 2" xfId="4802" xr:uid="{00000000-0005-0000-0000-0000C2490000}"/>
    <cellStyle name="Comma 3 9 2 2 4 3 2 2" xfId="9605" xr:uid="{00000000-0005-0000-0000-0000C3490000}"/>
    <cellStyle name="Comma 3 9 2 2 4 3 2 2 2" xfId="19212" xr:uid="{00000000-0005-0000-0000-0000C4490000}"/>
    <cellStyle name="Comma 3 9 2 2 4 3 2 2 2 2" xfId="38426" xr:uid="{5D90EDDA-4441-4AF8-A0FD-05F04AC8845F}"/>
    <cellStyle name="Comma 3 9 2 2 4 3 2 2 3" xfId="28819" xr:uid="{A7EA2AE7-3D34-40B8-A687-E701330206EC}"/>
    <cellStyle name="Comma 3 9 2 2 4 3 2 3" xfId="14409" xr:uid="{00000000-0005-0000-0000-0000C5490000}"/>
    <cellStyle name="Comma 3 9 2 2 4 3 2 3 2" xfId="33623" xr:uid="{6725FF63-FA15-4359-97C6-813A78114EA5}"/>
    <cellStyle name="Comma 3 9 2 2 4 3 2 4" xfId="24016" xr:uid="{8F34F729-448F-4087-9BAC-B32F7545CD46}"/>
    <cellStyle name="Comma 3 9 2 2 4 3 3" xfId="7204" xr:uid="{00000000-0005-0000-0000-0000C6490000}"/>
    <cellStyle name="Comma 3 9 2 2 4 3 3 2" xfId="16811" xr:uid="{00000000-0005-0000-0000-0000C7490000}"/>
    <cellStyle name="Comma 3 9 2 2 4 3 3 2 2" xfId="36025" xr:uid="{68089719-4E09-4346-AC8E-985B2DCD7F64}"/>
    <cellStyle name="Comma 3 9 2 2 4 3 3 3" xfId="26418" xr:uid="{99C6AA3C-3180-4726-AA7F-E239166C6CB7}"/>
    <cellStyle name="Comma 3 9 2 2 4 3 4" xfId="12007" xr:uid="{00000000-0005-0000-0000-0000C8490000}"/>
    <cellStyle name="Comma 3 9 2 2 4 3 4 2" xfId="31221" xr:uid="{929D301A-CCAF-41EE-A304-6E285641FFB2}"/>
    <cellStyle name="Comma 3 9 2 2 4 3 5" xfId="21614" xr:uid="{21FE93F7-BE72-463B-AA8F-35AED89BB7D4}"/>
    <cellStyle name="Comma 3 9 2 2 4 4" xfId="3202" xr:uid="{00000000-0005-0000-0000-0000C9490000}"/>
    <cellStyle name="Comma 3 9 2 2 4 4 2" xfId="8005" xr:uid="{00000000-0005-0000-0000-0000CA490000}"/>
    <cellStyle name="Comma 3 9 2 2 4 4 2 2" xfId="17612" xr:uid="{00000000-0005-0000-0000-0000CB490000}"/>
    <cellStyle name="Comma 3 9 2 2 4 4 2 2 2" xfId="36826" xr:uid="{D0F457C5-72DE-4B2D-9742-9487B800AD55}"/>
    <cellStyle name="Comma 3 9 2 2 4 4 2 3" xfId="27219" xr:uid="{AE369CDD-517B-413E-99F9-4EEAAA9A393D}"/>
    <cellStyle name="Comma 3 9 2 2 4 4 3" xfId="12809" xr:uid="{00000000-0005-0000-0000-0000CC490000}"/>
    <cellStyle name="Comma 3 9 2 2 4 4 3 2" xfId="32023" xr:uid="{47D71616-6B4A-4632-8AFC-F0C616840FCB}"/>
    <cellStyle name="Comma 3 9 2 2 4 4 4" xfId="22416" xr:uid="{6697F2B3-8B1E-4515-B73B-AD75F90AF125}"/>
    <cellStyle name="Comma 3 9 2 2 4 5" xfId="5604" xr:uid="{00000000-0005-0000-0000-0000CD490000}"/>
    <cellStyle name="Comma 3 9 2 2 4 5 2" xfId="15211" xr:uid="{00000000-0005-0000-0000-0000CE490000}"/>
    <cellStyle name="Comma 3 9 2 2 4 5 2 2" xfId="34425" xr:uid="{0C0AEABB-D054-49C8-A072-D41FBA06A471}"/>
    <cellStyle name="Comma 3 9 2 2 4 5 3" xfId="24818" xr:uid="{1D21DCCD-E826-4AAD-BD1E-66FF6BF3479B}"/>
    <cellStyle name="Comma 3 9 2 2 4 6" xfId="10407" xr:uid="{00000000-0005-0000-0000-0000CF490000}"/>
    <cellStyle name="Comma 3 9 2 2 4 6 2" xfId="29621" xr:uid="{2B1B286F-53BF-48D5-ACB6-95D2A8408085}"/>
    <cellStyle name="Comma 3 9 2 2 4 7" xfId="20014" xr:uid="{7D7519B7-CCED-4BFB-976B-1ABFE0F4A4DE}"/>
    <cellStyle name="Comma 3 9 2 2 5" xfId="997" xr:uid="{00000000-0005-0000-0000-0000D0490000}"/>
    <cellStyle name="Comma 3 9 2 2 5 2" xfId="3402" xr:uid="{00000000-0005-0000-0000-0000D1490000}"/>
    <cellStyle name="Comma 3 9 2 2 5 2 2" xfId="8205" xr:uid="{00000000-0005-0000-0000-0000D2490000}"/>
    <cellStyle name="Comma 3 9 2 2 5 2 2 2" xfId="17812" xr:uid="{00000000-0005-0000-0000-0000D3490000}"/>
    <cellStyle name="Comma 3 9 2 2 5 2 2 2 2" xfId="37026" xr:uid="{6A16F022-AD72-4702-8F9E-02944C33F40A}"/>
    <cellStyle name="Comma 3 9 2 2 5 2 2 3" xfId="27419" xr:uid="{7259D05E-EA95-4096-9DA8-9B07AAFF90B3}"/>
    <cellStyle name="Comma 3 9 2 2 5 2 3" xfId="13009" xr:uid="{00000000-0005-0000-0000-0000D4490000}"/>
    <cellStyle name="Comma 3 9 2 2 5 2 3 2" xfId="32223" xr:uid="{7672880F-3659-48A0-BC68-7520F469A70A}"/>
    <cellStyle name="Comma 3 9 2 2 5 2 4" xfId="22616" xr:uid="{C9A69F85-87BB-48F3-AC50-5B55F7780B00}"/>
    <cellStyle name="Comma 3 9 2 2 5 3" xfId="5804" xr:uid="{00000000-0005-0000-0000-0000D5490000}"/>
    <cellStyle name="Comma 3 9 2 2 5 3 2" xfId="15411" xr:uid="{00000000-0005-0000-0000-0000D6490000}"/>
    <cellStyle name="Comma 3 9 2 2 5 3 2 2" xfId="34625" xr:uid="{BB8C2A67-E06E-49BB-93CA-C9BAAA841C73}"/>
    <cellStyle name="Comma 3 9 2 2 5 3 3" xfId="25018" xr:uid="{9CACDEE1-D58B-4C7E-BA05-5E374BC2C4BF}"/>
    <cellStyle name="Comma 3 9 2 2 5 4" xfId="10607" xr:uid="{00000000-0005-0000-0000-0000D7490000}"/>
    <cellStyle name="Comma 3 9 2 2 5 4 2" xfId="29821" xr:uid="{E341D6CA-9255-416F-9E46-0EB0F2B51541}"/>
    <cellStyle name="Comma 3 9 2 2 5 5" xfId="20214" xr:uid="{07FD82C5-E5EF-4948-A6B2-6EBFF7AA5862}"/>
    <cellStyle name="Comma 3 9 2 2 6" xfId="1797" xr:uid="{00000000-0005-0000-0000-0000D8490000}"/>
    <cellStyle name="Comma 3 9 2 2 6 2" xfId="4202" xr:uid="{00000000-0005-0000-0000-0000D9490000}"/>
    <cellStyle name="Comma 3 9 2 2 6 2 2" xfId="9005" xr:uid="{00000000-0005-0000-0000-0000DA490000}"/>
    <cellStyle name="Comma 3 9 2 2 6 2 2 2" xfId="18612" xr:uid="{00000000-0005-0000-0000-0000DB490000}"/>
    <cellStyle name="Comma 3 9 2 2 6 2 2 2 2" xfId="37826" xr:uid="{2115DFF2-819E-4BAF-84AC-1951D5EDB95F}"/>
    <cellStyle name="Comma 3 9 2 2 6 2 2 3" xfId="28219" xr:uid="{F0D7ACFE-7801-4BDD-8D2D-7DC347EAF335}"/>
    <cellStyle name="Comma 3 9 2 2 6 2 3" xfId="13809" xr:uid="{00000000-0005-0000-0000-0000DC490000}"/>
    <cellStyle name="Comma 3 9 2 2 6 2 3 2" xfId="33023" xr:uid="{FA7AEC45-1A1D-4F95-933A-101A661559F2}"/>
    <cellStyle name="Comma 3 9 2 2 6 2 4" xfId="23416" xr:uid="{079B3BC3-6B21-46E2-ACF2-6A6B28D7DD55}"/>
    <cellStyle name="Comma 3 9 2 2 6 3" xfId="6604" xr:uid="{00000000-0005-0000-0000-0000DD490000}"/>
    <cellStyle name="Comma 3 9 2 2 6 3 2" xfId="16211" xr:uid="{00000000-0005-0000-0000-0000DE490000}"/>
    <cellStyle name="Comma 3 9 2 2 6 3 2 2" xfId="35425" xr:uid="{50AC985C-5C7E-4AD8-9D8B-D6F428F5D47E}"/>
    <cellStyle name="Comma 3 9 2 2 6 3 3" xfId="25818" xr:uid="{35D87C70-41D8-4602-BA0E-127157626814}"/>
    <cellStyle name="Comma 3 9 2 2 6 4" xfId="11407" xr:uid="{00000000-0005-0000-0000-0000DF490000}"/>
    <cellStyle name="Comma 3 9 2 2 6 4 2" xfId="30621" xr:uid="{A76BB5BD-DBD9-4C7D-9527-D4F0207ECF5D}"/>
    <cellStyle name="Comma 3 9 2 2 6 5" xfId="21014" xr:uid="{C8A28737-27D0-4CA7-B908-DD6B1CCE371E}"/>
    <cellStyle name="Comma 3 9 2 2 7" xfId="2602" xr:uid="{00000000-0005-0000-0000-0000E0490000}"/>
    <cellStyle name="Comma 3 9 2 2 7 2" xfId="7405" xr:uid="{00000000-0005-0000-0000-0000E1490000}"/>
    <cellStyle name="Comma 3 9 2 2 7 2 2" xfId="17012" xr:uid="{00000000-0005-0000-0000-0000E2490000}"/>
    <cellStyle name="Comma 3 9 2 2 7 2 2 2" xfId="36226" xr:uid="{79D8A2F6-4931-4CC6-99C2-FC59CABE53F7}"/>
    <cellStyle name="Comma 3 9 2 2 7 2 3" xfId="26619" xr:uid="{EA09A428-32AC-4232-98B3-93926E58F60C}"/>
    <cellStyle name="Comma 3 9 2 2 7 3" xfId="12209" xr:uid="{00000000-0005-0000-0000-0000E3490000}"/>
    <cellStyle name="Comma 3 9 2 2 7 3 2" xfId="31423" xr:uid="{528DA835-E4E5-409C-A811-E6B5BD41E4A8}"/>
    <cellStyle name="Comma 3 9 2 2 7 4" xfId="21816" xr:uid="{35DDA7E6-E7DB-409A-9726-5D655D20CD1B}"/>
    <cellStyle name="Comma 3 9 2 2 8" xfId="5004" xr:uid="{00000000-0005-0000-0000-0000E4490000}"/>
    <cellStyle name="Comma 3 9 2 2 8 2" xfId="14611" xr:uid="{00000000-0005-0000-0000-0000E5490000}"/>
    <cellStyle name="Comma 3 9 2 2 8 2 2" xfId="33825" xr:uid="{5F89D6E6-8746-4FD2-B885-3D7F7D322B1B}"/>
    <cellStyle name="Comma 3 9 2 2 8 3" xfId="24218" xr:uid="{C8E77C14-AEBB-4457-BD39-C789BC780E20}"/>
    <cellStyle name="Comma 3 9 2 2 9" xfId="9807" xr:uid="{00000000-0005-0000-0000-0000E6490000}"/>
    <cellStyle name="Comma 3 9 2 2 9 2" xfId="29021" xr:uid="{5AABF998-8773-4C2E-B989-B6FE93BE59D4}"/>
    <cellStyle name="Comma 3 9 2 3" xfId="296" xr:uid="{00000000-0005-0000-0000-0000E7490000}"/>
    <cellStyle name="Comma 3 9 2 3 2" xfId="1097" xr:uid="{00000000-0005-0000-0000-0000E8490000}"/>
    <cellStyle name="Comma 3 9 2 3 2 2" xfId="3502" xr:uid="{00000000-0005-0000-0000-0000E9490000}"/>
    <cellStyle name="Comma 3 9 2 3 2 2 2" xfId="8305" xr:uid="{00000000-0005-0000-0000-0000EA490000}"/>
    <cellStyle name="Comma 3 9 2 3 2 2 2 2" xfId="17912" xr:uid="{00000000-0005-0000-0000-0000EB490000}"/>
    <cellStyle name="Comma 3 9 2 3 2 2 2 2 2" xfId="37126" xr:uid="{DCD42ED7-2582-4ED2-B0B5-608CC4289E7F}"/>
    <cellStyle name="Comma 3 9 2 3 2 2 2 3" xfId="27519" xr:uid="{AC2D6446-57B0-4DD5-8C51-72500F7C49A3}"/>
    <cellStyle name="Comma 3 9 2 3 2 2 3" xfId="13109" xr:uid="{00000000-0005-0000-0000-0000EC490000}"/>
    <cellStyle name="Comma 3 9 2 3 2 2 3 2" xfId="32323" xr:uid="{CB3E6912-E3E3-4FCF-9B4F-4BF1630A9B2B}"/>
    <cellStyle name="Comma 3 9 2 3 2 2 4" xfId="22716" xr:uid="{3C9757C8-8B82-42AD-AA9F-70D296800B08}"/>
    <cellStyle name="Comma 3 9 2 3 2 3" xfId="5904" xr:uid="{00000000-0005-0000-0000-0000ED490000}"/>
    <cellStyle name="Comma 3 9 2 3 2 3 2" xfId="15511" xr:uid="{00000000-0005-0000-0000-0000EE490000}"/>
    <cellStyle name="Comma 3 9 2 3 2 3 2 2" xfId="34725" xr:uid="{9BFF56E0-EE22-411E-8BAE-B7F06CD16661}"/>
    <cellStyle name="Comma 3 9 2 3 2 3 3" xfId="25118" xr:uid="{A6237CDB-2496-401D-94B1-974D021B1AA5}"/>
    <cellStyle name="Comma 3 9 2 3 2 4" xfId="10707" xr:uid="{00000000-0005-0000-0000-0000EF490000}"/>
    <cellStyle name="Comma 3 9 2 3 2 4 2" xfId="29921" xr:uid="{AC2E1E73-A822-44B2-9AE4-A95B0ADB9D0B}"/>
    <cellStyle name="Comma 3 9 2 3 2 5" xfId="20314" xr:uid="{BA7964C7-72EB-4219-A735-6CCE7137A12C}"/>
    <cellStyle name="Comma 3 9 2 3 3" xfId="1897" xr:uid="{00000000-0005-0000-0000-0000F0490000}"/>
    <cellStyle name="Comma 3 9 2 3 3 2" xfId="4302" xr:uid="{00000000-0005-0000-0000-0000F1490000}"/>
    <cellStyle name="Comma 3 9 2 3 3 2 2" xfId="9105" xr:uid="{00000000-0005-0000-0000-0000F2490000}"/>
    <cellStyle name="Comma 3 9 2 3 3 2 2 2" xfId="18712" xr:uid="{00000000-0005-0000-0000-0000F3490000}"/>
    <cellStyle name="Comma 3 9 2 3 3 2 2 2 2" xfId="37926" xr:uid="{B60CE31E-16EC-4D30-A153-4FC99A53EF39}"/>
    <cellStyle name="Comma 3 9 2 3 3 2 2 3" xfId="28319" xr:uid="{E6BB20F8-57EB-4C78-91CA-EC08EE3F5C97}"/>
    <cellStyle name="Comma 3 9 2 3 3 2 3" xfId="13909" xr:uid="{00000000-0005-0000-0000-0000F4490000}"/>
    <cellStyle name="Comma 3 9 2 3 3 2 3 2" xfId="33123" xr:uid="{288EB3D6-84AE-46D9-A5AB-A6E1F72E66A2}"/>
    <cellStyle name="Comma 3 9 2 3 3 2 4" xfId="23516" xr:uid="{F23A9F99-D379-48B9-8481-17EBFC26F137}"/>
    <cellStyle name="Comma 3 9 2 3 3 3" xfId="6704" xr:uid="{00000000-0005-0000-0000-0000F5490000}"/>
    <cellStyle name="Comma 3 9 2 3 3 3 2" xfId="16311" xr:uid="{00000000-0005-0000-0000-0000F6490000}"/>
    <cellStyle name="Comma 3 9 2 3 3 3 2 2" xfId="35525" xr:uid="{FFF521D4-CC07-4DAE-8610-125A92B31A9D}"/>
    <cellStyle name="Comma 3 9 2 3 3 3 3" xfId="25918" xr:uid="{45FD8056-1EEE-4157-85BF-9E86DBDAE55D}"/>
    <cellStyle name="Comma 3 9 2 3 3 4" xfId="11507" xr:uid="{00000000-0005-0000-0000-0000F7490000}"/>
    <cellStyle name="Comma 3 9 2 3 3 4 2" xfId="30721" xr:uid="{2C3FA241-5F2D-43C2-9CBD-BBBBA1F172CB}"/>
    <cellStyle name="Comma 3 9 2 3 3 5" xfId="21114" xr:uid="{F6584681-105F-47AD-8784-00717FE54440}"/>
    <cellStyle name="Comma 3 9 2 3 4" xfId="2702" xr:uid="{00000000-0005-0000-0000-0000F8490000}"/>
    <cellStyle name="Comma 3 9 2 3 4 2" xfId="7505" xr:uid="{00000000-0005-0000-0000-0000F9490000}"/>
    <cellStyle name="Comma 3 9 2 3 4 2 2" xfId="17112" xr:uid="{00000000-0005-0000-0000-0000FA490000}"/>
    <cellStyle name="Comma 3 9 2 3 4 2 2 2" xfId="36326" xr:uid="{D3B66186-7367-4CF2-B287-5F4CFC032CDE}"/>
    <cellStyle name="Comma 3 9 2 3 4 2 3" xfId="26719" xr:uid="{5DB06E9A-9BF5-4BFF-9622-65F3E360F67F}"/>
    <cellStyle name="Comma 3 9 2 3 4 3" xfId="12309" xr:uid="{00000000-0005-0000-0000-0000FB490000}"/>
    <cellStyle name="Comma 3 9 2 3 4 3 2" xfId="31523" xr:uid="{8BCEE0B9-A7FB-4C96-9623-117844FB8006}"/>
    <cellStyle name="Comma 3 9 2 3 4 4" xfId="21916" xr:uid="{6D038769-D826-41A8-A48E-7D3F0A90A13D}"/>
    <cellStyle name="Comma 3 9 2 3 5" xfId="5104" xr:uid="{00000000-0005-0000-0000-0000FC490000}"/>
    <cellStyle name="Comma 3 9 2 3 5 2" xfId="14711" xr:uid="{00000000-0005-0000-0000-0000FD490000}"/>
    <cellStyle name="Comma 3 9 2 3 5 2 2" xfId="33925" xr:uid="{0B2FC449-C41C-4EEF-9B3D-E7107C63ACA9}"/>
    <cellStyle name="Comma 3 9 2 3 5 3" xfId="24318" xr:uid="{FC59FDA1-DA76-4E77-B699-74E8A73A0301}"/>
    <cellStyle name="Comma 3 9 2 3 6" xfId="9907" xr:uid="{00000000-0005-0000-0000-0000FE490000}"/>
    <cellStyle name="Comma 3 9 2 3 6 2" xfId="29121" xr:uid="{85DAC873-65B0-4807-A59C-9D71B11911D7}"/>
    <cellStyle name="Comma 3 9 2 3 7" xfId="19514" xr:uid="{FAD579C8-1345-4FCD-BDDB-5ADB6B49116C}"/>
    <cellStyle name="Comma 3 9 2 4" xfId="496" xr:uid="{00000000-0005-0000-0000-0000FF490000}"/>
    <cellStyle name="Comma 3 9 2 4 2" xfId="1297" xr:uid="{00000000-0005-0000-0000-0000004A0000}"/>
    <cellStyle name="Comma 3 9 2 4 2 2" xfId="3702" xr:uid="{00000000-0005-0000-0000-0000014A0000}"/>
    <cellStyle name="Comma 3 9 2 4 2 2 2" xfId="8505" xr:uid="{00000000-0005-0000-0000-0000024A0000}"/>
    <cellStyle name="Comma 3 9 2 4 2 2 2 2" xfId="18112" xr:uid="{00000000-0005-0000-0000-0000034A0000}"/>
    <cellStyle name="Comma 3 9 2 4 2 2 2 2 2" xfId="37326" xr:uid="{283752BC-F6B8-41E8-8E6A-9ED11178C269}"/>
    <cellStyle name="Comma 3 9 2 4 2 2 2 3" xfId="27719" xr:uid="{66FD41D6-E1FB-4187-9EFA-E5951E33448E}"/>
    <cellStyle name="Comma 3 9 2 4 2 2 3" xfId="13309" xr:uid="{00000000-0005-0000-0000-0000044A0000}"/>
    <cellStyle name="Comma 3 9 2 4 2 2 3 2" xfId="32523" xr:uid="{B4B39009-C70E-46D1-8014-763529F4B4A0}"/>
    <cellStyle name="Comma 3 9 2 4 2 2 4" xfId="22916" xr:uid="{61856FC5-4881-4AC2-96A9-BA055C9D9A5E}"/>
    <cellStyle name="Comma 3 9 2 4 2 3" xfId="6104" xr:uid="{00000000-0005-0000-0000-0000054A0000}"/>
    <cellStyle name="Comma 3 9 2 4 2 3 2" xfId="15711" xr:uid="{00000000-0005-0000-0000-0000064A0000}"/>
    <cellStyle name="Comma 3 9 2 4 2 3 2 2" xfId="34925" xr:uid="{53F354BB-51B1-4731-9041-70DD2C889514}"/>
    <cellStyle name="Comma 3 9 2 4 2 3 3" xfId="25318" xr:uid="{17D13E52-5DAF-4596-BE30-195D836E07F5}"/>
    <cellStyle name="Comma 3 9 2 4 2 4" xfId="10907" xr:uid="{00000000-0005-0000-0000-0000074A0000}"/>
    <cellStyle name="Comma 3 9 2 4 2 4 2" xfId="30121" xr:uid="{157C6FE1-3A3D-4DBA-A185-99B9EF1A415A}"/>
    <cellStyle name="Comma 3 9 2 4 2 5" xfId="20514" xr:uid="{60D78714-69A7-4917-A94E-DF429B7044E4}"/>
    <cellStyle name="Comma 3 9 2 4 3" xfId="2097" xr:uid="{00000000-0005-0000-0000-0000084A0000}"/>
    <cellStyle name="Comma 3 9 2 4 3 2" xfId="4502" xr:uid="{00000000-0005-0000-0000-0000094A0000}"/>
    <cellStyle name="Comma 3 9 2 4 3 2 2" xfId="9305" xr:uid="{00000000-0005-0000-0000-00000A4A0000}"/>
    <cellStyle name="Comma 3 9 2 4 3 2 2 2" xfId="18912" xr:uid="{00000000-0005-0000-0000-00000B4A0000}"/>
    <cellStyle name="Comma 3 9 2 4 3 2 2 2 2" xfId="38126" xr:uid="{A8794BA3-CFFD-492E-84AB-50F7D531016B}"/>
    <cellStyle name="Comma 3 9 2 4 3 2 2 3" xfId="28519" xr:uid="{A7DA2360-86FA-468E-A346-EB782A14D59D}"/>
    <cellStyle name="Comma 3 9 2 4 3 2 3" xfId="14109" xr:uid="{00000000-0005-0000-0000-00000C4A0000}"/>
    <cellStyle name="Comma 3 9 2 4 3 2 3 2" xfId="33323" xr:uid="{A75946BD-8C1F-48DC-9A8C-A0BEEE865836}"/>
    <cellStyle name="Comma 3 9 2 4 3 2 4" xfId="23716" xr:uid="{09E51BB3-2D47-45D8-AA41-F98F02FEF7D7}"/>
    <cellStyle name="Comma 3 9 2 4 3 3" xfId="6904" xr:uid="{00000000-0005-0000-0000-00000D4A0000}"/>
    <cellStyle name="Comma 3 9 2 4 3 3 2" xfId="16511" xr:uid="{00000000-0005-0000-0000-00000E4A0000}"/>
    <cellStyle name="Comma 3 9 2 4 3 3 2 2" xfId="35725" xr:uid="{8D52D370-6DB8-47A5-9B28-BC0A0812AC9C}"/>
    <cellStyle name="Comma 3 9 2 4 3 3 3" xfId="26118" xr:uid="{27889A51-56F6-4092-A818-D60CAB6F6D07}"/>
    <cellStyle name="Comma 3 9 2 4 3 4" xfId="11707" xr:uid="{00000000-0005-0000-0000-00000F4A0000}"/>
    <cellStyle name="Comma 3 9 2 4 3 4 2" xfId="30921" xr:uid="{32B9F0D4-9B5F-4030-9EB3-B45951703A47}"/>
    <cellStyle name="Comma 3 9 2 4 3 5" xfId="21314" xr:uid="{A34663D3-AE3A-49DA-8856-04C794FCE0C1}"/>
    <cellStyle name="Comma 3 9 2 4 4" xfId="2902" xr:uid="{00000000-0005-0000-0000-0000104A0000}"/>
    <cellStyle name="Comma 3 9 2 4 4 2" xfId="7705" xr:uid="{00000000-0005-0000-0000-0000114A0000}"/>
    <cellStyle name="Comma 3 9 2 4 4 2 2" xfId="17312" xr:uid="{00000000-0005-0000-0000-0000124A0000}"/>
    <cellStyle name="Comma 3 9 2 4 4 2 2 2" xfId="36526" xr:uid="{F08E1BEE-2B88-4BE1-AF9F-3FA3B3266883}"/>
    <cellStyle name="Comma 3 9 2 4 4 2 3" xfId="26919" xr:uid="{BF610CC6-4C27-40B6-A803-C76C95E6D209}"/>
    <cellStyle name="Comma 3 9 2 4 4 3" xfId="12509" xr:uid="{00000000-0005-0000-0000-0000134A0000}"/>
    <cellStyle name="Comma 3 9 2 4 4 3 2" xfId="31723" xr:uid="{2F10A6A3-E6D5-4FB2-B057-116E2DB5AF60}"/>
    <cellStyle name="Comma 3 9 2 4 4 4" xfId="22116" xr:uid="{6DCA58F4-EA45-4E5A-9C72-CDB9CFC131A6}"/>
    <cellStyle name="Comma 3 9 2 4 5" xfId="5304" xr:uid="{00000000-0005-0000-0000-0000144A0000}"/>
    <cellStyle name="Comma 3 9 2 4 5 2" xfId="14911" xr:uid="{00000000-0005-0000-0000-0000154A0000}"/>
    <cellStyle name="Comma 3 9 2 4 5 2 2" xfId="34125" xr:uid="{A90A43A0-E809-44CC-8D49-2411A92458D2}"/>
    <cellStyle name="Comma 3 9 2 4 5 3" xfId="24518" xr:uid="{2A325047-D717-4439-898D-1E5E61B79229}"/>
    <cellStyle name="Comma 3 9 2 4 6" xfId="10107" xr:uid="{00000000-0005-0000-0000-0000164A0000}"/>
    <cellStyle name="Comma 3 9 2 4 6 2" xfId="29321" xr:uid="{776809B3-8BDB-46C6-96E0-0B00159E3592}"/>
    <cellStyle name="Comma 3 9 2 4 7" xfId="19714" xr:uid="{DED10798-FC2F-4784-9FC6-3F8E96C04B94}"/>
    <cellStyle name="Comma 3 9 2 5" xfId="696" xr:uid="{00000000-0005-0000-0000-0000174A0000}"/>
    <cellStyle name="Comma 3 9 2 5 2" xfId="1497" xr:uid="{00000000-0005-0000-0000-0000184A0000}"/>
    <cellStyle name="Comma 3 9 2 5 2 2" xfId="3902" xr:uid="{00000000-0005-0000-0000-0000194A0000}"/>
    <cellStyle name="Comma 3 9 2 5 2 2 2" xfId="8705" xr:uid="{00000000-0005-0000-0000-00001A4A0000}"/>
    <cellStyle name="Comma 3 9 2 5 2 2 2 2" xfId="18312" xr:uid="{00000000-0005-0000-0000-00001B4A0000}"/>
    <cellStyle name="Comma 3 9 2 5 2 2 2 2 2" xfId="37526" xr:uid="{F54A05A7-FA30-42EE-9EA7-650D0715C3E2}"/>
    <cellStyle name="Comma 3 9 2 5 2 2 2 3" xfId="27919" xr:uid="{9FB0B6BF-5405-42D6-9643-92FD97121F20}"/>
    <cellStyle name="Comma 3 9 2 5 2 2 3" xfId="13509" xr:uid="{00000000-0005-0000-0000-00001C4A0000}"/>
    <cellStyle name="Comma 3 9 2 5 2 2 3 2" xfId="32723" xr:uid="{6AAFA9F9-D76E-412B-AB90-EC5A7B3C12AA}"/>
    <cellStyle name="Comma 3 9 2 5 2 2 4" xfId="23116" xr:uid="{A2E58B8A-4FB7-4378-A50B-8EDA18F4105D}"/>
    <cellStyle name="Comma 3 9 2 5 2 3" xfId="6304" xr:uid="{00000000-0005-0000-0000-00001D4A0000}"/>
    <cellStyle name="Comma 3 9 2 5 2 3 2" xfId="15911" xr:uid="{00000000-0005-0000-0000-00001E4A0000}"/>
    <cellStyle name="Comma 3 9 2 5 2 3 2 2" xfId="35125" xr:uid="{500D67CD-1A34-46CB-9EF1-BF49A68FE9D2}"/>
    <cellStyle name="Comma 3 9 2 5 2 3 3" xfId="25518" xr:uid="{F790BC83-5269-4482-AA64-A8B5F59E63E3}"/>
    <cellStyle name="Comma 3 9 2 5 2 4" xfId="11107" xr:uid="{00000000-0005-0000-0000-00001F4A0000}"/>
    <cellStyle name="Comma 3 9 2 5 2 4 2" xfId="30321" xr:uid="{514DBA74-1F6B-49C4-996E-59185BB760F3}"/>
    <cellStyle name="Comma 3 9 2 5 2 5" xfId="20714" xr:uid="{B4ACAE25-9473-4557-B82A-B3498469A59B}"/>
    <cellStyle name="Comma 3 9 2 5 3" xfId="2297" xr:uid="{00000000-0005-0000-0000-0000204A0000}"/>
    <cellStyle name="Comma 3 9 2 5 3 2" xfId="4702" xr:uid="{00000000-0005-0000-0000-0000214A0000}"/>
    <cellStyle name="Comma 3 9 2 5 3 2 2" xfId="9505" xr:uid="{00000000-0005-0000-0000-0000224A0000}"/>
    <cellStyle name="Comma 3 9 2 5 3 2 2 2" xfId="19112" xr:uid="{00000000-0005-0000-0000-0000234A0000}"/>
    <cellStyle name="Comma 3 9 2 5 3 2 2 2 2" xfId="38326" xr:uid="{37507698-8D7F-4016-8C40-AAB3C6BA4082}"/>
    <cellStyle name="Comma 3 9 2 5 3 2 2 3" xfId="28719" xr:uid="{509A6666-A7C5-4C10-9CEB-51A0032274C1}"/>
    <cellStyle name="Comma 3 9 2 5 3 2 3" xfId="14309" xr:uid="{00000000-0005-0000-0000-0000244A0000}"/>
    <cellStyle name="Comma 3 9 2 5 3 2 3 2" xfId="33523" xr:uid="{3BD1A1F4-1CF1-4637-80FA-4402FA69E89F}"/>
    <cellStyle name="Comma 3 9 2 5 3 2 4" xfId="23916" xr:uid="{080D9555-DE91-4CD6-A929-037E3BE87CD4}"/>
    <cellStyle name="Comma 3 9 2 5 3 3" xfId="7104" xr:uid="{00000000-0005-0000-0000-0000254A0000}"/>
    <cellStyle name="Comma 3 9 2 5 3 3 2" xfId="16711" xr:uid="{00000000-0005-0000-0000-0000264A0000}"/>
    <cellStyle name="Comma 3 9 2 5 3 3 2 2" xfId="35925" xr:uid="{D3CB16E0-69C7-4960-B123-59F8C71C15FF}"/>
    <cellStyle name="Comma 3 9 2 5 3 3 3" xfId="26318" xr:uid="{1AFA73BC-78AA-4C1C-8AD6-6328F720F00F}"/>
    <cellStyle name="Comma 3 9 2 5 3 4" xfId="11907" xr:uid="{00000000-0005-0000-0000-0000274A0000}"/>
    <cellStyle name="Comma 3 9 2 5 3 4 2" xfId="31121" xr:uid="{20718B0A-2601-4C6B-AA87-09225A404829}"/>
    <cellStyle name="Comma 3 9 2 5 3 5" xfId="21514" xr:uid="{29FDB66C-E55B-41D6-BD56-93E05CC8095D}"/>
    <cellStyle name="Comma 3 9 2 5 4" xfId="3102" xr:uid="{00000000-0005-0000-0000-0000284A0000}"/>
    <cellStyle name="Comma 3 9 2 5 4 2" xfId="7905" xr:uid="{00000000-0005-0000-0000-0000294A0000}"/>
    <cellStyle name="Comma 3 9 2 5 4 2 2" xfId="17512" xr:uid="{00000000-0005-0000-0000-00002A4A0000}"/>
    <cellStyle name="Comma 3 9 2 5 4 2 2 2" xfId="36726" xr:uid="{2960C934-7484-4142-A49B-F5EDC862ED5C}"/>
    <cellStyle name="Comma 3 9 2 5 4 2 3" xfId="27119" xr:uid="{91118C6D-289F-41F0-AB3F-810C2BF885CF}"/>
    <cellStyle name="Comma 3 9 2 5 4 3" xfId="12709" xr:uid="{00000000-0005-0000-0000-00002B4A0000}"/>
    <cellStyle name="Comma 3 9 2 5 4 3 2" xfId="31923" xr:uid="{DB0F00ED-E3F5-4A57-8CAF-0E721663B88D}"/>
    <cellStyle name="Comma 3 9 2 5 4 4" xfId="22316" xr:uid="{0D628E92-CC7B-49EF-9DFF-701B32E3014A}"/>
    <cellStyle name="Comma 3 9 2 5 5" xfId="5504" xr:uid="{00000000-0005-0000-0000-00002C4A0000}"/>
    <cellStyle name="Comma 3 9 2 5 5 2" xfId="15111" xr:uid="{00000000-0005-0000-0000-00002D4A0000}"/>
    <cellStyle name="Comma 3 9 2 5 5 2 2" xfId="34325" xr:uid="{1D376402-14F3-49B0-9088-312B27456921}"/>
    <cellStyle name="Comma 3 9 2 5 5 3" xfId="24718" xr:uid="{201FCBBF-503C-4631-98D0-FE50D860F120}"/>
    <cellStyle name="Comma 3 9 2 5 6" xfId="10307" xr:uid="{00000000-0005-0000-0000-00002E4A0000}"/>
    <cellStyle name="Comma 3 9 2 5 6 2" xfId="29521" xr:uid="{56AC68E0-3B0F-4A93-B5E2-37F553BBE5A0}"/>
    <cellStyle name="Comma 3 9 2 5 7" xfId="19914" xr:uid="{A037AC8F-2820-4DD0-9293-CB23BBEEA9AA}"/>
    <cellStyle name="Comma 3 9 2 6" xfId="897" xr:uid="{00000000-0005-0000-0000-00002F4A0000}"/>
    <cellStyle name="Comma 3 9 2 6 2" xfId="3302" xr:uid="{00000000-0005-0000-0000-0000304A0000}"/>
    <cellStyle name="Comma 3 9 2 6 2 2" xfId="8105" xr:uid="{00000000-0005-0000-0000-0000314A0000}"/>
    <cellStyle name="Comma 3 9 2 6 2 2 2" xfId="17712" xr:uid="{00000000-0005-0000-0000-0000324A0000}"/>
    <cellStyle name="Comma 3 9 2 6 2 2 2 2" xfId="36926" xr:uid="{EBCFBFBB-E731-4ACA-908E-7BE5F7EA411C}"/>
    <cellStyle name="Comma 3 9 2 6 2 2 3" xfId="27319" xr:uid="{8D205E06-37D7-4D0F-B4B4-2693EC37B8D8}"/>
    <cellStyle name="Comma 3 9 2 6 2 3" xfId="12909" xr:uid="{00000000-0005-0000-0000-0000334A0000}"/>
    <cellStyle name="Comma 3 9 2 6 2 3 2" xfId="32123" xr:uid="{BB546A35-84A2-4555-8D38-A3E94A9692CA}"/>
    <cellStyle name="Comma 3 9 2 6 2 4" xfId="22516" xr:uid="{7F1D0C26-38CD-4DA8-BE1A-D8EA1CA6FEE8}"/>
    <cellStyle name="Comma 3 9 2 6 3" xfId="5704" xr:uid="{00000000-0005-0000-0000-0000344A0000}"/>
    <cellStyle name="Comma 3 9 2 6 3 2" xfId="15311" xr:uid="{00000000-0005-0000-0000-0000354A0000}"/>
    <cellStyle name="Comma 3 9 2 6 3 2 2" xfId="34525" xr:uid="{39E3D749-0FBD-4DFA-93E4-D43BDA5407A3}"/>
    <cellStyle name="Comma 3 9 2 6 3 3" xfId="24918" xr:uid="{89B0AF58-2360-454A-9F58-965A255EE56E}"/>
    <cellStyle name="Comma 3 9 2 6 4" xfId="10507" xr:uid="{00000000-0005-0000-0000-0000364A0000}"/>
    <cellStyle name="Comma 3 9 2 6 4 2" xfId="29721" xr:uid="{DE3EC80C-1B97-432B-B6B2-76361A13BAEB}"/>
    <cellStyle name="Comma 3 9 2 6 5" xfId="20114" xr:uid="{C5287C07-AE31-4942-BAB9-7ECB28ADBF34}"/>
    <cellStyle name="Comma 3 9 2 7" xfId="1697" xr:uid="{00000000-0005-0000-0000-0000374A0000}"/>
    <cellStyle name="Comma 3 9 2 7 2" xfId="4102" xr:uid="{00000000-0005-0000-0000-0000384A0000}"/>
    <cellStyle name="Comma 3 9 2 7 2 2" xfId="8905" xr:uid="{00000000-0005-0000-0000-0000394A0000}"/>
    <cellStyle name="Comma 3 9 2 7 2 2 2" xfId="18512" xr:uid="{00000000-0005-0000-0000-00003A4A0000}"/>
    <cellStyle name="Comma 3 9 2 7 2 2 2 2" xfId="37726" xr:uid="{6569F271-C9AA-4B61-85B3-CEC3252AC0B6}"/>
    <cellStyle name="Comma 3 9 2 7 2 2 3" xfId="28119" xr:uid="{494A788F-1776-4EF0-857B-FC49070F071C}"/>
    <cellStyle name="Comma 3 9 2 7 2 3" xfId="13709" xr:uid="{00000000-0005-0000-0000-00003B4A0000}"/>
    <cellStyle name="Comma 3 9 2 7 2 3 2" xfId="32923" xr:uid="{7DFC07B2-F264-40F8-9A82-4E412142BD7A}"/>
    <cellStyle name="Comma 3 9 2 7 2 4" xfId="23316" xr:uid="{A8DF7BE0-38D1-4FCE-B011-DB50A5043251}"/>
    <cellStyle name="Comma 3 9 2 7 3" xfId="6504" xr:uid="{00000000-0005-0000-0000-00003C4A0000}"/>
    <cellStyle name="Comma 3 9 2 7 3 2" xfId="16111" xr:uid="{00000000-0005-0000-0000-00003D4A0000}"/>
    <cellStyle name="Comma 3 9 2 7 3 2 2" xfId="35325" xr:uid="{34C06CC3-8F83-4BC5-B352-ABA451836829}"/>
    <cellStyle name="Comma 3 9 2 7 3 3" xfId="25718" xr:uid="{25AB9421-026E-4C95-A10B-84613AB9DFBD}"/>
    <cellStyle name="Comma 3 9 2 7 4" xfId="11307" xr:uid="{00000000-0005-0000-0000-00003E4A0000}"/>
    <cellStyle name="Comma 3 9 2 7 4 2" xfId="30521" xr:uid="{F97C3B51-DC0C-4FD6-9D71-CC264801CC1F}"/>
    <cellStyle name="Comma 3 9 2 7 5" xfId="20914" xr:uid="{79E57B91-4C7E-4D62-8905-17C0315BB816}"/>
    <cellStyle name="Comma 3 9 2 8" xfId="2502" xr:uid="{00000000-0005-0000-0000-00003F4A0000}"/>
    <cellStyle name="Comma 3 9 2 8 2" xfId="7305" xr:uid="{00000000-0005-0000-0000-0000404A0000}"/>
    <cellStyle name="Comma 3 9 2 8 2 2" xfId="16912" xr:uid="{00000000-0005-0000-0000-0000414A0000}"/>
    <cellStyle name="Comma 3 9 2 8 2 2 2" xfId="36126" xr:uid="{EB23842C-9EF8-4F7F-BE5A-6E6C8F7E5183}"/>
    <cellStyle name="Comma 3 9 2 8 2 3" xfId="26519" xr:uid="{7C716451-02A8-4822-BFCB-E1048A9E05F9}"/>
    <cellStyle name="Comma 3 9 2 8 3" xfId="12109" xr:uid="{00000000-0005-0000-0000-0000424A0000}"/>
    <cellStyle name="Comma 3 9 2 8 3 2" xfId="31323" xr:uid="{4449DA76-7305-42F9-B37C-AA7822691C1D}"/>
    <cellStyle name="Comma 3 9 2 8 4" xfId="21716" xr:uid="{AB31F82F-B5A0-4F34-B8BB-B0CAD81F18B1}"/>
    <cellStyle name="Comma 3 9 2 9" xfId="4904" xr:uid="{00000000-0005-0000-0000-0000434A0000}"/>
    <cellStyle name="Comma 3 9 2 9 2" xfId="14511" xr:uid="{00000000-0005-0000-0000-0000444A0000}"/>
    <cellStyle name="Comma 3 9 2 9 2 2" xfId="33725" xr:uid="{6E010418-0D9B-4757-A769-10F459E26EEB}"/>
    <cellStyle name="Comma 3 9 2 9 3" xfId="24118" xr:uid="{B8D073DB-E867-4B5E-B64F-6F17532ACC15}"/>
    <cellStyle name="Comma 3 9 3" xfId="146" xr:uid="{00000000-0005-0000-0000-0000454A0000}"/>
    <cellStyle name="Comma 3 9 3 10" xfId="19364" xr:uid="{C1B0FF7A-8388-4FEA-81E7-DB0EE8659691}"/>
    <cellStyle name="Comma 3 9 3 2" xfId="346" xr:uid="{00000000-0005-0000-0000-0000464A0000}"/>
    <cellStyle name="Comma 3 9 3 2 2" xfId="1147" xr:uid="{00000000-0005-0000-0000-0000474A0000}"/>
    <cellStyle name="Comma 3 9 3 2 2 2" xfId="3552" xr:uid="{00000000-0005-0000-0000-0000484A0000}"/>
    <cellStyle name="Comma 3 9 3 2 2 2 2" xfId="8355" xr:uid="{00000000-0005-0000-0000-0000494A0000}"/>
    <cellStyle name="Comma 3 9 3 2 2 2 2 2" xfId="17962" xr:uid="{00000000-0005-0000-0000-00004A4A0000}"/>
    <cellStyle name="Comma 3 9 3 2 2 2 2 2 2" xfId="37176" xr:uid="{DBE892F4-308F-4312-A647-F269A53C6932}"/>
    <cellStyle name="Comma 3 9 3 2 2 2 2 3" xfId="27569" xr:uid="{3C6A0133-A1F2-4681-AE57-A1B17B9BAD96}"/>
    <cellStyle name="Comma 3 9 3 2 2 2 3" xfId="13159" xr:uid="{00000000-0005-0000-0000-00004B4A0000}"/>
    <cellStyle name="Comma 3 9 3 2 2 2 3 2" xfId="32373" xr:uid="{68128F89-5B05-4981-A21F-1C9ED12F6482}"/>
    <cellStyle name="Comma 3 9 3 2 2 2 4" xfId="22766" xr:uid="{D76DF8DD-DF24-4FC0-9FB6-A769B5F6A0A4}"/>
    <cellStyle name="Comma 3 9 3 2 2 3" xfId="5954" xr:uid="{00000000-0005-0000-0000-00004C4A0000}"/>
    <cellStyle name="Comma 3 9 3 2 2 3 2" xfId="15561" xr:uid="{00000000-0005-0000-0000-00004D4A0000}"/>
    <cellStyle name="Comma 3 9 3 2 2 3 2 2" xfId="34775" xr:uid="{9B8C8F41-DE0F-43D0-8B43-0DC8B8CE4AED}"/>
    <cellStyle name="Comma 3 9 3 2 2 3 3" xfId="25168" xr:uid="{DF2B06AB-C3F2-4B2F-9B4F-6069AEA88E78}"/>
    <cellStyle name="Comma 3 9 3 2 2 4" xfId="10757" xr:uid="{00000000-0005-0000-0000-00004E4A0000}"/>
    <cellStyle name="Comma 3 9 3 2 2 4 2" xfId="29971" xr:uid="{6862B62A-3F90-4491-8A46-07618F934547}"/>
    <cellStyle name="Comma 3 9 3 2 2 5" xfId="20364" xr:uid="{BAC26D8C-7350-442C-86C1-01B55AE4030A}"/>
    <cellStyle name="Comma 3 9 3 2 3" xfId="1947" xr:uid="{00000000-0005-0000-0000-00004F4A0000}"/>
    <cellStyle name="Comma 3 9 3 2 3 2" xfId="4352" xr:uid="{00000000-0005-0000-0000-0000504A0000}"/>
    <cellStyle name="Comma 3 9 3 2 3 2 2" xfId="9155" xr:uid="{00000000-0005-0000-0000-0000514A0000}"/>
    <cellStyle name="Comma 3 9 3 2 3 2 2 2" xfId="18762" xr:uid="{00000000-0005-0000-0000-0000524A0000}"/>
    <cellStyle name="Comma 3 9 3 2 3 2 2 2 2" xfId="37976" xr:uid="{5AD25FD9-E600-4F26-AB62-36B2FF1DC6E5}"/>
    <cellStyle name="Comma 3 9 3 2 3 2 2 3" xfId="28369" xr:uid="{85BA8CEC-A6AD-487E-A26B-D6FAC777B84F}"/>
    <cellStyle name="Comma 3 9 3 2 3 2 3" xfId="13959" xr:uid="{00000000-0005-0000-0000-0000534A0000}"/>
    <cellStyle name="Comma 3 9 3 2 3 2 3 2" xfId="33173" xr:uid="{CF08567F-0A9A-4BF1-BF4F-811A1B14CB44}"/>
    <cellStyle name="Comma 3 9 3 2 3 2 4" xfId="23566" xr:uid="{71B15871-8844-497D-BA5C-30DBF7C5FEB2}"/>
    <cellStyle name="Comma 3 9 3 2 3 3" xfId="6754" xr:uid="{00000000-0005-0000-0000-0000544A0000}"/>
    <cellStyle name="Comma 3 9 3 2 3 3 2" xfId="16361" xr:uid="{00000000-0005-0000-0000-0000554A0000}"/>
    <cellStyle name="Comma 3 9 3 2 3 3 2 2" xfId="35575" xr:uid="{BD3A7947-0A1E-402C-BE39-8E0252893CA7}"/>
    <cellStyle name="Comma 3 9 3 2 3 3 3" xfId="25968" xr:uid="{305A9884-612C-4130-92B4-699FB1707E36}"/>
    <cellStyle name="Comma 3 9 3 2 3 4" xfId="11557" xr:uid="{00000000-0005-0000-0000-0000564A0000}"/>
    <cellStyle name="Comma 3 9 3 2 3 4 2" xfId="30771" xr:uid="{7C1164F0-4FCE-4D49-8D88-293ABFC11A8A}"/>
    <cellStyle name="Comma 3 9 3 2 3 5" xfId="21164" xr:uid="{04F889DD-FB62-4C16-BBDC-4D806A2D5067}"/>
    <cellStyle name="Comma 3 9 3 2 4" xfId="2752" xr:uid="{00000000-0005-0000-0000-0000574A0000}"/>
    <cellStyle name="Comma 3 9 3 2 4 2" xfId="7555" xr:uid="{00000000-0005-0000-0000-0000584A0000}"/>
    <cellStyle name="Comma 3 9 3 2 4 2 2" xfId="17162" xr:uid="{00000000-0005-0000-0000-0000594A0000}"/>
    <cellStyle name="Comma 3 9 3 2 4 2 2 2" xfId="36376" xr:uid="{418A192C-CA53-465A-BE5E-ADEC6B4F31C4}"/>
    <cellStyle name="Comma 3 9 3 2 4 2 3" xfId="26769" xr:uid="{39D9CD28-699D-43C8-8ED7-FF3C2C1FD1D3}"/>
    <cellStyle name="Comma 3 9 3 2 4 3" xfId="12359" xr:uid="{00000000-0005-0000-0000-00005A4A0000}"/>
    <cellStyle name="Comma 3 9 3 2 4 3 2" xfId="31573" xr:uid="{2DA7A90D-CF48-4FFF-B0EA-28CA582DA1A1}"/>
    <cellStyle name="Comma 3 9 3 2 4 4" xfId="21966" xr:uid="{CDB81C32-915F-44B3-BC6A-586945AE7209}"/>
    <cellStyle name="Comma 3 9 3 2 5" xfId="5154" xr:uid="{00000000-0005-0000-0000-00005B4A0000}"/>
    <cellStyle name="Comma 3 9 3 2 5 2" xfId="14761" xr:uid="{00000000-0005-0000-0000-00005C4A0000}"/>
    <cellStyle name="Comma 3 9 3 2 5 2 2" xfId="33975" xr:uid="{F2CD3C7F-B359-4C47-94B8-5CF0AF1C46F7}"/>
    <cellStyle name="Comma 3 9 3 2 5 3" xfId="24368" xr:uid="{849E67D6-2A03-4E64-A90E-CF1B4AFE3AE4}"/>
    <cellStyle name="Comma 3 9 3 2 6" xfId="9957" xr:uid="{00000000-0005-0000-0000-00005D4A0000}"/>
    <cellStyle name="Comma 3 9 3 2 6 2" xfId="29171" xr:uid="{57065A20-FCDA-487F-9FB3-CDB901151BA4}"/>
    <cellStyle name="Comma 3 9 3 2 7" xfId="19564" xr:uid="{EF5DD956-EC2F-4FE8-9D3C-FA53A00AEF28}"/>
    <cellStyle name="Comma 3 9 3 3" xfId="546" xr:uid="{00000000-0005-0000-0000-00005E4A0000}"/>
    <cellStyle name="Comma 3 9 3 3 2" xfId="1347" xr:uid="{00000000-0005-0000-0000-00005F4A0000}"/>
    <cellStyle name="Comma 3 9 3 3 2 2" xfId="3752" xr:uid="{00000000-0005-0000-0000-0000604A0000}"/>
    <cellStyle name="Comma 3 9 3 3 2 2 2" xfId="8555" xr:uid="{00000000-0005-0000-0000-0000614A0000}"/>
    <cellStyle name="Comma 3 9 3 3 2 2 2 2" xfId="18162" xr:uid="{00000000-0005-0000-0000-0000624A0000}"/>
    <cellStyle name="Comma 3 9 3 3 2 2 2 2 2" xfId="37376" xr:uid="{2758D94A-C0C3-4781-AA3F-7C5B9D039367}"/>
    <cellStyle name="Comma 3 9 3 3 2 2 2 3" xfId="27769" xr:uid="{E65E62ED-6CE1-4BC6-A4FB-EA4D11EFCA5B}"/>
    <cellStyle name="Comma 3 9 3 3 2 2 3" xfId="13359" xr:uid="{00000000-0005-0000-0000-0000634A0000}"/>
    <cellStyle name="Comma 3 9 3 3 2 2 3 2" xfId="32573" xr:uid="{F9F31B5C-742F-4EB4-A9D1-D642B5319BC9}"/>
    <cellStyle name="Comma 3 9 3 3 2 2 4" xfId="22966" xr:uid="{6D53298A-C9C1-4657-A4BE-B1123B9CB30C}"/>
    <cellStyle name="Comma 3 9 3 3 2 3" xfId="6154" xr:uid="{00000000-0005-0000-0000-0000644A0000}"/>
    <cellStyle name="Comma 3 9 3 3 2 3 2" xfId="15761" xr:uid="{00000000-0005-0000-0000-0000654A0000}"/>
    <cellStyle name="Comma 3 9 3 3 2 3 2 2" xfId="34975" xr:uid="{B231EA9B-5492-4EFC-8B90-C81196AE8168}"/>
    <cellStyle name="Comma 3 9 3 3 2 3 3" xfId="25368" xr:uid="{6E65913B-30B7-48E1-AF0A-62447C78F126}"/>
    <cellStyle name="Comma 3 9 3 3 2 4" xfId="10957" xr:uid="{00000000-0005-0000-0000-0000664A0000}"/>
    <cellStyle name="Comma 3 9 3 3 2 4 2" xfId="30171" xr:uid="{610ADE02-2643-43B7-A934-C68E1AA8EBCE}"/>
    <cellStyle name="Comma 3 9 3 3 2 5" xfId="20564" xr:uid="{FA832DBF-48EF-4E59-8D40-2CA1D002F14F}"/>
    <cellStyle name="Comma 3 9 3 3 3" xfId="2147" xr:uid="{00000000-0005-0000-0000-0000674A0000}"/>
    <cellStyle name="Comma 3 9 3 3 3 2" xfId="4552" xr:uid="{00000000-0005-0000-0000-0000684A0000}"/>
    <cellStyle name="Comma 3 9 3 3 3 2 2" xfId="9355" xr:uid="{00000000-0005-0000-0000-0000694A0000}"/>
    <cellStyle name="Comma 3 9 3 3 3 2 2 2" xfId="18962" xr:uid="{00000000-0005-0000-0000-00006A4A0000}"/>
    <cellStyle name="Comma 3 9 3 3 3 2 2 2 2" xfId="38176" xr:uid="{4F1F96D4-F99D-43AE-A3EE-6AB14D55F52A}"/>
    <cellStyle name="Comma 3 9 3 3 3 2 2 3" xfId="28569" xr:uid="{3477E6BC-E0CD-42E2-B5DE-951F609AB274}"/>
    <cellStyle name="Comma 3 9 3 3 3 2 3" xfId="14159" xr:uid="{00000000-0005-0000-0000-00006B4A0000}"/>
    <cellStyle name="Comma 3 9 3 3 3 2 3 2" xfId="33373" xr:uid="{CCF05C6F-4A7E-486F-9692-BFFFCDCD737A}"/>
    <cellStyle name="Comma 3 9 3 3 3 2 4" xfId="23766" xr:uid="{453BD1A0-0258-4E5D-9622-625F133AE3E4}"/>
    <cellStyle name="Comma 3 9 3 3 3 3" xfId="6954" xr:uid="{00000000-0005-0000-0000-00006C4A0000}"/>
    <cellStyle name="Comma 3 9 3 3 3 3 2" xfId="16561" xr:uid="{00000000-0005-0000-0000-00006D4A0000}"/>
    <cellStyle name="Comma 3 9 3 3 3 3 2 2" xfId="35775" xr:uid="{BB582D2D-6BD7-4AC5-94EE-5DBE3C69C24D}"/>
    <cellStyle name="Comma 3 9 3 3 3 3 3" xfId="26168" xr:uid="{475E84DD-BC54-4B1D-8274-B9D151747DD0}"/>
    <cellStyle name="Comma 3 9 3 3 3 4" xfId="11757" xr:uid="{00000000-0005-0000-0000-00006E4A0000}"/>
    <cellStyle name="Comma 3 9 3 3 3 4 2" xfId="30971" xr:uid="{72695982-7002-4A6F-94C3-5164820BF676}"/>
    <cellStyle name="Comma 3 9 3 3 3 5" xfId="21364" xr:uid="{6AEFBF1F-8903-4BAC-AA52-AFE0FF71CE16}"/>
    <cellStyle name="Comma 3 9 3 3 4" xfId="2952" xr:uid="{00000000-0005-0000-0000-00006F4A0000}"/>
    <cellStyle name="Comma 3 9 3 3 4 2" xfId="7755" xr:uid="{00000000-0005-0000-0000-0000704A0000}"/>
    <cellStyle name="Comma 3 9 3 3 4 2 2" xfId="17362" xr:uid="{00000000-0005-0000-0000-0000714A0000}"/>
    <cellStyle name="Comma 3 9 3 3 4 2 2 2" xfId="36576" xr:uid="{7B5EFB98-AEB2-43B7-9BD3-9C7163B60F53}"/>
    <cellStyle name="Comma 3 9 3 3 4 2 3" xfId="26969" xr:uid="{6B16D62C-C991-4D71-9A48-FFFC16AF0AC3}"/>
    <cellStyle name="Comma 3 9 3 3 4 3" xfId="12559" xr:uid="{00000000-0005-0000-0000-0000724A0000}"/>
    <cellStyle name="Comma 3 9 3 3 4 3 2" xfId="31773" xr:uid="{6636E551-E686-4840-9F0A-49C47CA252D3}"/>
    <cellStyle name="Comma 3 9 3 3 4 4" xfId="22166" xr:uid="{9ACACAB9-9DF8-43E4-AFD6-5932B47A042F}"/>
    <cellStyle name="Comma 3 9 3 3 5" xfId="5354" xr:uid="{00000000-0005-0000-0000-0000734A0000}"/>
    <cellStyle name="Comma 3 9 3 3 5 2" xfId="14961" xr:uid="{00000000-0005-0000-0000-0000744A0000}"/>
    <cellStyle name="Comma 3 9 3 3 5 2 2" xfId="34175" xr:uid="{2F3D1950-03E5-455E-8E1D-1A853B653962}"/>
    <cellStyle name="Comma 3 9 3 3 5 3" xfId="24568" xr:uid="{A4D05583-EEED-4AC3-9C97-4A7DEEA86E3D}"/>
    <cellStyle name="Comma 3 9 3 3 6" xfId="10157" xr:uid="{00000000-0005-0000-0000-0000754A0000}"/>
    <cellStyle name="Comma 3 9 3 3 6 2" xfId="29371" xr:uid="{F07E40F8-4885-428E-B704-E6B8881D2972}"/>
    <cellStyle name="Comma 3 9 3 3 7" xfId="19764" xr:uid="{8E14C542-9DD6-46CB-8C0F-D1084A8E79D5}"/>
    <cellStyle name="Comma 3 9 3 4" xfId="746" xr:uid="{00000000-0005-0000-0000-0000764A0000}"/>
    <cellStyle name="Comma 3 9 3 4 2" xfId="1547" xr:uid="{00000000-0005-0000-0000-0000774A0000}"/>
    <cellStyle name="Comma 3 9 3 4 2 2" xfId="3952" xr:uid="{00000000-0005-0000-0000-0000784A0000}"/>
    <cellStyle name="Comma 3 9 3 4 2 2 2" xfId="8755" xr:uid="{00000000-0005-0000-0000-0000794A0000}"/>
    <cellStyle name="Comma 3 9 3 4 2 2 2 2" xfId="18362" xr:uid="{00000000-0005-0000-0000-00007A4A0000}"/>
    <cellStyle name="Comma 3 9 3 4 2 2 2 2 2" xfId="37576" xr:uid="{B09FC308-AC8E-4577-ABA2-E9E39F92BB47}"/>
    <cellStyle name="Comma 3 9 3 4 2 2 2 3" xfId="27969" xr:uid="{F7841B92-9830-4DBF-8163-185BEFCEFEF1}"/>
    <cellStyle name="Comma 3 9 3 4 2 2 3" xfId="13559" xr:uid="{00000000-0005-0000-0000-00007B4A0000}"/>
    <cellStyle name="Comma 3 9 3 4 2 2 3 2" xfId="32773" xr:uid="{6021BF2C-DD0F-42A2-9AF6-DEA268C32951}"/>
    <cellStyle name="Comma 3 9 3 4 2 2 4" xfId="23166" xr:uid="{EAAC7DB8-81F8-417E-B038-7C40041AED80}"/>
    <cellStyle name="Comma 3 9 3 4 2 3" xfId="6354" xr:uid="{00000000-0005-0000-0000-00007C4A0000}"/>
    <cellStyle name="Comma 3 9 3 4 2 3 2" xfId="15961" xr:uid="{00000000-0005-0000-0000-00007D4A0000}"/>
    <cellStyle name="Comma 3 9 3 4 2 3 2 2" xfId="35175" xr:uid="{55B476B2-C6F0-403F-9A04-1AC5CD69F46C}"/>
    <cellStyle name="Comma 3 9 3 4 2 3 3" xfId="25568" xr:uid="{03E46089-4544-4D93-9148-405BC7AC4D23}"/>
    <cellStyle name="Comma 3 9 3 4 2 4" xfId="11157" xr:uid="{00000000-0005-0000-0000-00007E4A0000}"/>
    <cellStyle name="Comma 3 9 3 4 2 4 2" xfId="30371" xr:uid="{4C1D1B1A-3684-474E-B7F2-3B1AE836BE7B}"/>
    <cellStyle name="Comma 3 9 3 4 2 5" xfId="20764" xr:uid="{79CE9FFB-797C-402E-A52F-7FEE474B32EB}"/>
    <cellStyle name="Comma 3 9 3 4 3" xfId="2347" xr:uid="{00000000-0005-0000-0000-00007F4A0000}"/>
    <cellStyle name="Comma 3 9 3 4 3 2" xfId="4752" xr:uid="{00000000-0005-0000-0000-0000804A0000}"/>
    <cellStyle name="Comma 3 9 3 4 3 2 2" xfId="9555" xr:uid="{00000000-0005-0000-0000-0000814A0000}"/>
    <cellStyle name="Comma 3 9 3 4 3 2 2 2" xfId="19162" xr:uid="{00000000-0005-0000-0000-0000824A0000}"/>
    <cellStyle name="Comma 3 9 3 4 3 2 2 2 2" xfId="38376" xr:uid="{51292D5E-E947-4DEB-A71E-C7C68F060DD4}"/>
    <cellStyle name="Comma 3 9 3 4 3 2 2 3" xfId="28769" xr:uid="{B0165A57-B5B5-4161-97D6-B1A3E2D735CB}"/>
    <cellStyle name="Comma 3 9 3 4 3 2 3" xfId="14359" xr:uid="{00000000-0005-0000-0000-0000834A0000}"/>
    <cellStyle name="Comma 3 9 3 4 3 2 3 2" xfId="33573" xr:uid="{4DF9C901-DFFF-4D6D-8345-D98B19D42396}"/>
    <cellStyle name="Comma 3 9 3 4 3 2 4" xfId="23966" xr:uid="{CCDD3074-0C43-4C93-88EB-02DE20D1E170}"/>
    <cellStyle name="Comma 3 9 3 4 3 3" xfId="7154" xr:uid="{00000000-0005-0000-0000-0000844A0000}"/>
    <cellStyle name="Comma 3 9 3 4 3 3 2" xfId="16761" xr:uid="{00000000-0005-0000-0000-0000854A0000}"/>
    <cellStyle name="Comma 3 9 3 4 3 3 2 2" xfId="35975" xr:uid="{0C9E876B-F707-4440-8348-4B5C6A78222D}"/>
    <cellStyle name="Comma 3 9 3 4 3 3 3" xfId="26368" xr:uid="{CF04967D-A5A9-4E3A-A9FB-1C329070CD67}"/>
    <cellStyle name="Comma 3 9 3 4 3 4" xfId="11957" xr:uid="{00000000-0005-0000-0000-0000864A0000}"/>
    <cellStyle name="Comma 3 9 3 4 3 4 2" xfId="31171" xr:uid="{301E39C3-8219-4A7B-938B-9871A62EA0F5}"/>
    <cellStyle name="Comma 3 9 3 4 3 5" xfId="21564" xr:uid="{D6D50C7A-0544-431E-87B8-8A1B2BD8FD45}"/>
    <cellStyle name="Comma 3 9 3 4 4" xfId="3152" xr:uid="{00000000-0005-0000-0000-0000874A0000}"/>
    <cellStyle name="Comma 3 9 3 4 4 2" xfId="7955" xr:uid="{00000000-0005-0000-0000-0000884A0000}"/>
    <cellStyle name="Comma 3 9 3 4 4 2 2" xfId="17562" xr:uid="{00000000-0005-0000-0000-0000894A0000}"/>
    <cellStyle name="Comma 3 9 3 4 4 2 2 2" xfId="36776" xr:uid="{A26639C8-BD9F-4762-8598-5DD82B0B76D1}"/>
    <cellStyle name="Comma 3 9 3 4 4 2 3" xfId="27169" xr:uid="{E7A73926-E374-4680-A7EA-8140F3F5D283}"/>
    <cellStyle name="Comma 3 9 3 4 4 3" xfId="12759" xr:uid="{00000000-0005-0000-0000-00008A4A0000}"/>
    <cellStyle name="Comma 3 9 3 4 4 3 2" xfId="31973" xr:uid="{629C54EC-3723-4458-93D9-C8A2784AE795}"/>
    <cellStyle name="Comma 3 9 3 4 4 4" xfId="22366" xr:uid="{1DBD0741-24D2-40F2-A414-2DE9D8CB00F0}"/>
    <cellStyle name="Comma 3 9 3 4 5" xfId="5554" xr:uid="{00000000-0005-0000-0000-00008B4A0000}"/>
    <cellStyle name="Comma 3 9 3 4 5 2" xfId="15161" xr:uid="{00000000-0005-0000-0000-00008C4A0000}"/>
    <cellStyle name="Comma 3 9 3 4 5 2 2" xfId="34375" xr:uid="{F58F1109-A291-4B23-A431-C9A49577A739}"/>
    <cellStyle name="Comma 3 9 3 4 5 3" xfId="24768" xr:uid="{B40FF388-5B1A-49B7-BA4D-D5A2ED4A2B33}"/>
    <cellStyle name="Comma 3 9 3 4 6" xfId="10357" xr:uid="{00000000-0005-0000-0000-00008D4A0000}"/>
    <cellStyle name="Comma 3 9 3 4 6 2" xfId="29571" xr:uid="{7D6C14E3-54B2-4A14-90D2-81EEEAB89766}"/>
    <cellStyle name="Comma 3 9 3 4 7" xfId="19964" xr:uid="{A5855427-0A5C-4613-8D12-55F28278460B}"/>
    <cellStyle name="Comma 3 9 3 5" xfId="947" xr:uid="{00000000-0005-0000-0000-00008E4A0000}"/>
    <cellStyle name="Comma 3 9 3 5 2" xfId="3352" xr:uid="{00000000-0005-0000-0000-00008F4A0000}"/>
    <cellStyle name="Comma 3 9 3 5 2 2" xfId="8155" xr:uid="{00000000-0005-0000-0000-0000904A0000}"/>
    <cellStyle name="Comma 3 9 3 5 2 2 2" xfId="17762" xr:uid="{00000000-0005-0000-0000-0000914A0000}"/>
    <cellStyle name="Comma 3 9 3 5 2 2 2 2" xfId="36976" xr:uid="{76DD27FE-F476-41B9-B856-682D090F7B4D}"/>
    <cellStyle name="Comma 3 9 3 5 2 2 3" xfId="27369" xr:uid="{F1A63737-DA1C-4865-9908-3CA0D0DDF1B9}"/>
    <cellStyle name="Comma 3 9 3 5 2 3" xfId="12959" xr:uid="{00000000-0005-0000-0000-0000924A0000}"/>
    <cellStyle name="Comma 3 9 3 5 2 3 2" xfId="32173" xr:uid="{7A243C6F-3F5E-48D0-8D57-1373C1864493}"/>
    <cellStyle name="Comma 3 9 3 5 2 4" xfId="22566" xr:uid="{399B3D0A-8E8A-4818-89B8-D13AE1575F2E}"/>
    <cellStyle name="Comma 3 9 3 5 3" xfId="5754" xr:uid="{00000000-0005-0000-0000-0000934A0000}"/>
    <cellStyle name="Comma 3 9 3 5 3 2" xfId="15361" xr:uid="{00000000-0005-0000-0000-0000944A0000}"/>
    <cellStyle name="Comma 3 9 3 5 3 2 2" xfId="34575" xr:uid="{9CE9A9BD-0182-4917-8C8E-4529234AD8B5}"/>
    <cellStyle name="Comma 3 9 3 5 3 3" xfId="24968" xr:uid="{60352FD2-5570-4E33-BCF1-F209C22445F5}"/>
    <cellStyle name="Comma 3 9 3 5 4" xfId="10557" xr:uid="{00000000-0005-0000-0000-0000954A0000}"/>
    <cellStyle name="Comma 3 9 3 5 4 2" xfId="29771" xr:uid="{00CFEFAE-690B-4C8E-9CDD-B86B421C49C8}"/>
    <cellStyle name="Comma 3 9 3 5 5" xfId="20164" xr:uid="{7664CE27-EBD8-481A-8765-57749DD92767}"/>
    <cellStyle name="Comma 3 9 3 6" xfId="1747" xr:uid="{00000000-0005-0000-0000-0000964A0000}"/>
    <cellStyle name="Comma 3 9 3 6 2" xfId="4152" xr:uid="{00000000-0005-0000-0000-0000974A0000}"/>
    <cellStyle name="Comma 3 9 3 6 2 2" xfId="8955" xr:uid="{00000000-0005-0000-0000-0000984A0000}"/>
    <cellStyle name="Comma 3 9 3 6 2 2 2" xfId="18562" xr:uid="{00000000-0005-0000-0000-0000994A0000}"/>
    <cellStyle name="Comma 3 9 3 6 2 2 2 2" xfId="37776" xr:uid="{AF3C55DD-DF27-4918-8ED1-1354B4F47C83}"/>
    <cellStyle name="Comma 3 9 3 6 2 2 3" xfId="28169" xr:uid="{D27E834D-6193-4671-B113-FDA3E9DBDB3B}"/>
    <cellStyle name="Comma 3 9 3 6 2 3" xfId="13759" xr:uid="{00000000-0005-0000-0000-00009A4A0000}"/>
    <cellStyle name="Comma 3 9 3 6 2 3 2" xfId="32973" xr:uid="{EFA0EFC4-15A5-4599-B2B2-E2D4FE21B221}"/>
    <cellStyle name="Comma 3 9 3 6 2 4" xfId="23366" xr:uid="{31D99082-0BE5-45A6-AA99-6786B20F9F15}"/>
    <cellStyle name="Comma 3 9 3 6 3" xfId="6554" xr:uid="{00000000-0005-0000-0000-00009B4A0000}"/>
    <cellStyle name="Comma 3 9 3 6 3 2" xfId="16161" xr:uid="{00000000-0005-0000-0000-00009C4A0000}"/>
    <cellStyle name="Comma 3 9 3 6 3 2 2" xfId="35375" xr:uid="{31841D41-0A40-4B57-8750-C1B447ABEAF1}"/>
    <cellStyle name="Comma 3 9 3 6 3 3" xfId="25768" xr:uid="{B48BA799-CF32-40BF-8B76-88D4EE06751D}"/>
    <cellStyle name="Comma 3 9 3 6 4" xfId="11357" xr:uid="{00000000-0005-0000-0000-00009D4A0000}"/>
    <cellStyle name="Comma 3 9 3 6 4 2" xfId="30571" xr:uid="{FEC36E36-E429-4000-972F-E502AFF6E21A}"/>
    <cellStyle name="Comma 3 9 3 6 5" xfId="20964" xr:uid="{936B2151-7A56-4E2E-A69C-1A41DF0CD470}"/>
    <cellStyle name="Comma 3 9 3 7" xfId="2552" xr:uid="{00000000-0005-0000-0000-00009E4A0000}"/>
    <cellStyle name="Comma 3 9 3 7 2" xfId="7355" xr:uid="{00000000-0005-0000-0000-00009F4A0000}"/>
    <cellStyle name="Comma 3 9 3 7 2 2" xfId="16962" xr:uid="{00000000-0005-0000-0000-0000A04A0000}"/>
    <cellStyle name="Comma 3 9 3 7 2 2 2" xfId="36176" xr:uid="{71CAE8D2-141B-46EC-AB0E-F37910176A1D}"/>
    <cellStyle name="Comma 3 9 3 7 2 3" xfId="26569" xr:uid="{9F4F5C76-8410-4BBB-B961-19C1CA024018}"/>
    <cellStyle name="Comma 3 9 3 7 3" xfId="12159" xr:uid="{00000000-0005-0000-0000-0000A14A0000}"/>
    <cellStyle name="Comma 3 9 3 7 3 2" xfId="31373" xr:uid="{ADB74E25-A139-4C0A-96C4-F68A6BE92E07}"/>
    <cellStyle name="Comma 3 9 3 7 4" xfId="21766" xr:uid="{520D7264-1AB2-4648-84FF-A9B00F7838E3}"/>
    <cellStyle name="Comma 3 9 3 8" xfId="4954" xr:uid="{00000000-0005-0000-0000-0000A24A0000}"/>
    <cellStyle name="Comma 3 9 3 8 2" xfId="14561" xr:uid="{00000000-0005-0000-0000-0000A34A0000}"/>
    <cellStyle name="Comma 3 9 3 8 2 2" xfId="33775" xr:uid="{712C80AD-47F9-4DCC-A0C3-5D2B4777A7AB}"/>
    <cellStyle name="Comma 3 9 3 8 3" xfId="24168" xr:uid="{E702C630-1703-4C68-B6FA-1FE8E4D0FB31}"/>
    <cellStyle name="Comma 3 9 3 9" xfId="9757" xr:uid="{00000000-0005-0000-0000-0000A44A0000}"/>
    <cellStyle name="Comma 3 9 3 9 2" xfId="28971" xr:uid="{1A870812-D7DA-4561-A421-1762E95159ED}"/>
    <cellStyle name="Comma 3 9 4" xfId="246" xr:uid="{00000000-0005-0000-0000-0000A54A0000}"/>
    <cellStyle name="Comma 3 9 4 2" xfId="1047" xr:uid="{00000000-0005-0000-0000-0000A64A0000}"/>
    <cellStyle name="Comma 3 9 4 2 2" xfId="3452" xr:uid="{00000000-0005-0000-0000-0000A74A0000}"/>
    <cellStyle name="Comma 3 9 4 2 2 2" xfId="8255" xr:uid="{00000000-0005-0000-0000-0000A84A0000}"/>
    <cellStyle name="Comma 3 9 4 2 2 2 2" xfId="17862" xr:uid="{00000000-0005-0000-0000-0000A94A0000}"/>
    <cellStyle name="Comma 3 9 4 2 2 2 2 2" xfId="37076" xr:uid="{7FD66E6A-2FEF-4336-BE50-D9E3F00B3EC7}"/>
    <cellStyle name="Comma 3 9 4 2 2 2 3" xfId="27469" xr:uid="{859158CB-0D95-444A-A3E8-325FD2292926}"/>
    <cellStyle name="Comma 3 9 4 2 2 3" xfId="13059" xr:uid="{00000000-0005-0000-0000-0000AA4A0000}"/>
    <cellStyle name="Comma 3 9 4 2 2 3 2" xfId="32273" xr:uid="{61703F38-CB37-4E88-AC41-6839A50946E4}"/>
    <cellStyle name="Comma 3 9 4 2 2 4" xfId="22666" xr:uid="{D575F7C1-0465-4F60-BCF8-90C11958E588}"/>
    <cellStyle name="Comma 3 9 4 2 3" xfId="5854" xr:uid="{00000000-0005-0000-0000-0000AB4A0000}"/>
    <cellStyle name="Comma 3 9 4 2 3 2" xfId="15461" xr:uid="{00000000-0005-0000-0000-0000AC4A0000}"/>
    <cellStyle name="Comma 3 9 4 2 3 2 2" xfId="34675" xr:uid="{A94DAB03-4236-415B-A1EF-1D1DF0299B84}"/>
    <cellStyle name="Comma 3 9 4 2 3 3" xfId="25068" xr:uid="{A3FA1D06-0FAC-4674-BBC4-978116E17F60}"/>
    <cellStyle name="Comma 3 9 4 2 4" xfId="10657" xr:uid="{00000000-0005-0000-0000-0000AD4A0000}"/>
    <cellStyle name="Comma 3 9 4 2 4 2" xfId="29871" xr:uid="{A9F080B9-00B7-400D-B386-FACAEEA88C2B}"/>
    <cellStyle name="Comma 3 9 4 2 5" xfId="20264" xr:uid="{129E8E16-5D88-4AA0-B791-92E36347E765}"/>
    <cellStyle name="Comma 3 9 4 3" xfId="1847" xr:uid="{00000000-0005-0000-0000-0000AE4A0000}"/>
    <cellStyle name="Comma 3 9 4 3 2" xfId="4252" xr:uid="{00000000-0005-0000-0000-0000AF4A0000}"/>
    <cellStyle name="Comma 3 9 4 3 2 2" xfId="9055" xr:uid="{00000000-0005-0000-0000-0000B04A0000}"/>
    <cellStyle name="Comma 3 9 4 3 2 2 2" xfId="18662" xr:uid="{00000000-0005-0000-0000-0000B14A0000}"/>
    <cellStyle name="Comma 3 9 4 3 2 2 2 2" xfId="37876" xr:uid="{6DE7D7EE-B46D-4CB5-90CA-AD5ABB153F61}"/>
    <cellStyle name="Comma 3 9 4 3 2 2 3" xfId="28269" xr:uid="{5F370316-1FF3-4090-B42B-1256B8FE06D4}"/>
    <cellStyle name="Comma 3 9 4 3 2 3" xfId="13859" xr:uid="{00000000-0005-0000-0000-0000B24A0000}"/>
    <cellStyle name="Comma 3 9 4 3 2 3 2" xfId="33073" xr:uid="{3DA4965A-D9C9-4061-BA28-6B0BD7C71B66}"/>
    <cellStyle name="Comma 3 9 4 3 2 4" xfId="23466" xr:uid="{5A7FD9AD-DCC2-41CA-BF52-3DBA9EEC613D}"/>
    <cellStyle name="Comma 3 9 4 3 3" xfId="6654" xr:uid="{00000000-0005-0000-0000-0000B34A0000}"/>
    <cellStyle name="Comma 3 9 4 3 3 2" xfId="16261" xr:uid="{00000000-0005-0000-0000-0000B44A0000}"/>
    <cellStyle name="Comma 3 9 4 3 3 2 2" xfId="35475" xr:uid="{C6105A91-48CB-4CB7-A964-3802ADF3DC8B}"/>
    <cellStyle name="Comma 3 9 4 3 3 3" xfId="25868" xr:uid="{F2B3B3A6-DE3D-4DFF-B4AF-D75774E6E43B}"/>
    <cellStyle name="Comma 3 9 4 3 4" xfId="11457" xr:uid="{00000000-0005-0000-0000-0000B54A0000}"/>
    <cellStyle name="Comma 3 9 4 3 4 2" xfId="30671" xr:uid="{30287306-D1AD-4A3D-BF94-D58E9E84E7D8}"/>
    <cellStyle name="Comma 3 9 4 3 5" xfId="21064" xr:uid="{C0A8F138-5C21-48AA-8007-98C54D715715}"/>
    <cellStyle name="Comma 3 9 4 4" xfId="2652" xr:uid="{00000000-0005-0000-0000-0000B64A0000}"/>
    <cellStyle name="Comma 3 9 4 4 2" xfId="7455" xr:uid="{00000000-0005-0000-0000-0000B74A0000}"/>
    <cellStyle name="Comma 3 9 4 4 2 2" xfId="17062" xr:uid="{00000000-0005-0000-0000-0000B84A0000}"/>
    <cellStyle name="Comma 3 9 4 4 2 2 2" xfId="36276" xr:uid="{FC12F108-70D1-4324-ACC4-1AFFCD7F6D02}"/>
    <cellStyle name="Comma 3 9 4 4 2 3" xfId="26669" xr:uid="{D2E19264-D61F-4514-BF46-C8535E248F1A}"/>
    <cellStyle name="Comma 3 9 4 4 3" xfId="12259" xr:uid="{00000000-0005-0000-0000-0000B94A0000}"/>
    <cellStyle name="Comma 3 9 4 4 3 2" xfId="31473" xr:uid="{908021C9-96EC-4613-B26B-41FA81B2A71C}"/>
    <cellStyle name="Comma 3 9 4 4 4" xfId="21866" xr:uid="{1A0C8D93-D98E-4136-8693-37F2157B3384}"/>
    <cellStyle name="Comma 3 9 4 5" xfId="5054" xr:uid="{00000000-0005-0000-0000-0000BA4A0000}"/>
    <cellStyle name="Comma 3 9 4 5 2" xfId="14661" xr:uid="{00000000-0005-0000-0000-0000BB4A0000}"/>
    <cellStyle name="Comma 3 9 4 5 2 2" xfId="33875" xr:uid="{B1E2F5DC-B6B4-4762-955B-7A7EF4EC21D9}"/>
    <cellStyle name="Comma 3 9 4 5 3" xfId="24268" xr:uid="{8FAB1C60-EE01-4317-91E9-FB19B4ABD7E5}"/>
    <cellStyle name="Comma 3 9 4 6" xfId="9857" xr:uid="{00000000-0005-0000-0000-0000BC4A0000}"/>
    <cellStyle name="Comma 3 9 4 6 2" xfId="29071" xr:uid="{9A68349A-C954-4409-BF2C-EBB7EDF99F13}"/>
    <cellStyle name="Comma 3 9 4 7" xfId="19464" xr:uid="{578390EC-FC2F-4C5D-A364-B68C207B1CF5}"/>
    <cellStyle name="Comma 3 9 5" xfId="446" xr:uid="{00000000-0005-0000-0000-0000BD4A0000}"/>
    <cellStyle name="Comma 3 9 5 2" xfId="1247" xr:uid="{00000000-0005-0000-0000-0000BE4A0000}"/>
    <cellStyle name="Comma 3 9 5 2 2" xfId="3652" xr:uid="{00000000-0005-0000-0000-0000BF4A0000}"/>
    <cellStyle name="Comma 3 9 5 2 2 2" xfId="8455" xr:uid="{00000000-0005-0000-0000-0000C04A0000}"/>
    <cellStyle name="Comma 3 9 5 2 2 2 2" xfId="18062" xr:uid="{00000000-0005-0000-0000-0000C14A0000}"/>
    <cellStyle name="Comma 3 9 5 2 2 2 2 2" xfId="37276" xr:uid="{47A1EFBF-D66D-4B21-AFE9-808D5FC3594A}"/>
    <cellStyle name="Comma 3 9 5 2 2 2 3" xfId="27669" xr:uid="{4BB961E3-8C17-452D-8778-40A306EDF51B}"/>
    <cellStyle name="Comma 3 9 5 2 2 3" xfId="13259" xr:uid="{00000000-0005-0000-0000-0000C24A0000}"/>
    <cellStyle name="Comma 3 9 5 2 2 3 2" xfId="32473" xr:uid="{2232CA0D-5FEB-46A3-80F5-AA2AEDDD3C0C}"/>
    <cellStyle name="Comma 3 9 5 2 2 4" xfId="22866" xr:uid="{7BBA05FB-4080-4D61-80A3-43214287F560}"/>
    <cellStyle name="Comma 3 9 5 2 3" xfId="6054" xr:uid="{00000000-0005-0000-0000-0000C34A0000}"/>
    <cellStyle name="Comma 3 9 5 2 3 2" xfId="15661" xr:uid="{00000000-0005-0000-0000-0000C44A0000}"/>
    <cellStyle name="Comma 3 9 5 2 3 2 2" xfId="34875" xr:uid="{86736E1C-ED69-459D-910D-BCE6CAD0DC33}"/>
    <cellStyle name="Comma 3 9 5 2 3 3" xfId="25268" xr:uid="{1F731E51-5BEC-43A6-99CB-483D242CB889}"/>
    <cellStyle name="Comma 3 9 5 2 4" xfId="10857" xr:uid="{00000000-0005-0000-0000-0000C54A0000}"/>
    <cellStyle name="Comma 3 9 5 2 4 2" xfId="30071" xr:uid="{A5ED7D81-CAEF-4807-A8E8-4D3875508984}"/>
    <cellStyle name="Comma 3 9 5 2 5" xfId="20464" xr:uid="{AA7FE56F-10E9-4852-BBBC-7E840B375978}"/>
    <cellStyle name="Comma 3 9 5 3" xfId="2047" xr:uid="{00000000-0005-0000-0000-0000C64A0000}"/>
    <cellStyle name="Comma 3 9 5 3 2" xfId="4452" xr:uid="{00000000-0005-0000-0000-0000C74A0000}"/>
    <cellStyle name="Comma 3 9 5 3 2 2" xfId="9255" xr:uid="{00000000-0005-0000-0000-0000C84A0000}"/>
    <cellStyle name="Comma 3 9 5 3 2 2 2" xfId="18862" xr:uid="{00000000-0005-0000-0000-0000C94A0000}"/>
    <cellStyle name="Comma 3 9 5 3 2 2 2 2" xfId="38076" xr:uid="{68776C42-096B-44C9-8166-6E3CB1042AA8}"/>
    <cellStyle name="Comma 3 9 5 3 2 2 3" xfId="28469" xr:uid="{35A89B38-8707-499E-A5C6-AAF001228265}"/>
    <cellStyle name="Comma 3 9 5 3 2 3" xfId="14059" xr:uid="{00000000-0005-0000-0000-0000CA4A0000}"/>
    <cellStyle name="Comma 3 9 5 3 2 3 2" xfId="33273" xr:uid="{917BB3B7-D9F5-43A2-AA9A-0418B560CA3D}"/>
    <cellStyle name="Comma 3 9 5 3 2 4" xfId="23666" xr:uid="{175A836C-4782-4C91-A3FD-7E7AF6A701B9}"/>
    <cellStyle name="Comma 3 9 5 3 3" xfId="6854" xr:uid="{00000000-0005-0000-0000-0000CB4A0000}"/>
    <cellStyle name="Comma 3 9 5 3 3 2" xfId="16461" xr:uid="{00000000-0005-0000-0000-0000CC4A0000}"/>
    <cellStyle name="Comma 3 9 5 3 3 2 2" xfId="35675" xr:uid="{84D1AFB7-DCC7-4B07-856A-6CB1BB928102}"/>
    <cellStyle name="Comma 3 9 5 3 3 3" xfId="26068" xr:uid="{33F35B28-F7F4-41BC-BC7C-A68B9482C1B6}"/>
    <cellStyle name="Comma 3 9 5 3 4" xfId="11657" xr:uid="{00000000-0005-0000-0000-0000CD4A0000}"/>
    <cellStyle name="Comma 3 9 5 3 4 2" xfId="30871" xr:uid="{189EA1D8-9319-43B4-881F-A266030DDF9D}"/>
    <cellStyle name="Comma 3 9 5 3 5" xfId="21264" xr:uid="{429DE9B1-F422-4A97-B784-94D5289002C7}"/>
    <cellStyle name="Comma 3 9 5 4" xfId="2852" xr:uid="{00000000-0005-0000-0000-0000CE4A0000}"/>
    <cellStyle name="Comma 3 9 5 4 2" xfId="7655" xr:uid="{00000000-0005-0000-0000-0000CF4A0000}"/>
    <cellStyle name="Comma 3 9 5 4 2 2" xfId="17262" xr:uid="{00000000-0005-0000-0000-0000D04A0000}"/>
    <cellStyle name="Comma 3 9 5 4 2 2 2" xfId="36476" xr:uid="{87CE7F1F-5939-4609-8DDE-77A18CD6D98D}"/>
    <cellStyle name="Comma 3 9 5 4 2 3" xfId="26869" xr:uid="{1912CE49-CD5A-4F78-928B-2709887D7F4E}"/>
    <cellStyle name="Comma 3 9 5 4 3" xfId="12459" xr:uid="{00000000-0005-0000-0000-0000D14A0000}"/>
    <cellStyle name="Comma 3 9 5 4 3 2" xfId="31673" xr:uid="{695B9DD7-DC1A-4EEF-B933-E7A7D416FE76}"/>
    <cellStyle name="Comma 3 9 5 4 4" xfId="22066" xr:uid="{3CCC758A-461E-49A6-972F-F06C9AB10E4B}"/>
    <cellStyle name="Comma 3 9 5 5" xfId="5254" xr:uid="{00000000-0005-0000-0000-0000D24A0000}"/>
    <cellStyle name="Comma 3 9 5 5 2" xfId="14861" xr:uid="{00000000-0005-0000-0000-0000D34A0000}"/>
    <cellStyle name="Comma 3 9 5 5 2 2" xfId="34075" xr:uid="{3C97E114-0FDD-45A5-ACEF-495CFCD064B0}"/>
    <cellStyle name="Comma 3 9 5 5 3" xfId="24468" xr:uid="{C3F93044-B45F-4646-8B2F-A1612D2FFC43}"/>
    <cellStyle name="Comma 3 9 5 6" xfId="10057" xr:uid="{00000000-0005-0000-0000-0000D44A0000}"/>
    <cellStyle name="Comma 3 9 5 6 2" xfId="29271" xr:uid="{791E5CFB-4E70-418F-94B9-F10121626655}"/>
    <cellStyle name="Comma 3 9 5 7" xfId="19664" xr:uid="{B9D6E437-4264-4B1B-A3C5-6FF611B6ED87}"/>
    <cellStyle name="Comma 3 9 6" xfId="646" xr:uid="{00000000-0005-0000-0000-0000D54A0000}"/>
    <cellStyle name="Comma 3 9 6 2" xfId="1447" xr:uid="{00000000-0005-0000-0000-0000D64A0000}"/>
    <cellStyle name="Comma 3 9 6 2 2" xfId="3852" xr:uid="{00000000-0005-0000-0000-0000D74A0000}"/>
    <cellStyle name="Comma 3 9 6 2 2 2" xfId="8655" xr:uid="{00000000-0005-0000-0000-0000D84A0000}"/>
    <cellStyle name="Comma 3 9 6 2 2 2 2" xfId="18262" xr:uid="{00000000-0005-0000-0000-0000D94A0000}"/>
    <cellStyle name="Comma 3 9 6 2 2 2 2 2" xfId="37476" xr:uid="{5079D168-242F-4EAC-8842-95C00A08DC9D}"/>
    <cellStyle name="Comma 3 9 6 2 2 2 3" xfId="27869" xr:uid="{4EBA1F4A-67AC-429B-A39C-EB898BC6CC36}"/>
    <cellStyle name="Comma 3 9 6 2 2 3" xfId="13459" xr:uid="{00000000-0005-0000-0000-0000DA4A0000}"/>
    <cellStyle name="Comma 3 9 6 2 2 3 2" xfId="32673" xr:uid="{67E69E9E-B24D-4F0D-981A-B8457C2F3685}"/>
    <cellStyle name="Comma 3 9 6 2 2 4" xfId="23066" xr:uid="{9ADFE67E-6690-4B9B-8FF5-32EEEB4AA8AE}"/>
    <cellStyle name="Comma 3 9 6 2 3" xfId="6254" xr:uid="{00000000-0005-0000-0000-0000DB4A0000}"/>
    <cellStyle name="Comma 3 9 6 2 3 2" xfId="15861" xr:uid="{00000000-0005-0000-0000-0000DC4A0000}"/>
    <cellStyle name="Comma 3 9 6 2 3 2 2" xfId="35075" xr:uid="{FBECFAEF-C86C-4419-98BA-40D1AA818FE6}"/>
    <cellStyle name="Comma 3 9 6 2 3 3" xfId="25468" xr:uid="{27259105-0FDA-4356-A0B7-73C8AC5DB151}"/>
    <cellStyle name="Comma 3 9 6 2 4" xfId="11057" xr:uid="{00000000-0005-0000-0000-0000DD4A0000}"/>
    <cellStyle name="Comma 3 9 6 2 4 2" xfId="30271" xr:uid="{4FB64899-38BF-460D-8E99-C7A637F56E42}"/>
    <cellStyle name="Comma 3 9 6 2 5" xfId="20664" xr:uid="{537F3C81-B18B-4D7C-A2D9-5769F08D3CB8}"/>
    <cellStyle name="Comma 3 9 6 3" xfId="2247" xr:uid="{00000000-0005-0000-0000-0000DE4A0000}"/>
    <cellStyle name="Comma 3 9 6 3 2" xfId="4652" xr:uid="{00000000-0005-0000-0000-0000DF4A0000}"/>
    <cellStyle name="Comma 3 9 6 3 2 2" xfId="9455" xr:uid="{00000000-0005-0000-0000-0000E04A0000}"/>
    <cellStyle name="Comma 3 9 6 3 2 2 2" xfId="19062" xr:uid="{00000000-0005-0000-0000-0000E14A0000}"/>
    <cellStyle name="Comma 3 9 6 3 2 2 2 2" xfId="38276" xr:uid="{7B20228D-AECE-495E-8F80-55BCF24932C2}"/>
    <cellStyle name="Comma 3 9 6 3 2 2 3" xfId="28669" xr:uid="{44D9174D-5EEF-42CA-A8B6-8DAC14A274E4}"/>
    <cellStyle name="Comma 3 9 6 3 2 3" xfId="14259" xr:uid="{00000000-0005-0000-0000-0000E24A0000}"/>
    <cellStyle name="Comma 3 9 6 3 2 3 2" xfId="33473" xr:uid="{D0432E95-E3E1-4C34-B5D8-A56509939BCD}"/>
    <cellStyle name="Comma 3 9 6 3 2 4" xfId="23866" xr:uid="{5CEE0A49-B040-40CF-9BF3-7B06758E23A8}"/>
    <cellStyle name="Comma 3 9 6 3 3" xfId="7054" xr:uid="{00000000-0005-0000-0000-0000E34A0000}"/>
    <cellStyle name="Comma 3 9 6 3 3 2" xfId="16661" xr:uid="{00000000-0005-0000-0000-0000E44A0000}"/>
    <cellStyle name="Comma 3 9 6 3 3 2 2" xfId="35875" xr:uid="{EE72B2BE-8E0C-44AE-A69A-ACD8EF05287D}"/>
    <cellStyle name="Comma 3 9 6 3 3 3" xfId="26268" xr:uid="{8FE9B2BD-D3DC-4C42-AE7F-DAC36B393ECB}"/>
    <cellStyle name="Comma 3 9 6 3 4" xfId="11857" xr:uid="{00000000-0005-0000-0000-0000E54A0000}"/>
    <cellStyle name="Comma 3 9 6 3 4 2" xfId="31071" xr:uid="{5993BB08-5B76-421E-9B8B-0913627D1A7A}"/>
    <cellStyle name="Comma 3 9 6 3 5" xfId="21464" xr:uid="{931D80C8-A735-4134-AA24-4B37E1C5A2A6}"/>
    <cellStyle name="Comma 3 9 6 4" xfId="3052" xr:uid="{00000000-0005-0000-0000-0000E64A0000}"/>
    <cellStyle name="Comma 3 9 6 4 2" xfId="7855" xr:uid="{00000000-0005-0000-0000-0000E74A0000}"/>
    <cellStyle name="Comma 3 9 6 4 2 2" xfId="17462" xr:uid="{00000000-0005-0000-0000-0000E84A0000}"/>
    <cellStyle name="Comma 3 9 6 4 2 2 2" xfId="36676" xr:uid="{DE6A29F7-CDE8-4AF4-955E-A287F61E5D17}"/>
    <cellStyle name="Comma 3 9 6 4 2 3" xfId="27069" xr:uid="{3F6A0190-8CE8-4A93-B0E1-46294BC77B8C}"/>
    <cellStyle name="Comma 3 9 6 4 3" xfId="12659" xr:uid="{00000000-0005-0000-0000-0000E94A0000}"/>
    <cellStyle name="Comma 3 9 6 4 3 2" xfId="31873" xr:uid="{C4BAF72F-0AA8-43C0-A8FD-B235F8173B10}"/>
    <cellStyle name="Comma 3 9 6 4 4" xfId="22266" xr:uid="{DA5333FB-FD34-4837-AC39-70400300A66E}"/>
    <cellStyle name="Comma 3 9 6 5" xfId="5454" xr:uid="{00000000-0005-0000-0000-0000EA4A0000}"/>
    <cellStyle name="Comma 3 9 6 5 2" xfId="15061" xr:uid="{00000000-0005-0000-0000-0000EB4A0000}"/>
    <cellStyle name="Comma 3 9 6 5 2 2" xfId="34275" xr:uid="{A4774C08-FF95-47E8-9FF5-F783D61296CD}"/>
    <cellStyle name="Comma 3 9 6 5 3" xfId="24668" xr:uid="{931CB4ED-D831-4C47-BFE1-5311E6A99A63}"/>
    <cellStyle name="Comma 3 9 6 6" xfId="10257" xr:uid="{00000000-0005-0000-0000-0000EC4A0000}"/>
    <cellStyle name="Comma 3 9 6 6 2" xfId="29471" xr:uid="{1B76A061-4585-4147-8B64-F7FFFD0A7D78}"/>
    <cellStyle name="Comma 3 9 6 7" xfId="19864" xr:uid="{3F8BE49D-1D90-46F1-BE30-342621DD28E2}"/>
    <cellStyle name="Comma 3 9 7" xfId="847" xr:uid="{00000000-0005-0000-0000-0000ED4A0000}"/>
    <cellStyle name="Comma 3 9 7 2" xfId="3252" xr:uid="{00000000-0005-0000-0000-0000EE4A0000}"/>
    <cellStyle name="Comma 3 9 7 2 2" xfId="8055" xr:uid="{00000000-0005-0000-0000-0000EF4A0000}"/>
    <cellStyle name="Comma 3 9 7 2 2 2" xfId="17662" xr:uid="{00000000-0005-0000-0000-0000F04A0000}"/>
    <cellStyle name="Comma 3 9 7 2 2 2 2" xfId="36876" xr:uid="{8277A2D2-BB78-41DE-837C-3FD8D98B706C}"/>
    <cellStyle name="Comma 3 9 7 2 2 3" xfId="27269" xr:uid="{6CB85298-1B10-461A-B670-4DDDF3EB7DAB}"/>
    <cellStyle name="Comma 3 9 7 2 3" xfId="12859" xr:uid="{00000000-0005-0000-0000-0000F14A0000}"/>
    <cellStyle name="Comma 3 9 7 2 3 2" xfId="32073" xr:uid="{782B632B-8706-4833-97E3-A98ACAB93B45}"/>
    <cellStyle name="Comma 3 9 7 2 4" xfId="22466" xr:uid="{447C9E46-EDE1-41BE-83A3-B5032036F454}"/>
    <cellStyle name="Comma 3 9 7 3" xfId="5654" xr:uid="{00000000-0005-0000-0000-0000F24A0000}"/>
    <cellStyle name="Comma 3 9 7 3 2" xfId="15261" xr:uid="{00000000-0005-0000-0000-0000F34A0000}"/>
    <cellStyle name="Comma 3 9 7 3 2 2" xfId="34475" xr:uid="{AEBC6AC9-C36B-4FD7-BACC-A73DE5A12A6A}"/>
    <cellStyle name="Comma 3 9 7 3 3" xfId="24868" xr:uid="{554B21DE-EC5A-439E-A241-E20FD15F06AC}"/>
    <cellStyle name="Comma 3 9 7 4" xfId="10457" xr:uid="{00000000-0005-0000-0000-0000F44A0000}"/>
    <cellStyle name="Comma 3 9 7 4 2" xfId="29671" xr:uid="{58041C0E-A4F7-410D-95E0-BB4FE5F17D87}"/>
    <cellStyle name="Comma 3 9 7 5" xfId="20064" xr:uid="{BB1EA4DD-B419-4270-8224-A3C011A7220A}"/>
    <cellStyle name="Comma 3 9 8" xfId="1647" xr:uid="{00000000-0005-0000-0000-0000F54A0000}"/>
    <cellStyle name="Comma 3 9 8 2" xfId="4052" xr:uid="{00000000-0005-0000-0000-0000F64A0000}"/>
    <cellStyle name="Comma 3 9 8 2 2" xfId="8855" xr:uid="{00000000-0005-0000-0000-0000F74A0000}"/>
    <cellStyle name="Comma 3 9 8 2 2 2" xfId="18462" xr:uid="{00000000-0005-0000-0000-0000F84A0000}"/>
    <cellStyle name="Comma 3 9 8 2 2 2 2" xfId="37676" xr:uid="{F50AF208-E8FD-4AA4-ABE7-0DD5EA7A2751}"/>
    <cellStyle name="Comma 3 9 8 2 2 3" xfId="28069" xr:uid="{F8B463B9-EE77-4A4B-BA44-4FA3AD89CB7F}"/>
    <cellStyle name="Comma 3 9 8 2 3" xfId="13659" xr:uid="{00000000-0005-0000-0000-0000F94A0000}"/>
    <cellStyle name="Comma 3 9 8 2 3 2" xfId="32873" xr:uid="{81CF84AE-88B5-4384-B4AB-092725AC522B}"/>
    <cellStyle name="Comma 3 9 8 2 4" xfId="23266" xr:uid="{41F4F865-B83D-491A-97D4-6F622E0B8D0D}"/>
    <cellStyle name="Comma 3 9 8 3" xfId="6454" xr:uid="{00000000-0005-0000-0000-0000FA4A0000}"/>
    <cellStyle name="Comma 3 9 8 3 2" xfId="16061" xr:uid="{00000000-0005-0000-0000-0000FB4A0000}"/>
    <cellStyle name="Comma 3 9 8 3 2 2" xfId="35275" xr:uid="{6586040E-D9C7-4D67-8A3A-3E6589838EF6}"/>
    <cellStyle name="Comma 3 9 8 3 3" xfId="25668" xr:uid="{AC2EB655-A137-41D1-B4C3-DBBCDC4E3358}"/>
    <cellStyle name="Comma 3 9 8 4" xfId="11257" xr:uid="{00000000-0005-0000-0000-0000FC4A0000}"/>
    <cellStyle name="Comma 3 9 8 4 2" xfId="30471" xr:uid="{EC6F1C78-CC00-4A55-B57B-A1C7442DF2C8}"/>
    <cellStyle name="Comma 3 9 8 5" xfId="20864" xr:uid="{0BA744B1-D2B6-479E-82AB-344DE2AB2140}"/>
    <cellStyle name="Comma 3 9 9" xfId="2452" xr:uid="{00000000-0005-0000-0000-0000FD4A0000}"/>
    <cellStyle name="Comma 3 9 9 2" xfId="7255" xr:uid="{00000000-0005-0000-0000-0000FE4A0000}"/>
    <cellStyle name="Comma 3 9 9 2 2" xfId="16862" xr:uid="{00000000-0005-0000-0000-0000FF4A0000}"/>
    <cellStyle name="Comma 3 9 9 2 2 2" xfId="36076" xr:uid="{E8981B97-5FB7-4458-BB1F-12B66AEA556B}"/>
    <cellStyle name="Comma 3 9 9 2 3" xfId="26469" xr:uid="{D9C1D86A-8BB0-47F1-95C5-22A63B5485FB}"/>
    <cellStyle name="Comma 3 9 9 3" xfId="12059" xr:uid="{00000000-0005-0000-0000-0000004B0000}"/>
    <cellStyle name="Comma 3 9 9 3 2" xfId="31273" xr:uid="{9A459E18-9009-463B-A4F4-24A7B395CAA0}"/>
    <cellStyle name="Comma 3 9 9 4" xfId="21666" xr:uid="{A2F8AF82-F612-4BFB-BDAE-3F9F4EBBE343}"/>
    <cellStyle name="Comma 4" xfId="2407" xr:uid="{00000000-0005-0000-0000-0000014B0000}"/>
    <cellStyle name="Comma 4 2" xfId="4811" xr:uid="{00000000-0005-0000-0000-0000024B0000}"/>
    <cellStyle name="Comma 4 2 2" xfId="9614" xr:uid="{00000000-0005-0000-0000-0000034B0000}"/>
    <cellStyle name="Comma 4 2 2 2" xfId="19221" xr:uid="{00000000-0005-0000-0000-0000044B0000}"/>
    <cellStyle name="Comma 4 2 2 2 2" xfId="38435" xr:uid="{06AC47EF-B654-405D-8344-B4BEBE7C16FE}"/>
    <cellStyle name="Comma 4 2 2 3" xfId="28828" xr:uid="{E6D58350-F1AE-478A-BB51-C2B829B91988}"/>
    <cellStyle name="Comma 4 2 3" xfId="14418" xr:uid="{00000000-0005-0000-0000-0000054B0000}"/>
    <cellStyle name="Comma 4 2 3 2" xfId="33632" xr:uid="{623C0F19-5AD0-41F8-8765-812FF2DF463C}"/>
    <cellStyle name="Comma 4 2 4" xfId="24025" xr:uid="{938194D4-0B2A-47BA-9DD5-8F2B30A196E2}"/>
    <cellStyle name="Comma 4 3" xfId="7213" xr:uid="{00000000-0005-0000-0000-0000064B0000}"/>
    <cellStyle name="Comma 4 3 2" xfId="16820" xr:uid="{00000000-0005-0000-0000-0000074B0000}"/>
    <cellStyle name="Comma 4 3 2 2" xfId="36034" xr:uid="{B4B01C7A-2748-4429-84AE-C0C94A6FA1D1}"/>
    <cellStyle name="Comma 4 3 3" xfId="26427" xr:uid="{2DCB018D-5F22-4639-8947-3C993A424DF2}"/>
    <cellStyle name="Comma 4 4" xfId="12016" xr:uid="{00000000-0005-0000-0000-0000084B0000}"/>
    <cellStyle name="Comma 4 4 2" xfId="31230" xr:uid="{7C350324-556E-43AA-AAAD-77787425A9F2}"/>
    <cellStyle name="Comma 4 5" xfId="21623" xr:uid="{4745CB89-6080-4D8E-915D-2CD420D6B154}"/>
    <cellStyle name="Comma 5" xfId="4812" xr:uid="{00000000-0005-0000-0000-0000094B0000}"/>
    <cellStyle name="Comma 5 2" xfId="9615" xr:uid="{00000000-0005-0000-0000-00000A4B0000}"/>
    <cellStyle name="Comma 5 2 2" xfId="19222" xr:uid="{00000000-0005-0000-0000-00000B4B0000}"/>
    <cellStyle name="Comma 5 2 2 2" xfId="38436" xr:uid="{9E1F2085-7C99-4636-BBF0-C14E0E7C084C}"/>
    <cellStyle name="Comma 5 2 3" xfId="28829" xr:uid="{484361D4-416B-4E7D-8895-CB236C3D7545}"/>
    <cellStyle name="Comma 5 3" xfId="14419" xr:uid="{00000000-0005-0000-0000-00000C4B0000}"/>
    <cellStyle name="Comma 5 3 2" xfId="33633" xr:uid="{EF8C9198-7150-4B96-B985-D3238DF9D06B}"/>
    <cellStyle name="Comma 5 4" xfId="24026" xr:uid="{7EB0E314-C92A-452E-A556-DA97D3FE6BFB}"/>
    <cellStyle name="Comma 6" xfId="12017" xr:uid="{00000000-0005-0000-0000-00000D4B0000}"/>
    <cellStyle name="Comma 6 2" xfId="31231" xr:uid="{DC91D108-9318-4AA4-9A01-5E90FFDCF369}"/>
    <cellStyle name="Comma 7" xfId="21624" xr:uid="{0D8A147F-93B6-4FB7-93AC-CFEDE9EDBA7A}"/>
    <cellStyle name="Hyperlink" xfId="38438" builtinId="8"/>
    <cellStyle name="Hyperlink 2" xfId="805" xr:uid="{00000000-0005-0000-0000-00000F4B0000}"/>
    <cellStyle name="Normal" xfId="0" builtinId="0"/>
    <cellStyle name="Normal 2" xfId="3" xr:uid="{00000000-0005-0000-0000-0000114B0000}"/>
    <cellStyle name="Normal 2 10 2 2 2 2 2" xfId="38437" xr:uid="{A351BB1A-4EB1-45CD-A1D7-B9E1B3403984}"/>
    <cellStyle name="Normal 2 3" xfId="2410" xr:uid="{00000000-0005-0000-0000-0000134B0000}"/>
    <cellStyle name="Normal 2 4" xfId="2406" xr:uid="{00000000-0005-0000-0000-0000144B0000}"/>
    <cellStyle name="Normal 3" xfId="4" xr:uid="{00000000-0005-0000-0000-0000154B0000}"/>
    <cellStyle name="Normal 4 4" xfId="5" xr:uid="{00000000-0005-0000-0000-0000174B0000}"/>
    <cellStyle name="Normal 6" xfId="2409" xr:uid="{00000000-0005-0000-0000-0000194B0000}"/>
    <cellStyle name="Normal 7" xfId="12" xr:uid="{00000000-0005-0000-0000-00001A4B0000}"/>
  </cellStyles>
  <dxfs count="5">
    <dxf>
      <fill>
        <patternFill patternType="solid">
          <fgColor rgb="FFD9D9D9"/>
          <bgColor rgb="FF000000"/>
        </patternFill>
      </fill>
    </dxf>
    <dxf>
      <fill>
        <patternFill patternType="solid">
          <fgColor rgb="FFFF7C80"/>
          <bgColor rgb="FF000000"/>
        </patternFill>
      </fill>
    </dxf>
    <dxf>
      <fill>
        <patternFill patternType="solid">
          <fgColor rgb="FFFFF2CC"/>
          <bgColor rgb="FF000000"/>
        </patternFill>
      </fill>
    </dxf>
    <dxf>
      <fill>
        <patternFill patternType="solid">
          <fgColor rgb="FFE2EFDA"/>
          <bgColor rgb="FF000000"/>
        </patternFill>
      </fill>
    </dxf>
    <dxf>
      <fill>
        <patternFill patternType="solid">
          <fgColor rgb="FFDDEBF7"/>
          <bgColor rgb="FF000000"/>
        </patternFill>
      </fill>
    </dxf>
  </dxfs>
  <tableStyles count="0" defaultTableStyle="TableStyleMedium2" defaultPivotStyle="PivotStyleLight16"/>
  <colors>
    <mruColors>
      <color rgb="FF8699C8"/>
      <color rgb="FFFF7C80"/>
      <color rgb="FFF79BD4"/>
      <color rgb="FFE68A97"/>
      <color rgb="FFF21645"/>
      <color rgb="FF62C5E0"/>
      <color rgb="FF840B55"/>
      <color rgb="FF1F2A44"/>
      <color rgb="FF9D2235"/>
      <color rgb="FF5E528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3.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4.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5.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6.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7.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8.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9.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10.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1.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2.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3.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4.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5.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6.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9955374744003197E-2"/>
          <c:y val="7.6403855330766074E-2"/>
          <c:w val="0.90494831276346099"/>
          <c:h val="0.76582274391418015"/>
        </c:manualLayout>
      </c:layout>
      <c:lineChart>
        <c:grouping val="standard"/>
        <c:varyColors val="0"/>
        <c:ser>
          <c:idx val="0"/>
          <c:order val="0"/>
          <c:tx>
            <c:strRef>
              <c:f>'GRAFIKI II'!$B$3</c:f>
              <c:strCache>
                <c:ptCount val="1"/>
                <c:pt idx="0">
                  <c:v> MK noteikumu faktiskā izpilde;  finansējums kumulatīvi, milj. EUR</c:v>
                </c:pt>
              </c:strCache>
            </c:strRef>
          </c:tx>
          <c:spPr>
            <a:ln w="28575" cap="rnd">
              <a:solidFill>
                <a:schemeClr val="accent1"/>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II'!$A$4:$A$8</c:f>
              <c:strCache>
                <c:ptCount val="5"/>
                <c:pt idx="0">
                  <c:v>2022 IV</c:v>
                </c:pt>
                <c:pt idx="1">
                  <c:v>2023 I</c:v>
                </c:pt>
                <c:pt idx="2">
                  <c:v>2023 II</c:v>
                </c:pt>
                <c:pt idx="3">
                  <c:v>2023 III</c:v>
                </c:pt>
                <c:pt idx="4">
                  <c:v>2023 IV</c:v>
                </c:pt>
              </c:strCache>
            </c:strRef>
          </c:cat>
          <c:val>
            <c:numRef>
              <c:f>'GRAFIKI II'!$B$4:$B$8</c:f>
              <c:numCache>
                <c:formatCode>0.0</c:formatCode>
                <c:ptCount val="5"/>
                <c:pt idx="0">
                  <c:v>0</c:v>
                </c:pt>
                <c:pt idx="1">
                  <c:v>0</c:v>
                </c:pt>
                <c:pt idx="2" formatCode="#,##0">
                  <c:v>0</c:v>
                </c:pt>
                <c:pt idx="3" formatCode="#,##0">
                  <c:v>0</c:v>
                </c:pt>
                <c:pt idx="4" formatCode="#,##0">
                  <c:v>0</c:v>
                </c:pt>
              </c:numCache>
            </c:numRef>
          </c:val>
          <c:smooth val="0"/>
          <c:extLst>
            <c:ext xmlns:c16="http://schemas.microsoft.com/office/drawing/2014/chart" uri="{C3380CC4-5D6E-409C-BE32-E72D297353CC}">
              <c16:uniqueId val="{00000000-C644-49D6-A1D6-81B69DC5171E}"/>
            </c:ext>
          </c:extLst>
        </c:ser>
        <c:dLbls>
          <c:showLegendKey val="0"/>
          <c:showVal val="0"/>
          <c:showCatName val="0"/>
          <c:showSerName val="0"/>
          <c:showPercent val="0"/>
          <c:showBubbleSize val="0"/>
        </c:dLbls>
        <c:smooth val="0"/>
        <c:axId val="1591708688"/>
        <c:axId val="1591710352"/>
      </c:lineChart>
      <c:catAx>
        <c:axId val="15917086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591710352"/>
        <c:crosses val="autoZero"/>
        <c:auto val="1"/>
        <c:lblAlgn val="ctr"/>
        <c:lblOffset val="100"/>
        <c:noMultiLvlLbl val="0"/>
      </c:catAx>
      <c:valAx>
        <c:axId val="1591710352"/>
        <c:scaling>
          <c:orientation val="minMax"/>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59170868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1"/>
          <c:order val="1"/>
          <c:tx>
            <c:strRef>
              <c:f>'GRAFIKI II'!$H$3</c:f>
              <c:strCache>
                <c:ptCount val="1"/>
                <c:pt idx="0">
                  <c:v>MK noteikumu apstiprināšanas plāns uz 25.04.2023; finansējums kumulatīvi, milj. EUR</c:v>
                </c:pt>
              </c:strCache>
            </c:strRef>
          </c:tx>
          <c:spPr>
            <a:ln w="31750">
              <a:solidFill>
                <a:srgbClr val="C00000"/>
              </a:solidFill>
            </a:ln>
            <a:effectLst/>
          </c:spPr>
          <c:marker>
            <c:symbol val="none"/>
          </c:marker>
          <c:dLbls>
            <c:spPr>
              <a:noFill/>
              <a:ln>
                <a:noFill/>
              </a:ln>
              <a:effectLst/>
            </c:spPr>
            <c:txPr>
              <a:bodyPr rot="0" vert="horz"/>
              <a:lstStyle/>
              <a:p>
                <a:pPr algn="l">
                  <a:defRPr sz="1200" b="1"/>
                </a:pPr>
                <a:endParaRPr lang="lv-LV"/>
              </a:p>
            </c:txPr>
            <c:dLblPos val="t"/>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0"/>
              </c:ext>
            </c:extLst>
          </c:dLbls>
          <c:cat>
            <c:strRef>
              <c:f>'GRAFIKI II'!$A$4:$A$8</c:f>
              <c:strCache>
                <c:ptCount val="5"/>
                <c:pt idx="0">
                  <c:v>2022 IV</c:v>
                </c:pt>
                <c:pt idx="1">
                  <c:v>2023 I</c:v>
                </c:pt>
                <c:pt idx="2">
                  <c:v>2023 II</c:v>
                </c:pt>
                <c:pt idx="3">
                  <c:v>2023 III</c:v>
                </c:pt>
                <c:pt idx="4">
                  <c:v>2023 IV</c:v>
                </c:pt>
              </c:strCache>
            </c:strRef>
          </c:cat>
          <c:val>
            <c:numRef>
              <c:f>'GRAFIKI II'!$H$4:$H$8</c:f>
              <c:numCache>
                <c:formatCode>#\ ##0.0</c:formatCode>
                <c:ptCount val="5"/>
                <c:pt idx="0">
                  <c:v>0</c:v>
                </c:pt>
                <c:pt idx="1">
                  <c:v>0</c:v>
                </c:pt>
                <c:pt idx="2">
                  <c:v>0</c:v>
                </c:pt>
                <c:pt idx="3">
                  <c:v>0</c:v>
                </c:pt>
                <c:pt idx="4">
                  <c:v>0</c:v>
                </c:pt>
              </c:numCache>
            </c:numRef>
          </c:val>
          <c:smooth val="1"/>
          <c:extLst>
            <c:ext xmlns:c16="http://schemas.microsoft.com/office/drawing/2014/chart" uri="{C3380CC4-5D6E-409C-BE32-E72D297353CC}">
              <c16:uniqueId val="{00000000-6FF8-4134-94E9-FAD1DCBAC37A}"/>
            </c:ext>
          </c:extLst>
        </c:ser>
        <c:ser>
          <c:idx val="0"/>
          <c:order val="0"/>
          <c:tx>
            <c:strRef>
              <c:f>'GRAFIKI II'!$B$3</c:f>
              <c:strCache>
                <c:ptCount val="1"/>
                <c:pt idx="0">
                  <c:v> MK noteikumu faktiskā izpilde;  finansējums kumulatīvi, milj. EUR</c:v>
                </c:pt>
              </c:strCache>
            </c:strRef>
          </c:tx>
          <c:spPr>
            <a:ln w="31750">
              <a:solidFill>
                <a:schemeClr val="accent1">
                  <a:lumMod val="50000"/>
                </a:schemeClr>
              </a:solidFill>
            </a:ln>
            <a:effectLst/>
          </c:spPr>
          <c:marker>
            <c:symbol val="none"/>
          </c:marker>
          <c:dLbls>
            <c:dLbl>
              <c:idx val="0"/>
              <c:delete val="1"/>
              <c:extLst>
                <c:ext xmlns:c15="http://schemas.microsoft.com/office/drawing/2012/chart" uri="{CE6537A1-D6FC-4f65-9D91-7224C49458BB}"/>
                <c:ext xmlns:c16="http://schemas.microsoft.com/office/drawing/2014/chart" uri="{C3380CC4-5D6E-409C-BE32-E72D297353CC}">
                  <c16:uniqueId val="{00000001-6FF8-4134-94E9-FAD1DCBAC37A}"/>
                </c:ext>
              </c:extLst>
            </c:dLbl>
            <c:spPr>
              <a:noFill/>
              <a:ln>
                <a:noFill/>
              </a:ln>
              <a:effectLst/>
            </c:spPr>
            <c:txPr>
              <a:bodyPr rot="0" vert="horz"/>
              <a:lstStyle/>
              <a:p>
                <a:pPr>
                  <a:defRPr sz="1200" b="1"/>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II'!$A$4:$A$8</c:f>
              <c:strCache>
                <c:ptCount val="5"/>
                <c:pt idx="0">
                  <c:v>2022 IV</c:v>
                </c:pt>
                <c:pt idx="1">
                  <c:v>2023 I</c:v>
                </c:pt>
                <c:pt idx="2">
                  <c:v>2023 II</c:v>
                </c:pt>
                <c:pt idx="3">
                  <c:v>2023 III</c:v>
                </c:pt>
                <c:pt idx="4">
                  <c:v>2023 IV</c:v>
                </c:pt>
              </c:strCache>
            </c:strRef>
          </c:cat>
          <c:val>
            <c:numRef>
              <c:f>'GRAFIKI II'!$B$4:$B$8</c:f>
              <c:numCache>
                <c:formatCode>0.0</c:formatCode>
                <c:ptCount val="5"/>
                <c:pt idx="0">
                  <c:v>0</c:v>
                </c:pt>
                <c:pt idx="1">
                  <c:v>0</c:v>
                </c:pt>
                <c:pt idx="2" formatCode="#,##0">
                  <c:v>0</c:v>
                </c:pt>
                <c:pt idx="3" formatCode="#,##0">
                  <c:v>0</c:v>
                </c:pt>
                <c:pt idx="4" formatCode="#,##0">
                  <c:v>0</c:v>
                </c:pt>
              </c:numCache>
            </c:numRef>
          </c:val>
          <c:smooth val="0"/>
          <c:extLst>
            <c:ext xmlns:c16="http://schemas.microsoft.com/office/drawing/2014/chart" uri="{C3380CC4-5D6E-409C-BE32-E72D297353CC}">
              <c16:uniqueId val="{00000002-6FF8-4134-94E9-FAD1DCBAC37A}"/>
            </c:ext>
          </c:extLst>
        </c:ser>
        <c:dLbls>
          <c:showLegendKey val="0"/>
          <c:showVal val="0"/>
          <c:showCatName val="0"/>
          <c:showSerName val="0"/>
          <c:showPercent val="0"/>
          <c:showBubbleSize val="0"/>
        </c:dLbls>
        <c:smooth val="0"/>
        <c:axId val="1360950400"/>
        <c:axId val="1360942912"/>
      </c:lineChart>
      <c:catAx>
        <c:axId val="136095040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vert="horz"/>
          <a:lstStyle/>
          <a:p>
            <a:pPr>
              <a:defRPr sz="1050"/>
            </a:pPr>
            <a:endParaRPr lang="lv-LV"/>
          </a:p>
        </c:txPr>
        <c:crossAx val="1360942912"/>
        <c:crosses val="autoZero"/>
        <c:auto val="1"/>
        <c:lblAlgn val="ctr"/>
        <c:lblOffset val="100"/>
        <c:noMultiLvlLbl val="0"/>
      </c:catAx>
      <c:valAx>
        <c:axId val="1360942912"/>
        <c:scaling>
          <c:orientation val="minMax"/>
        </c:scaling>
        <c:delete val="0"/>
        <c:axPos val="l"/>
        <c:majorGridlines>
          <c:spPr>
            <a:ln w="9525" cap="flat" cmpd="sng" algn="ctr">
              <a:solidFill>
                <a:schemeClr val="tx1">
                  <a:lumMod val="15000"/>
                  <a:lumOff val="85000"/>
                </a:schemeClr>
              </a:solidFill>
              <a:round/>
            </a:ln>
            <a:effectLst/>
          </c:spPr>
        </c:majorGridlines>
        <c:numFmt formatCode="#\ ##0.0" sourceLinked="1"/>
        <c:majorTickMark val="none"/>
        <c:minorTickMark val="none"/>
        <c:tickLblPos val="nextTo"/>
        <c:spPr>
          <a:noFill/>
          <a:ln>
            <a:noFill/>
          </a:ln>
          <a:effectLst/>
        </c:spPr>
        <c:txPr>
          <a:bodyPr rot="-60000000" vert="horz"/>
          <a:lstStyle/>
          <a:p>
            <a:pPr>
              <a:defRPr sz="1050"/>
            </a:pPr>
            <a:endParaRPr lang="lv-LV"/>
          </a:p>
        </c:txPr>
        <c:crossAx val="1360950400"/>
        <c:crosses val="autoZero"/>
        <c:crossBetween val="between"/>
      </c:valAx>
      <c:spPr>
        <a:noFill/>
        <a:ln>
          <a:noFill/>
        </a:ln>
        <a:effectLst/>
      </c:spPr>
    </c:plotArea>
    <c:legend>
      <c:legendPos val="b"/>
      <c:overlay val="0"/>
      <c:spPr>
        <a:noFill/>
        <a:ln>
          <a:noFill/>
        </a:ln>
        <a:effectLst/>
      </c:spPr>
      <c:txPr>
        <a:bodyPr rot="0" vert="horz"/>
        <a:lstStyle/>
        <a:p>
          <a:pPr>
            <a:defRPr sz="1050"/>
          </a:pPr>
          <a:endParaRPr lang="lv-LV"/>
        </a:p>
      </c:txPr>
    </c:legend>
    <c:plotVisOnly val="1"/>
    <c:dispBlanksAs val="zero"/>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latin typeface="Verdana" panose="020B0604030504040204" pitchFamily="34" charset="0"/>
          <a:ea typeface="Verdana" panose="020B0604030504040204" pitchFamily="34" charset="0"/>
        </a:defRPr>
      </a:pPr>
      <a:endParaRPr lang="lv-LV"/>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barChart>
        <c:barDir val="bar"/>
        <c:grouping val="stacked"/>
        <c:varyColors val="0"/>
        <c:ser>
          <c:idx val="0"/>
          <c:order val="0"/>
          <c:tx>
            <c:strRef>
              <c:f>'GRAFIKI II'!$B$3</c:f>
              <c:strCache>
                <c:ptCount val="1"/>
                <c:pt idx="0">
                  <c:v> MK noteikumu faktiskā izpilde;  finansējums kumulatīvi, milj. EUR</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II'!$A$4:$A$8</c:f>
              <c:strCache>
                <c:ptCount val="5"/>
                <c:pt idx="0">
                  <c:v>2022 IV</c:v>
                </c:pt>
                <c:pt idx="1">
                  <c:v>2023 I</c:v>
                </c:pt>
                <c:pt idx="2">
                  <c:v>2023 II</c:v>
                </c:pt>
                <c:pt idx="3">
                  <c:v>2023 III</c:v>
                </c:pt>
                <c:pt idx="4">
                  <c:v>2023 IV</c:v>
                </c:pt>
              </c:strCache>
            </c:strRef>
          </c:cat>
          <c:val>
            <c:numRef>
              <c:f>'GRAFIKI II'!$B$4:$B$8</c:f>
              <c:numCache>
                <c:formatCode>0.0</c:formatCode>
                <c:ptCount val="5"/>
                <c:pt idx="0">
                  <c:v>0</c:v>
                </c:pt>
                <c:pt idx="1">
                  <c:v>0</c:v>
                </c:pt>
                <c:pt idx="2" formatCode="#,##0">
                  <c:v>0</c:v>
                </c:pt>
                <c:pt idx="3" formatCode="#,##0">
                  <c:v>0</c:v>
                </c:pt>
                <c:pt idx="4" formatCode="#,##0">
                  <c:v>0</c:v>
                </c:pt>
              </c:numCache>
            </c:numRef>
          </c:val>
          <c:extLst>
            <c:ext xmlns:c16="http://schemas.microsoft.com/office/drawing/2014/chart" uri="{C3380CC4-5D6E-409C-BE32-E72D297353CC}">
              <c16:uniqueId val="{00000000-0CC3-4485-8D8C-93D7F7B21A29}"/>
            </c:ext>
          </c:extLst>
        </c:ser>
        <c:ser>
          <c:idx val="1"/>
          <c:order val="1"/>
          <c:tx>
            <c:strRef>
              <c:f>'GRAFIKI II'!$H$3</c:f>
              <c:strCache>
                <c:ptCount val="1"/>
                <c:pt idx="0">
                  <c:v>MK noteikumu apstiprināšanas plāns uz 25.04.2023; finansējums kumulatīvi, milj. EUR</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II'!$A$4:$A$8</c:f>
              <c:strCache>
                <c:ptCount val="5"/>
                <c:pt idx="0">
                  <c:v>2022 IV</c:v>
                </c:pt>
                <c:pt idx="1">
                  <c:v>2023 I</c:v>
                </c:pt>
                <c:pt idx="2">
                  <c:v>2023 II</c:v>
                </c:pt>
                <c:pt idx="3">
                  <c:v>2023 III</c:v>
                </c:pt>
                <c:pt idx="4">
                  <c:v>2023 IV</c:v>
                </c:pt>
              </c:strCache>
            </c:strRef>
          </c:cat>
          <c:val>
            <c:numRef>
              <c:f>'GRAFIKI II'!$H$4:$H$8</c:f>
              <c:numCache>
                <c:formatCode>#\ ##0.0</c:formatCode>
                <c:ptCount val="5"/>
                <c:pt idx="0">
                  <c:v>0</c:v>
                </c:pt>
                <c:pt idx="1">
                  <c:v>0</c:v>
                </c:pt>
                <c:pt idx="2">
                  <c:v>0</c:v>
                </c:pt>
                <c:pt idx="3">
                  <c:v>0</c:v>
                </c:pt>
                <c:pt idx="4">
                  <c:v>0</c:v>
                </c:pt>
              </c:numCache>
            </c:numRef>
          </c:val>
          <c:extLst>
            <c:ext xmlns:c16="http://schemas.microsoft.com/office/drawing/2014/chart" uri="{C3380CC4-5D6E-409C-BE32-E72D297353CC}">
              <c16:uniqueId val="{00000001-0CC3-4485-8D8C-93D7F7B21A29}"/>
            </c:ext>
          </c:extLst>
        </c:ser>
        <c:ser>
          <c:idx val="2"/>
          <c:order val="2"/>
          <c:tx>
            <c:strRef>
              <c:f>'GRAFIKI II'!$L$3</c:f>
              <c:strCache>
                <c:ptCount val="1"/>
                <c:pt idx="0">
                  <c:v>Nobīdes MKN</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II'!$A$4:$A$8</c:f>
              <c:strCache>
                <c:ptCount val="5"/>
                <c:pt idx="0">
                  <c:v>2022 IV</c:v>
                </c:pt>
                <c:pt idx="1">
                  <c:v>2023 I</c:v>
                </c:pt>
                <c:pt idx="2">
                  <c:v>2023 II</c:v>
                </c:pt>
                <c:pt idx="3">
                  <c:v>2023 III</c:v>
                </c:pt>
                <c:pt idx="4">
                  <c:v>2023 IV</c:v>
                </c:pt>
              </c:strCache>
            </c:strRef>
          </c:cat>
          <c:val>
            <c:numRef>
              <c:f>'GRAFIKI II'!$L$4:$L$8</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2-0CC3-4485-8D8C-93D7F7B21A29}"/>
            </c:ext>
          </c:extLst>
        </c:ser>
        <c:dLbls>
          <c:showLegendKey val="0"/>
          <c:showVal val="0"/>
          <c:showCatName val="0"/>
          <c:showSerName val="0"/>
          <c:showPercent val="0"/>
          <c:showBubbleSize val="0"/>
        </c:dLbls>
        <c:gapWidth val="150"/>
        <c:overlap val="100"/>
        <c:axId val="1478555488"/>
        <c:axId val="1478554656"/>
      </c:barChart>
      <c:catAx>
        <c:axId val="147855548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478554656"/>
        <c:crosses val="autoZero"/>
        <c:auto val="1"/>
        <c:lblAlgn val="ctr"/>
        <c:lblOffset val="100"/>
        <c:noMultiLvlLbl val="0"/>
      </c:catAx>
      <c:valAx>
        <c:axId val="1478554656"/>
        <c:scaling>
          <c:orientation val="minMax"/>
        </c:scaling>
        <c:delete val="0"/>
        <c:axPos val="b"/>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47855548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barChart>
        <c:barDir val="col"/>
        <c:grouping val="stacked"/>
        <c:varyColors val="0"/>
        <c:ser>
          <c:idx val="0"/>
          <c:order val="0"/>
          <c:tx>
            <c:strRef>
              <c:f>'GRAFIKI II'!$B$3</c:f>
              <c:strCache>
                <c:ptCount val="1"/>
                <c:pt idx="0">
                  <c:v> MK noteikumu faktiskā izpilde;  finansējums kumulatīvi, milj. EUR</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II'!$A$4:$A$8</c:f>
              <c:strCache>
                <c:ptCount val="5"/>
                <c:pt idx="0">
                  <c:v>2022 IV</c:v>
                </c:pt>
                <c:pt idx="1">
                  <c:v>2023 I</c:v>
                </c:pt>
                <c:pt idx="2">
                  <c:v>2023 II</c:v>
                </c:pt>
                <c:pt idx="3">
                  <c:v>2023 III</c:v>
                </c:pt>
                <c:pt idx="4">
                  <c:v>2023 IV</c:v>
                </c:pt>
              </c:strCache>
            </c:strRef>
          </c:cat>
          <c:val>
            <c:numRef>
              <c:f>'GRAFIKI II'!$B$4:$B$8</c:f>
              <c:numCache>
                <c:formatCode>0.0</c:formatCode>
                <c:ptCount val="5"/>
                <c:pt idx="0">
                  <c:v>0</c:v>
                </c:pt>
                <c:pt idx="1">
                  <c:v>0</c:v>
                </c:pt>
                <c:pt idx="2" formatCode="#,##0">
                  <c:v>0</c:v>
                </c:pt>
                <c:pt idx="3" formatCode="#,##0">
                  <c:v>0</c:v>
                </c:pt>
                <c:pt idx="4" formatCode="#,##0">
                  <c:v>0</c:v>
                </c:pt>
              </c:numCache>
            </c:numRef>
          </c:val>
          <c:extLst>
            <c:ext xmlns:c16="http://schemas.microsoft.com/office/drawing/2014/chart" uri="{C3380CC4-5D6E-409C-BE32-E72D297353CC}">
              <c16:uniqueId val="{00000000-8653-4A69-AAB2-19643B64D303}"/>
            </c:ext>
          </c:extLst>
        </c:ser>
        <c:ser>
          <c:idx val="2"/>
          <c:order val="2"/>
          <c:tx>
            <c:strRef>
              <c:f>'GRAFIKI II'!$L$3</c:f>
              <c:strCache>
                <c:ptCount val="1"/>
                <c:pt idx="0">
                  <c:v>Nobīdes MKN</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II'!$A$4:$A$8</c:f>
              <c:strCache>
                <c:ptCount val="5"/>
                <c:pt idx="0">
                  <c:v>2022 IV</c:v>
                </c:pt>
                <c:pt idx="1">
                  <c:v>2023 I</c:v>
                </c:pt>
                <c:pt idx="2">
                  <c:v>2023 II</c:v>
                </c:pt>
                <c:pt idx="3">
                  <c:v>2023 III</c:v>
                </c:pt>
                <c:pt idx="4">
                  <c:v>2023 IV</c:v>
                </c:pt>
              </c:strCache>
            </c:strRef>
          </c:cat>
          <c:val>
            <c:numRef>
              <c:f>'GRAFIKI II'!$L$4:$L$8</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1-8653-4A69-AAB2-19643B64D303}"/>
            </c:ext>
          </c:extLst>
        </c:ser>
        <c:dLbls>
          <c:showLegendKey val="0"/>
          <c:showVal val="0"/>
          <c:showCatName val="0"/>
          <c:showSerName val="0"/>
          <c:showPercent val="0"/>
          <c:showBubbleSize val="0"/>
        </c:dLbls>
        <c:gapWidth val="219"/>
        <c:overlap val="100"/>
        <c:axId val="1359735152"/>
        <c:axId val="1359731824"/>
      </c:barChart>
      <c:lineChart>
        <c:grouping val="standard"/>
        <c:varyColors val="0"/>
        <c:ser>
          <c:idx val="1"/>
          <c:order val="1"/>
          <c:tx>
            <c:strRef>
              <c:f>'GRAFIKI II'!$H$3</c:f>
              <c:strCache>
                <c:ptCount val="1"/>
                <c:pt idx="0">
                  <c:v>MK noteikumu apstiprināšanas plāns uz 25.04.2023; finansējums kumulatīvi, milj. EUR</c:v>
                </c:pt>
              </c:strCache>
            </c:strRef>
          </c:tx>
          <c:spPr>
            <a:ln w="28575" cap="rnd">
              <a:solidFill>
                <a:schemeClr val="accent2"/>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II'!$A$4:$A$8</c:f>
              <c:strCache>
                <c:ptCount val="5"/>
                <c:pt idx="0">
                  <c:v>2022 IV</c:v>
                </c:pt>
                <c:pt idx="1">
                  <c:v>2023 I</c:v>
                </c:pt>
                <c:pt idx="2">
                  <c:v>2023 II</c:v>
                </c:pt>
                <c:pt idx="3">
                  <c:v>2023 III</c:v>
                </c:pt>
                <c:pt idx="4">
                  <c:v>2023 IV</c:v>
                </c:pt>
              </c:strCache>
            </c:strRef>
          </c:cat>
          <c:val>
            <c:numRef>
              <c:f>'GRAFIKI II'!$H$4:$H$8</c:f>
              <c:numCache>
                <c:formatCode>#\ ##0.0</c:formatCode>
                <c:ptCount val="5"/>
                <c:pt idx="0">
                  <c:v>0</c:v>
                </c:pt>
                <c:pt idx="1">
                  <c:v>0</c:v>
                </c:pt>
                <c:pt idx="2">
                  <c:v>0</c:v>
                </c:pt>
                <c:pt idx="3">
                  <c:v>0</c:v>
                </c:pt>
                <c:pt idx="4">
                  <c:v>0</c:v>
                </c:pt>
              </c:numCache>
            </c:numRef>
          </c:val>
          <c:smooth val="0"/>
          <c:extLst>
            <c:ext xmlns:c16="http://schemas.microsoft.com/office/drawing/2014/chart" uri="{C3380CC4-5D6E-409C-BE32-E72D297353CC}">
              <c16:uniqueId val="{00000002-8653-4A69-AAB2-19643B64D303}"/>
            </c:ext>
          </c:extLst>
        </c:ser>
        <c:dLbls>
          <c:showLegendKey val="0"/>
          <c:showVal val="0"/>
          <c:showCatName val="0"/>
          <c:showSerName val="0"/>
          <c:showPercent val="0"/>
          <c:showBubbleSize val="0"/>
        </c:dLbls>
        <c:marker val="1"/>
        <c:smooth val="0"/>
        <c:axId val="1359735152"/>
        <c:axId val="1359731824"/>
      </c:lineChart>
      <c:catAx>
        <c:axId val="135973515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359731824"/>
        <c:crosses val="autoZero"/>
        <c:auto val="1"/>
        <c:lblAlgn val="ctr"/>
        <c:lblOffset val="100"/>
        <c:noMultiLvlLbl val="0"/>
      </c:catAx>
      <c:valAx>
        <c:axId val="1359731824"/>
        <c:scaling>
          <c:orientation val="minMax"/>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35973515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l">
              <a:defRPr sz="1000" b="1"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mn-cs"/>
              </a:defRPr>
            </a:pPr>
            <a:r>
              <a:rPr lang="en-US" sz="1000" b="1">
                <a:latin typeface="Verdana" panose="020B0604030504040204" pitchFamily="34" charset="0"/>
                <a:ea typeface="Verdana" panose="020B0604030504040204" pitchFamily="34" charset="0"/>
              </a:rPr>
              <a:t>MK noteikumu finans</a:t>
            </a:r>
            <a:r>
              <a:rPr lang="lv-LV" sz="1000" b="1">
                <a:latin typeface="Verdana" panose="020B0604030504040204" pitchFamily="34" charset="0"/>
                <a:ea typeface="Verdana" panose="020B0604030504040204" pitchFamily="34" charset="0"/>
              </a:rPr>
              <a:t>iālai</a:t>
            </a:r>
            <a:r>
              <a:rPr lang="lv-LV" sz="1000" b="1" baseline="0">
                <a:latin typeface="Verdana" panose="020B0604030504040204" pitchFamily="34" charset="0"/>
                <a:ea typeface="Verdana" panose="020B0604030504040204" pitchFamily="34" charset="0"/>
              </a:rPr>
              <a:t> apjoms</a:t>
            </a:r>
            <a:r>
              <a:rPr lang="en-US" sz="1000" b="1">
                <a:latin typeface="Verdana" panose="020B0604030504040204" pitchFamily="34" charset="0"/>
                <a:ea typeface="Verdana" panose="020B0604030504040204" pitchFamily="34" charset="0"/>
              </a:rPr>
              <a:t>, milj. EUR</a:t>
            </a:r>
            <a:r>
              <a:rPr lang="lv-LV" sz="1000" b="1">
                <a:latin typeface="Verdana" panose="020B0604030504040204" pitchFamily="34" charset="0"/>
                <a:ea typeface="Verdana" panose="020B0604030504040204" pitchFamily="34" charset="0"/>
              </a:rPr>
              <a:t> 2022.g</a:t>
            </a:r>
            <a:endParaRPr lang="en-US" sz="1000" b="1">
              <a:latin typeface="Verdana" panose="020B0604030504040204" pitchFamily="34" charset="0"/>
              <a:ea typeface="Verdana" panose="020B0604030504040204" pitchFamily="34" charset="0"/>
            </a:endParaRPr>
          </a:p>
        </c:rich>
      </c:tx>
      <c:layout>
        <c:manualLayout>
          <c:xMode val="edge"/>
          <c:yMode val="edge"/>
          <c:x val="3.1548556430446191E-2"/>
          <c:y val="7.4159907300115874E-2"/>
        </c:manualLayout>
      </c:layout>
      <c:overlay val="0"/>
      <c:spPr>
        <a:noFill/>
        <a:ln>
          <a:noFill/>
        </a:ln>
        <a:effectLst/>
      </c:spPr>
      <c:txPr>
        <a:bodyPr rot="0" spcFirstLastPara="1" vertOverflow="ellipsis" vert="horz" wrap="square" anchor="ctr" anchorCtr="1"/>
        <a:lstStyle/>
        <a:p>
          <a:pPr algn="l">
            <a:defRPr sz="1000" b="1"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en-US"/>
        </a:p>
      </c:txPr>
    </c:title>
    <c:autoTitleDeleted val="0"/>
    <c:plotArea>
      <c:layout/>
      <c:barChart>
        <c:barDir val="bar"/>
        <c:grouping val="clustered"/>
        <c:varyColors val="0"/>
        <c:ser>
          <c:idx val="0"/>
          <c:order val="0"/>
          <c:tx>
            <c:strRef>
              <c:f>'GRAFIKI II'!$AI$121</c:f>
              <c:strCache>
                <c:ptCount val="1"/>
                <c:pt idx="0">
                  <c:v>2022 IV</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II'!$AJ$120:$AP$120</c:f>
              <c:strCache>
                <c:ptCount val="7"/>
                <c:pt idx="0">
                  <c:v>EM</c:v>
                </c:pt>
                <c:pt idx="1">
                  <c:v>VM</c:v>
                </c:pt>
                <c:pt idx="2">
                  <c:v>IeM</c:v>
                </c:pt>
                <c:pt idx="3">
                  <c:v>KEM</c:v>
                </c:pt>
                <c:pt idx="4">
                  <c:v>IZM</c:v>
                </c:pt>
                <c:pt idx="5">
                  <c:v>VARAM</c:v>
                </c:pt>
                <c:pt idx="6">
                  <c:v>TM</c:v>
                </c:pt>
              </c:strCache>
            </c:strRef>
          </c:cat>
          <c:val>
            <c:numRef>
              <c:f>'GRAFIKI II'!$AJ$121:$AP$121</c:f>
              <c:numCache>
                <c:formatCode>_-* #\ ##0.0_-;\-* #\ ##0.0_-;_-* "-"??_-;_-@_-</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0FC1-45B1-8A04-B8C2D1721CC6}"/>
            </c:ext>
          </c:extLst>
        </c:ser>
        <c:dLbls>
          <c:showLegendKey val="0"/>
          <c:showVal val="0"/>
          <c:showCatName val="0"/>
          <c:showSerName val="0"/>
          <c:showPercent val="0"/>
          <c:showBubbleSize val="0"/>
        </c:dLbls>
        <c:gapWidth val="182"/>
        <c:axId val="1209061439"/>
        <c:axId val="1201498719"/>
      </c:barChart>
      <c:catAx>
        <c:axId val="1209061439"/>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crossAx val="1201498719"/>
        <c:crosses val="autoZero"/>
        <c:auto val="1"/>
        <c:lblAlgn val="ctr"/>
        <c:lblOffset val="100"/>
        <c:noMultiLvlLbl val="0"/>
      </c:catAx>
      <c:valAx>
        <c:axId val="1201498719"/>
        <c:scaling>
          <c:orientation val="minMax"/>
        </c:scaling>
        <c:delete val="0"/>
        <c:axPos val="b"/>
        <c:majorGridlines>
          <c:spPr>
            <a:ln w="9525" cap="flat" cmpd="sng" algn="ctr">
              <a:solidFill>
                <a:schemeClr val="tx1">
                  <a:lumMod val="15000"/>
                  <a:lumOff val="85000"/>
                </a:schemeClr>
              </a:solidFill>
              <a:round/>
            </a:ln>
            <a:effectLst/>
          </c:spPr>
        </c:majorGridlines>
        <c:numFmt formatCode="_-* #\ ##0.0_-;\-* #\ ##0.0_-;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crossAx val="1209061439"/>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tx>
            <c:strRef>
              <c:f>'GRAFIKI II'!$AI$125</c:f>
              <c:strCache>
                <c:ptCount val="1"/>
              </c:strCache>
            </c:strRef>
          </c:tx>
          <c:dPt>
            <c:idx val="0"/>
            <c:bubble3D val="0"/>
            <c:spPr>
              <a:solidFill>
                <a:schemeClr val="accent1"/>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1-9343-4523-B938-AC1B86E447CB}"/>
              </c:ext>
            </c:extLst>
          </c:dPt>
          <c:dPt>
            <c:idx val="1"/>
            <c:bubble3D val="0"/>
            <c:spPr>
              <a:solidFill>
                <a:schemeClr val="accent2"/>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3-9343-4523-B938-AC1B86E447CB}"/>
              </c:ext>
            </c:extLst>
          </c:dPt>
          <c:dPt>
            <c:idx val="2"/>
            <c:bubble3D val="0"/>
            <c:spPr>
              <a:solidFill>
                <a:schemeClr val="accent3"/>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5-9343-4523-B938-AC1B86E447CB}"/>
              </c:ext>
            </c:extLst>
          </c:dPt>
          <c:dPt>
            <c:idx val="3"/>
            <c:bubble3D val="0"/>
            <c:spPr>
              <a:solidFill>
                <a:schemeClr val="accent4"/>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7-9343-4523-B938-AC1B86E447CB}"/>
              </c:ext>
            </c:extLst>
          </c:dPt>
          <c:dPt>
            <c:idx val="4"/>
            <c:bubble3D val="0"/>
            <c:spPr>
              <a:solidFill>
                <a:schemeClr val="accent5"/>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9-9343-4523-B938-AC1B86E447CB}"/>
              </c:ext>
            </c:extLst>
          </c:dPt>
          <c:dPt>
            <c:idx val="5"/>
            <c:bubble3D val="0"/>
            <c:spPr>
              <a:solidFill>
                <a:schemeClr val="accent6"/>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B-9343-4523-B938-AC1B86E447CB}"/>
              </c:ext>
            </c:extLst>
          </c:dPt>
          <c:dPt>
            <c:idx val="6"/>
            <c:bubble3D val="0"/>
            <c:spPr>
              <a:solidFill>
                <a:schemeClr val="accent1">
                  <a:lumMod val="6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D-9343-4523-B938-AC1B86E447CB}"/>
              </c:ext>
            </c:extLst>
          </c:dPt>
          <c:dLbls>
            <c:dLbl>
              <c:idx val="0"/>
              <c:spPr>
                <a:noFill/>
                <a:ln>
                  <a:noFill/>
                </a:ln>
                <a:effectLst/>
              </c:spPr>
              <c:txPr>
                <a:bodyPr rot="0" spcFirstLastPara="1" vertOverflow="overflow" horzOverflow="overflow"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1-9343-4523-B938-AC1B86E447CB}"/>
                </c:ext>
              </c:extLst>
            </c:dLbl>
            <c:dLbl>
              <c:idx val="1"/>
              <c:spPr>
                <a:noFill/>
                <a:ln>
                  <a:noFill/>
                </a:ln>
                <a:effectLst/>
              </c:spPr>
              <c:txPr>
                <a:bodyPr rot="0" spcFirstLastPara="1" vertOverflow="overflow" horzOverflow="overflow" vert="horz" wrap="square" lIns="38100" tIns="19050" rIns="38100" bIns="19050" anchor="ctr" anchorCtr="1">
                  <a:spAutoFit/>
                </a:bodyPr>
                <a:lstStyle/>
                <a:p>
                  <a:pPr>
                    <a:defRPr sz="1000" b="1" i="0" u="none" strike="noStrike" kern="1200" spc="0" baseline="0">
                      <a:solidFill>
                        <a:schemeClr val="accent2"/>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3-9343-4523-B938-AC1B86E447CB}"/>
                </c:ext>
              </c:extLst>
            </c:dLbl>
            <c:dLbl>
              <c:idx val="2"/>
              <c:spPr>
                <a:noFill/>
                <a:ln>
                  <a:noFill/>
                </a:ln>
                <a:effectLst/>
              </c:spPr>
              <c:txPr>
                <a:bodyPr rot="0" spcFirstLastPara="1" vertOverflow="overflow" horzOverflow="overflow" vert="horz" wrap="square" lIns="38100" tIns="19050" rIns="38100" bIns="19050" anchor="ctr" anchorCtr="1">
                  <a:spAutoFit/>
                </a:bodyPr>
                <a:lstStyle/>
                <a:p>
                  <a:pPr>
                    <a:defRPr sz="1000" b="1" i="0" u="none" strike="noStrike" kern="1200" spc="0" baseline="0">
                      <a:solidFill>
                        <a:schemeClr val="accent3"/>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5-9343-4523-B938-AC1B86E447CB}"/>
                </c:ext>
              </c:extLst>
            </c:dLbl>
            <c:dLbl>
              <c:idx val="3"/>
              <c:spPr>
                <a:noFill/>
                <a:ln>
                  <a:noFill/>
                </a:ln>
                <a:effectLst/>
              </c:spPr>
              <c:txPr>
                <a:bodyPr rot="0" spcFirstLastPara="1" vertOverflow="overflow" horzOverflow="overflow" vert="horz" wrap="square" lIns="38100" tIns="19050" rIns="38100" bIns="19050" anchor="ctr" anchorCtr="1">
                  <a:spAutoFit/>
                </a:bodyPr>
                <a:lstStyle/>
                <a:p>
                  <a:pPr>
                    <a:defRPr sz="1000" b="1" i="0" u="none" strike="noStrike" kern="1200" spc="0" baseline="0">
                      <a:solidFill>
                        <a:schemeClr val="accent4"/>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7-9343-4523-B938-AC1B86E447CB}"/>
                </c:ext>
              </c:extLst>
            </c:dLbl>
            <c:dLbl>
              <c:idx val="4"/>
              <c:spPr>
                <a:noFill/>
                <a:ln>
                  <a:noFill/>
                </a:ln>
                <a:effectLst/>
              </c:spPr>
              <c:txPr>
                <a:bodyPr rot="0" spcFirstLastPara="1" vertOverflow="overflow" horzOverflow="overflow" vert="horz" wrap="square" lIns="38100" tIns="19050" rIns="38100" bIns="19050" anchor="ctr" anchorCtr="1">
                  <a:spAutoFit/>
                </a:bodyPr>
                <a:lstStyle/>
                <a:p>
                  <a:pPr>
                    <a:defRPr sz="1000" b="1" i="0" u="none" strike="noStrike" kern="1200" spc="0" baseline="0">
                      <a:solidFill>
                        <a:schemeClr val="accent5"/>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9-9343-4523-B938-AC1B86E447CB}"/>
                </c:ext>
              </c:extLst>
            </c:dLbl>
            <c:dLbl>
              <c:idx val="5"/>
              <c:spPr>
                <a:noFill/>
                <a:ln>
                  <a:noFill/>
                </a:ln>
                <a:effectLst/>
              </c:spPr>
              <c:txPr>
                <a:bodyPr rot="0" spcFirstLastPara="1" vertOverflow="overflow" horzOverflow="overflow" vert="horz" wrap="square" lIns="38100" tIns="19050" rIns="38100" bIns="19050" anchor="ctr" anchorCtr="1">
                  <a:spAutoFit/>
                </a:bodyPr>
                <a:lstStyle/>
                <a:p>
                  <a:pPr>
                    <a:defRPr sz="1000" b="1" i="0" u="none" strike="noStrike" kern="1200" spc="0" baseline="0">
                      <a:solidFill>
                        <a:schemeClr val="accent6"/>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B-9343-4523-B938-AC1B86E447CB}"/>
                </c:ext>
              </c:extLst>
            </c:dLbl>
            <c:dLbl>
              <c:idx val="6"/>
              <c:spPr>
                <a:noFill/>
                <a:ln>
                  <a:noFill/>
                </a:ln>
                <a:effectLst/>
              </c:spPr>
              <c:txPr>
                <a:bodyPr rot="0" spcFirstLastPara="1" vertOverflow="overflow" horzOverflow="overflow" vert="horz" wrap="square" lIns="38100" tIns="19050" rIns="38100" bIns="19050" anchor="ctr" anchorCtr="1">
                  <a:spAutoFit/>
                </a:bodyPr>
                <a:lstStyle/>
                <a:p>
                  <a:pPr>
                    <a:defRPr sz="1000" b="1" i="0" u="none" strike="noStrike" kern="1200" spc="0" baseline="0">
                      <a:solidFill>
                        <a:schemeClr val="accent1">
                          <a:lumMod val="60000"/>
                        </a:schemeClr>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D-9343-4523-B938-AC1B86E447CB}"/>
                </c:ext>
              </c:extLst>
            </c:dLbl>
            <c:spPr>
              <a:noFill/>
              <a:ln>
                <a:noFill/>
              </a:ln>
              <a:effectLst/>
            </c:spPr>
            <c:dLblPos val="outEnd"/>
            <c:showLegendKey val="0"/>
            <c:showVal val="1"/>
            <c:showCatName val="1"/>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'GRAFIKI II'!$AJ$124:$AP$124</c:f>
              <c:strCache>
                <c:ptCount val="7"/>
                <c:pt idx="0">
                  <c:v>EM</c:v>
                </c:pt>
                <c:pt idx="1">
                  <c:v>VM</c:v>
                </c:pt>
                <c:pt idx="2">
                  <c:v>IeM</c:v>
                </c:pt>
                <c:pt idx="3">
                  <c:v>KEM</c:v>
                </c:pt>
                <c:pt idx="4">
                  <c:v>IZM</c:v>
                </c:pt>
                <c:pt idx="5">
                  <c:v>VARAM</c:v>
                </c:pt>
                <c:pt idx="6">
                  <c:v>TM</c:v>
                </c:pt>
              </c:strCache>
            </c:strRef>
          </c:cat>
          <c:val>
            <c:numRef>
              <c:f>'GRAFIKI II'!$AJ$125:$AP$125</c:f>
              <c:numCache>
                <c:formatCode>General</c:formatCode>
                <c:ptCount val="7"/>
                <c:pt idx="0">
                  <c:v>8</c:v>
                </c:pt>
                <c:pt idx="1">
                  <c:v>3</c:v>
                </c:pt>
                <c:pt idx="2">
                  <c:v>1</c:v>
                </c:pt>
                <c:pt idx="3">
                  <c:v>1</c:v>
                </c:pt>
                <c:pt idx="4">
                  <c:v>2</c:v>
                </c:pt>
                <c:pt idx="5">
                  <c:v>1</c:v>
                </c:pt>
                <c:pt idx="6">
                  <c:v>1</c:v>
                </c:pt>
              </c:numCache>
            </c:numRef>
          </c:val>
          <c:extLst>
            <c:ext xmlns:c16="http://schemas.microsoft.com/office/drawing/2014/chart" uri="{C3380CC4-5D6E-409C-BE32-E72D297353CC}">
              <c16:uniqueId val="{0000000E-9343-4523-B938-AC1B86E447CB}"/>
            </c:ext>
          </c:extLst>
        </c:ser>
        <c:dLbls>
          <c:dLblPos val="outEnd"/>
          <c:showLegendKey val="0"/>
          <c:showVal val="0"/>
          <c:showCatName val="1"/>
          <c:showSerName val="0"/>
          <c:showPercent val="0"/>
          <c:showBubbleSize val="0"/>
          <c:showLeaderLines val="1"/>
        </c:dLbls>
        <c:firstSliceAng val="0"/>
      </c:pieChart>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lv-LV"/>
              <a:t>tikšanās ar S&amp;P 15.maijā</a:t>
            </a:r>
          </a:p>
        </c:rich>
      </c:tx>
      <c:overlay val="0"/>
      <c:spPr>
        <a:solidFill>
          <a:schemeClr val="accent2">
            <a:lumMod val="40000"/>
            <a:lumOff val="60000"/>
          </a:schemeClr>
        </a:solid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barChart>
        <c:barDir val="col"/>
        <c:grouping val="clustered"/>
        <c:varyColors val="0"/>
        <c:ser>
          <c:idx val="0"/>
          <c:order val="0"/>
          <c:tx>
            <c:strRef>
              <c:f>'GRAFIKI II'!$B$197</c:f>
              <c:strCache>
                <c:ptCount val="1"/>
                <c:pt idx="0">
                  <c:v>Cabinet of Ministers rules for SO/ measure implementation, cumulatively mil. EUR</c:v>
                </c:pt>
              </c:strCache>
            </c:strRef>
          </c:tx>
          <c:spPr>
            <a:solidFill>
              <a:schemeClr val="accent1"/>
            </a:solidFill>
            <a:ln>
              <a:noFill/>
            </a:ln>
            <a:effectLst/>
          </c:spPr>
          <c:invertIfNegative val="0"/>
          <c:dLbls>
            <c:dLbl>
              <c:idx val="1"/>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5714-4C67-8892-703946B4E7F9}"/>
                </c:ext>
              </c:extLst>
            </c:dLbl>
            <c:dLbl>
              <c:idx val="2"/>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5714-4C67-8892-703946B4E7F9}"/>
                </c:ext>
              </c:extLst>
            </c:dLbl>
            <c:dLbl>
              <c:idx val="3"/>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5714-4C67-8892-703946B4E7F9}"/>
                </c:ext>
              </c:extLst>
            </c:dLbl>
            <c:dLbl>
              <c:idx val="4"/>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5714-4C67-8892-703946B4E7F9}"/>
                </c:ext>
              </c:extLst>
            </c:dLbl>
            <c:dLbl>
              <c:idx val="5"/>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5714-4C67-8892-703946B4E7F9}"/>
                </c:ext>
              </c:extLst>
            </c:dLbl>
            <c:dLbl>
              <c:idx val="6"/>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5714-4C67-8892-703946B4E7F9}"/>
                </c:ext>
              </c:extLst>
            </c:dLbl>
            <c:dLbl>
              <c:idx val="7"/>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5714-4C67-8892-703946B4E7F9}"/>
                </c:ext>
              </c:extLst>
            </c:dLbl>
            <c:dLbl>
              <c:idx val="8"/>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5714-4C67-8892-703946B4E7F9}"/>
                </c:ext>
              </c:extLst>
            </c:dLbl>
            <c:dLbl>
              <c:idx val="9"/>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5714-4C67-8892-703946B4E7F9}"/>
                </c:ext>
              </c:extLst>
            </c:dLbl>
            <c:dLbl>
              <c:idx val="10"/>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5714-4C67-8892-703946B4E7F9}"/>
                </c:ext>
              </c:extLst>
            </c:dLbl>
            <c:dLbl>
              <c:idx val="11"/>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5714-4C67-8892-703946B4E7F9}"/>
                </c:ext>
              </c:extLst>
            </c:dLbl>
            <c:dLbl>
              <c:idx val="12"/>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5714-4C67-8892-703946B4E7F9}"/>
                </c:ext>
              </c:extLst>
            </c:dLbl>
            <c:dLbl>
              <c:idx val="13"/>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5714-4C67-8892-703946B4E7F9}"/>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II'!$A$198:$A$218</c:f>
              <c:strCache>
                <c:ptCount val="21"/>
                <c:pt idx="0">
                  <c:v>2023 I</c:v>
                </c:pt>
                <c:pt idx="1">
                  <c:v>2023 II</c:v>
                </c:pt>
                <c:pt idx="2">
                  <c:v>2023 III</c:v>
                </c:pt>
                <c:pt idx="3">
                  <c:v>2023 IV</c:v>
                </c:pt>
                <c:pt idx="4">
                  <c:v>2024 I</c:v>
                </c:pt>
                <c:pt idx="5">
                  <c:v>2024 II</c:v>
                </c:pt>
                <c:pt idx="6">
                  <c:v>2024 III</c:v>
                </c:pt>
                <c:pt idx="7">
                  <c:v>2024 IV</c:v>
                </c:pt>
                <c:pt idx="8">
                  <c:v>2025 I</c:v>
                </c:pt>
                <c:pt idx="9">
                  <c:v>2025 II</c:v>
                </c:pt>
                <c:pt idx="10">
                  <c:v>2025 III</c:v>
                </c:pt>
                <c:pt idx="11">
                  <c:v>2025 IV</c:v>
                </c:pt>
                <c:pt idx="12">
                  <c:v>2026 I</c:v>
                </c:pt>
                <c:pt idx="13">
                  <c:v>Flexibility amount in 2026</c:v>
                </c:pt>
                <c:pt idx="14">
                  <c:v>2026 II</c:v>
                </c:pt>
                <c:pt idx="15">
                  <c:v>2026 III</c:v>
                </c:pt>
                <c:pt idx="16">
                  <c:v>2026 IV</c:v>
                </c:pt>
                <c:pt idx="17">
                  <c:v>2027 I</c:v>
                </c:pt>
                <c:pt idx="18">
                  <c:v>2027 II</c:v>
                </c:pt>
                <c:pt idx="19">
                  <c:v>2027 III</c:v>
                </c:pt>
                <c:pt idx="20">
                  <c:v>2027 IV</c:v>
                </c:pt>
              </c:strCache>
            </c:strRef>
          </c:cat>
          <c:val>
            <c:numRef>
              <c:f>'GRAFIKI II'!$B$198:$B$218</c:f>
              <c:numCache>
                <c:formatCode>#,##0</c:formatCode>
                <c:ptCount val="21"/>
                <c:pt idx="0" formatCode="#,##0.0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D-5714-4C67-8892-703946B4E7F9}"/>
            </c:ext>
          </c:extLst>
        </c:ser>
        <c:dLbls>
          <c:showLegendKey val="0"/>
          <c:showVal val="0"/>
          <c:showCatName val="0"/>
          <c:showSerName val="0"/>
          <c:showPercent val="0"/>
          <c:showBubbleSize val="0"/>
        </c:dLbls>
        <c:gapWidth val="150"/>
        <c:axId val="646101472"/>
        <c:axId val="646108360"/>
      </c:barChart>
      <c:lineChart>
        <c:grouping val="standard"/>
        <c:varyColors val="0"/>
        <c:ser>
          <c:idx val="1"/>
          <c:order val="1"/>
          <c:tx>
            <c:strRef>
              <c:f>'GRAFIKI II'!$E$197</c:f>
              <c:strCache>
                <c:ptCount val="1"/>
                <c:pt idx="0">
                  <c:v>Number of calls for project selection, cumulatively</c:v>
                </c:pt>
              </c:strCache>
            </c:strRef>
          </c:tx>
          <c:spPr>
            <a:ln w="28575" cap="rnd">
              <a:solidFill>
                <a:schemeClr val="accent2"/>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II'!$A$198:$A$218</c:f>
              <c:strCache>
                <c:ptCount val="21"/>
                <c:pt idx="0">
                  <c:v>2023 I</c:v>
                </c:pt>
                <c:pt idx="1">
                  <c:v>2023 II</c:v>
                </c:pt>
                <c:pt idx="2">
                  <c:v>2023 III</c:v>
                </c:pt>
                <c:pt idx="3">
                  <c:v>2023 IV</c:v>
                </c:pt>
                <c:pt idx="4">
                  <c:v>2024 I</c:v>
                </c:pt>
                <c:pt idx="5">
                  <c:v>2024 II</c:v>
                </c:pt>
                <c:pt idx="6">
                  <c:v>2024 III</c:v>
                </c:pt>
                <c:pt idx="7">
                  <c:v>2024 IV</c:v>
                </c:pt>
                <c:pt idx="8">
                  <c:v>2025 I</c:v>
                </c:pt>
                <c:pt idx="9">
                  <c:v>2025 II</c:v>
                </c:pt>
                <c:pt idx="10">
                  <c:v>2025 III</c:v>
                </c:pt>
                <c:pt idx="11">
                  <c:v>2025 IV</c:v>
                </c:pt>
                <c:pt idx="12">
                  <c:v>2026 I</c:v>
                </c:pt>
                <c:pt idx="13">
                  <c:v>Flexibility amount in 2026</c:v>
                </c:pt>
                <c:pt idx="14">
                  <c:v>2026 II</c:v>
                </c:pt>
                <c:pt idx="15">
                  <c:v>2026 III</c:v>
                </c:pt>
                <c:pt idx="16">
                  <c:v>2026 IV</c:v>
                </c:pt>
                <c:pt idx="17">
                  <c:v>2027 I</c:v>
                </c:pt>
                <c:pt idx="18">
                  <c:v>2027 II</c:v>
                </c:pt>
                <c:pt idx="19">
                  <c:v>2027 III</c:v>
                </c:pt>
                <c:pt idx="20">
                  <c:v>2027 IV</c:v>
                </c:pt>
              </c:strCache>
            </c:strRef>
          </c:cat>
          <c:val>
            <c:numRef>
              <c:f>'GRAFIKI II'!$E$198:$E$218</c:f>
              <c:numCache>
                <c:formatCode>#,##0</c:formatCode>
                <c:ptCount val="21"/>
                <c:pt idx="0">
                  <c:v>1</c:v>
                </c:pt>
                <c:pt idx="1">
                  <c:v>9</c:v>
                </c:pt>
                <c:pt idx="2">
                  <c:v>35</c:v>
                </c:pt>
                <c:pt idx="3">
                  <c:v>90</c:v>
                </c:pt>
                <c:pt idx="4">
                  <c:v>133</c:v>
                </c:pt>
                <c:pt idx="5">
                  <c:v>155</c:v>
                </c:pt>
                <c:pt idx="6">
                  <c:v>170</c:v>
                </c:pt>
                <c:pt idx="7">
                  <c:v>174</c:v>
                </c:pt>
                <c:pt idx="8">
                  <c:v>177</c:v>
                </c:pt>
                <c:pt idx="9">
                  <c:v>178</c:v>
                </c:pt>
                <c:pt idx="10">
                  <c:v>178</c:v>
                </c:pt>
                <c:pt idx="11">
                  <c:v>178</c:v>
                </c:pt>
                <c:pt idx="12">
                  <c:v>180</c:v>
                </c:pt>
                <c:pt idx="13">
                  <c:v>185</c:v>
                </c:pt>
                <c:pt idx="14">
                  <c:v>185</c:v>
                </c:pt>
                <c:pt idx="15">
                  <c:v>185</c:v>
                </c:pt>
                <c:pt idx="16">
                  <c:v>185</c:v>
                </c:pt>
                <c:pt idx="17">
                  <c:v>185</c:v>
                </c:pt>
                <c:pt idx="18">
                  <c:v>185</c:v>
                </c:pt>
                <c:pt idx="19">
                  <c:v>185</c:v>
                </c:pt>
                <c:pt idx="20">
                  <c:v>186</c:v>
                </c:pt>
              </c:numCache>
            </c:numRef>
          </c:val>
          <c:smooth val="0"/>
          <c:extLst>
            <c:ext xmlns:c16="http://schemas.microsoft.com/office/drawing/2014/chart" uri="{C3380CC4-5D6E-409C-BE32-E72D297353CC}">
              <c16:uniqueId val="{0000000E-5714-4C67-8892-703946B4E7F9}"/>
            </c:ext>
          </c:extLst>
        </c:ser>
        <c:dLbls>
          <c:showLegendKey val="0"/>
          <c:showVal val="0"/>
          <c:showCatName val="0"/>
          <c:showSerName val="0"/>
          <c:showPercent val="0"/>
          <c:showBubbleSize val="0"/>
        </c:dLbls>
        <c:marker val="1"/>
        <c:smooth val="0"/>
        <c:axId val="1183160736"/>
        <c:axId val="1183160256"/>
      </c:lineChart>
      <c:catAx>
        <c:axId val="6461014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646108360"/>
        <c:crosses val="autoZero"/>
        <c:auto val="1"/>
        <c:lblAlgn val="ctr"/>
        <c:lblOffset val="100"/>
        <c:noMultiLvlLbl val="0"/>
      </c:catAx>
      <c:valAx>
        <c:axId val="64610836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646101472"/>
        <c:crosses val="autoZero"/>
        <c:crossBetween val="between"/>
      </c:valAx>
      <c:valAx>
        <c:axId val="1183160256"/>
        <c:scaling>
          <c:orientation val="minMax"/>
        </c:scaling>
        <c:delete val="0"/>
        <c:axPos val="r"/>
        <c:numFmt formatCode="#,##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183160736"/>
        <c:crosses val="max"/>
        <c:crossBetween val="between"/>
      </c:valAx>
      <c:catAx>
        <c:axId val="1183160736"/>
        <c:scaling>
          <c:orientation val="minMax"/>
        </c:scaling>
        <c:delete val="1"/>
        <c:axPos val="b"/>
        <c:numFmt formatCode="General" sourceLinked="1"/>
        <c:majorTickMark val="out"/>
        <c:minorTickMark val="none"/>
        <c:tickLblPos val="nextTo"/>
        <c:crossAx val="1183160256"/>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AE90-4B4F-8BD1-CC2A56B87D5F}"/>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AE90-4B4F-8BD1-CC2A56B87D5F}"/>
              </c:ext>
            </c:extLst>
          </c:dPt>
          <c:cat>
            <c:strRef>
              <c:f>'GRAFIKI II'!$B$225:$B$226</c:f>
              <c:strCache>
                <c:ptCount val="2"/>
                <c:pt idx="0">
                  <c:v>Cabinet of Ministers rules to be adopted in 2023</c:v>
                </c:pt>
                <c:pt idx="1">
                  <c:v>Cabinet of Ministers rules to be adopted later</c:v>
                </c:pt>
              </c:strCache>
            </c:strRef>
          </c:cat>
          <c:val>
            <c:numRef>
              <c:f>'GRAFIKI II'!$C$225:$C$226</c:f>
              <c:numCache>
                <c:formatCode>#,##0</c:formatCode>
                <c:ptCount val="2"/>
                <c:pt idx="0">
                  <c:v>0</c:v>
                </c:pt>
                <c:pt idx="1">
                  <c:v>0</c:v>
                </c:pt>
              </c:numCache>
            </c:numRef>
          </c:val>
          <c:extLst>
            <c:ext xmlns:c16="http://schemas.microsoft.com/office/drawing/2014/chart" uri="{C3380CC4-5D6E-409C-BE32-E72D297353CC}">
              <c16:uniqueId val="{00000004-AE90-4B4F-8BD1-CC2A56B87D5F}"/>
            </c:ext>
          </c:extLst>
        </c:ser>
        <c:dLbls>
          <c:showLegendKey val="0"/>
          <c:showVal val="0"/>
          <c:showCatName val="0"/>
          <c:showSerName val="0"/>
          <c:showPercent val="0"/>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7C24-4111-B827-9BBC4033C3B7}"/>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7C24-4111-B827-9BBC4033C3B7}"/>
              </c:ext>
            </c:extLst>
          </c:dPt>
          <c:cat>
            <c:strRef>
              <c:f>'GRAFIKI II'!$B$228:$B$229</c:f>
              <c:strCache>
                <c:ptCount val="2"/>
                <c:pt idx="0">
                  <c:v>Calls of project selection in 2023</c:v>
                </c:pt>
                <c:pt idx="1">
                  <c:v>Calls of project selection in next years</c:v>
                </c:pt>
              </c:strCache>
            </c:strRef>
          </c:cat>
          <c:val>
            <c:numRef>
              <c:f>'GRAFIKI II'!$C$228:$C$229</c:f>
              <c:numCache>
                <c:formatCode>#,##0</c:formatCode>
                <c:ptCount val="2"/>
                <c:pt idx="0">
                  <c:v>0</c:v>
                </c:pt>
                <c:pt idx="1">
                  <c:v>0</c:v>
                </c:pt>
              </c:numCache>
            </c:numRef>
          </c:val>
          <c:extLst>
            <c:ext xmlns:c16="http://schemas.microsoft.com/office/drawing/2014/chart" uri="{C3380CC4-5D6E-409C-BE32-E72D297353CC}">
              <c16:uniqueId val="{00000004-7C24-4111-B827-9BBC4033C3B7}"/>
            </c:ext>
          </c:extLst>
        </c:ser>
        <c:dLbls>
          <c:showLegendKey val="0"/>
          <c:showVal val="0"/>
          <c:showCatName val="0"/>
          <c:showSerName val="0"/>
          <c:showPercent val="0"/>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lv-LV"/>
              <a:t>2023.g.</a:t>
            </a:r>
            <a:r>
              <a:rPr lang="lv-LV" baseline="0"/>
              <a:t> I cet. izpilde ikmēneša ziņojuma PPT, 21.03.2023</a:t>
            </a:r>
            <a:endParaRPr lang="lv-LV"/>
          </a:p>
        </c:rich>
      </c:tx>
      <c:overlay val="0"/>
      <c:spPr>
        <a:solidFill>
          <a:srgbClr val="FFC000"/>
        </a:solid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barChart>
        <c:barDir val="bar"/>
        <c:grouping val="clustered"/>
        <c:varyColors val="0"/>
        <c:ser>
          <c:idx val="0"/>
          <c:order val="0"/>
          <c:tx>
            <c:strRef>
              <c:f>'GRAFIKI II'!$B$177</c:f>
              <c:strCache>
                <c:ptCount val="1"/>
                <c:pt idx="0">
                  <c:v>Projektu atlases izpilde uz 2023.g. I cet. pa ministrijām, milj. EUR</c:v>
                </c:pt>
              </c:strCache>
            </c:strRef>
          </c:tx>
          <c:spPr>
            <a:solidFill>
              <a:srgbClr val="FFC000"/>
            </a:solidFill>
            <a:ln>
              <a:noFill/>
            </a:ln>
            <a:effectLst/>
          </c:spPr>
          <c:invertIfNegative val="0"/>
          <c:dLbls>
            <c:dLbl>
              <c:idx val="2"/>
              <c:delete val="1"/>
              <c:extLst>
                <c:ext xmlns:c15="http://schemas.microsoft.com/office/drawing/2012/chart" uri="{CE6537A1-D6FC-4f65-9D91-7224C49458BB}"/>
                <c:ext xmlns:c16="http://schemas.microsoft.com/office/drawing/2014/chart" uri="{C3380CC4-5D6E-409C-BE32-E72D297353CC}">
                  <c16:uniqueId val="{00000000-271E-4907-96DA-C7773B6B1DAB}"/>
                </c:ext>
              </c:extLst>
            </c:dLbl>
            <c:dLbl>
              <c:idx val="4"/>
              <c:delete val="1"/>
              <c:extLst>
                <c:ext xmlns:c15="http://schemas.microsoft.com/office/drawing/2012/chart" uri="{CE6537A1-D6FC-4f65-9D91-7224C49458BB}"/>
                <c:ext xmlns:c16="http://schemas.microsoft.com/office/drawing/2014/chart" uri="{C3380CC4-5D6E-409C-BE32-E72D297353CC}">
                  <c16:uniqueId val="{00000001-271E-4907-96DA-C7773B6B1DAB}"/>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II'!$C$176:$G$176</c:f>
              <c:strCache>
                <c:ptCount val="5"/>
                <c:pt idx="0">
                  <c:v>EM</c:v>
                </c:pt>
                <c:pt idx="1">
                  <c:v>VARAM</c:v>
                </c:pt>
                <c:pt idx="2">
                  <c:v>IZM</c:v>
                </c:pt>
                <c:pt idx="3">
                  <c:v>IeM</c:v>
                </c:pt>
                <c:pt idx="4">
                  <c:v>SM</c:v>
                </c:pt>
              </c:strCache>
            </c:strRef>
          </c:cat>
          <c:val>
            <c:numRef>
              <c:f>'GRAFIKI II'!$C$177:$G$177</c:f>
              <c:numCache>
                <c:formatCode>#,##0.00</c:formatCode>
                <c:ptCount val="5"/>
                <c:pt idx="0" formatCode="General">
                  <c:v>0</c:v>
                </c:pt>
                <c:pt idx="1">
                  <c:v>4.3499999999999996</c:v>
                </c:pt>
                <c:pt idx="2" formatCode="General">
                  <c:v>0</c:v>
                </c:pt>
                <c:pt idx="3" formatCode="General">
                  <c:v>0</c:v>
                </c:pt>
                <c:pt idx="4" formatCode="General">
                  <c:v>0</c:v>
                </c:pt>
              </c:numCache>
            </c:numRef>
          </c:val>
          <c:extLst>
            <c:ext xmlns:c16="http://schemas.microsoft.com/office/drawing/2014/chart" uri="{C3380CC4-5D6E-409C-BE32-E72D297353CC}">
              <c16:uniqueId val="{00000002-271E-4907-96DA-C7773B6B1DAB}"/>
            </c:ext>
          </c:extLst>
        </c:ser>
        <c:ser>
          <c:idx val="1"/>
          <c:order val="1"/>
          <c:tx>
            <c:strRef>
              <c:f>'GRAFIKI II'!$B$178</c:f>
              <c:strCache>
                <c:ptCount val="1"/>
                <c:pt idx="0">
                  <c:v>Projektu atlases plāns 2023.g. I cet. pa ministrijām, milj. EUR</c:v>
                </c:pt>
              </c:strCache>
            </c:strRef>
          </c:tx>
          <c:spPr>
            <a:solidFill>
              <a:schemeClr val="accent1">
                <a:lumMod val="60000"/>
                <a:lumOff val="40000"/>
              </a:schemeClr>
            </a:solidFill>
            <a:ln>
              <a:noFill/>
            </a:ln>
            <a:effectLst/>
          </c:spPr>
          <c:invertIfNegative val="0"/>
          <c:dLbls>
            <c:dLbl>
              <c:idx val="2"/>
              <c:delete val="1"/>
              <c:extLst>
                <c:ext xmlns:c15="http://schemas.microsoft.com/office/drawing/2012/chart" uri="{CE6537A1-D6FC-4f65-9D91-7224C49458BB}"/>
                <c:ext xmlns:c16="http://schemas.microsoft.com/office/drawing/2014/chart" uri="{C3380CC4-5D6E-409C-BE32-E72D297353CC}">
                  <c16:uniqueId val="{00000003-271E-4907-96DA-C7773B6B1DAB}"/>
                </c:ext>
              </c:extLst>
            </c:dLbl>
            <c:dLbl>
              <c:idx val="4"/>
              <c:delete val="1"/>
              <c:extLst>
                <c:ext xmlns:c15="http://schemas.microsoft.com/office/drawing/2012/chart" uri="{CE6537A1-D6FC-4f65-9D91-7224C49458BB}"/>
                <c:ext xmlns:c16="http://schemas.microsoft.com/office/drawing/2014/chart" uri="{C3380CC4-5D6E-409C-BE32-E72D297353CC}">
                  <c16:uniqueId val="{00000004-271E-4907-96DA-C7773B6B1DAB}"/>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II'!$C$176:$G$176</c:f>
              <c:strCache>
                <c:ptCount val="5"/>
                <c:pt idx="0">
                  <c:v>EM</c:v>
                </c:pt>
                <c:pt idx="1">
                  <c:v>VARAM</c:v>
                </c:pt>
                <c:pt idx="2">
                  <c:v>IZM</c:v>
                </c:pt>
                <c:pt idx="3">
                  <c:v>IeM</c:v>
                </c:pt>
                <c:pt idx="4">
                  <c:v>SM</c:v>
                </c:pt>
              </c:strCache>
            </c:strRef>
          </c:cat>
          <c:val>
            <c:numRef>
              <c:f>'GRAFIKI II'!$C$178:$G$178</c:f>
              <c:numCache>
                <c:formatCode>#,##0.00</c:formatCode>
                <c:ptCount val="5"/>
                <c:pt idx="0">
                  <c:v>0</c:v>
                </c:pt>
                <c:pt idx="1">
                  <c:v>0</c:v>
                </c:pt>
                <c:pt idx="2" formatCode="#,##0">
                  <c:v>0</c:v>
                </c:pt>
                <c:pt idx="3">
                  <c:v>0</c:v>
                </c:pt>
                <c:pt idx="4" formatCode="General">
                  <c:v>0</c:v>
                </c:pt>
              </c:numCache>
            </c:numRef>
          </c:val>
          <c:extLst>
            <c:ext xmlns:c16="http://schemas.microsoft.com/office/drawing/2014/chart" uri="{C3380CC4-5D6E-409C-BE32-E72D297353CC}">
              <c16:uniqueId val="{00000005-271E-4907-96DA-C7773B6B1DAB}"/>
            </c:ext>
          </c:extLst>
        </c:ser>
        <c:ser>
          <c:idx val="2"/>
          <c:order val="2"/>
          <c:tx>
            <c:strRef>
              <c:f>'GRAFIKI II'!$B$179</c:f>
              <c:strCache>
                <c:ptCount val="1"/>
                <c:pt idx="0">
                  <c:v>MK noteikumu apstiprināšanas izpilde uz 2023.g. I cet. pa ministrijām, milj. EUR</c:v>
                </c:pt>
              </c:strCache>
            </c:strRef>
          </c:tx>
          <c:spPr>
            <a:solidFill>
              <a:schemeClr val="accent2">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II'!$C$176:$G$176</c:f>
              <c:strCache>
                <c:ptCount val="5"/>
                <c:pt idx="0">
                  <c:v>EM</c:v>
                </c:pt>
                <c:pt idx="1">
                  <c:v>VARAM</c:v>
                </c:pt>
                <c:pt idx="2">
                  <c:v>IZM</c:v>
                </c:pt>
                <c:pt idx="3">
                  <c:v>IeM</c:v>
                </c:pt>
                <c:pt idx="4">
                  <c:v>SM</c:v>
                </c:pt>
              </c:strCache>
            </c:strRef>
          </c:cat>
          <c:val>
            <c:numRef>
              <c:f>'GRAFIKI II'!$C$179:$G$179</c:f>
              <c:numCache>
                <c:formatCode>#,##0.00</c:formatCode>
                <c:ptCount val="5"/>
                <c:pt idx="0" formatCode="General">
                  <c:v>0</c:v>
                </c:pt>
                <c:pt idx="1">
                  <c:v>4.3499999999999996</c:v>
                </c:pt>
                <c:pt idx="2" formatCode="General">
                  <c:v>0</c:v>
                </c:pt>
                <c:pt idx="3" formatCode="General">
                  <c:v>0</c:v>
                </c:pt>
                <c:pt idx="4" formatCode="General">
                  <c:v>0</c:v>
                </c:pt>
              </c:numCache>
            </c:numRef>
          </c:val>
          <c:extLst>
            <c:ext xmlns:c16="http://schemas.microsoft.com/office/drawing/2014/chart" uri="{C3380CC4-5D6E-409C-BE32-E72D297353CC}">
              <c16:uniqueId val="{00000006-271E-4907-96DA-C7773B6B1DAB}"/>
            </c:ext>
          </c:extLst>
        </c:ser>
        <c:ser>
          <c:idx val="3"/>
          <c:order val="3"/>
          <c:tx>
            <c:strRef>
              <c:f>'GRAFIKI II'!$B$180</c:f>
              <c:strCache>
                <c:ptCount val="1"/>
                <c:pt idx="0">
                  <c:v>MK noteikumu apstiprināšanas plāns 2023.g. I cet. pa ministrijām, milj. EUR</c:v>
                </c:pt>
              </c:strCache>
            </c:strRef>
          </c:tx>
          <c:spPr>
            <a:solidFill>
              <a:schemeClr val="accent1">
                <a:lumMod val="75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II'!$C$176:$G$176</c:f>
              <c:strCache>
                <c:ptCount val="5"/>
                <c:pt idx="0">
                  <c:v>EM</c:v>
                </c:pt>
                <c:pt idx="1">
                  <c:v>VARAM</c:v>
                </c:pt>
                <c:pt idx="2">
                  <c:v>IZM</c:v>
                </c:pt>
                <c:pt idx="3">
                  <c:v>IeM</c:v>
                </c:pt>
                <c:pt idx="4">
                  <c:v>SM</c:v>
                </c:pt>
              </c:strCache>
            </c:strRef>
          </c:cat>
          <c:val>
            <c:numRef>
              <c:f>'GRAFIKI II'!$C$180:$G$180</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7-271E-4907-96DA-C7773B6B1DAB}"/>
            </c:ext>
          </c:extLst>
        </c:ser>
        <c:dLbls>
          <c:showLegendKey val="0"/>
          <c:showVal val="0"/>
          <c:showCatName val="0"/>
          <c:showSerName val="0"/>
          <c:showPercent val="0"/>
          <c:showBubbleSize val="0"/>
        </c:dLbls>
        <c:gapWidth val="219"/>
        <c:axId val="149591840"/>
        <c:axId val="2030590576"/>
      </c:barChart>
      <c:catAx>
        <c:axId val="14959184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2030590576"/>
        <c:crosses val="autoZero"/>
        <c:auto val="1"/>
        <c:lblAlgn val="ctr"/>
        <c:lblOffset val="100"/>
        <c:noMultiLvlLbl val="0"/>
      </c:catAx>
      <c:valAx>
        <c:axId val="203059057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4959184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lv-LV"/>
              <a:t>Atlašu plāns būvnieku PPT</a:t>
            </a:r>
            <a:r>
              <a:rPr lang="lv-LV" baseline="0"/>
              <a:t> 09.06.2023</a:t>
            </a:r>
            <a:endParaRPr lang="lv-LV"/>
          </a:p>
        </c:rich>
      </c:tx>
      <c:overlay val="0"/>
      <c:spPr>
        <a:solidFill>
          <a:srgbClr val="FFC000"/>
        </a:solid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barChart>
        <c:barDir val="col"/>
        <c:grouping val="clustered"/>
        <c:varyColors val="0"/>
        <c:ser>
          <c:idx val="0"/>
          <c:order val="0"/>
          <c:tx>
            <c:strRef>
              <c:f>'GRAFIKI II'!$C$184</c:f>
              <c:strCache>
                <c:ptCount val="1"/>
                <c:pt idx="0">
                  <c:v>Atlašu plānotais kopējais finansējums milj. EUR</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II'!$B$185:$B$193</c:f>
              <c:strCache>
                <c:ptCount val="9"/>
                <c:pt idx="0">
                  <c:v>2023.g II cet</c:v>
                </c:pt>
                <c:pt idx="1">
                  <c:v>2023.g III cet</c:v>
                </c:pt>
                <c:pt idx="2">
                  <c:v>2023.g IV cet</c:v>
                </c:pt>
                <c:pt idx="3">
                  <c:v>2024.g I cet</c:v>
                </c:pt>
                <c:pt idx="4">
                  <c:v>2024.g II cet</c:v>
                </c:pt>
                <c:pt idx="5">
                  <c:v>2024.g III cet</c:v>
                </c:pt>
                <c:pt idx="6">
                  <c:v>2024.g IV cet</c:v>
                </c:pt>
                <c:pt idx="7">
                  <c:v>2025.g I cet</c:v>
                </c:pt>
                <c:pt idx="8">
                  <c:v>2026.g I cet</c:v>
                </c:pt>
              </c:strCache>
            </c:strRef>
          </c:cat>
          <c:val>
            <c:numRef>
              <c:f>'GRAFIKI II'!$C$185:$C$193</c:f>
              <c:numCache>
                <c:formatCode>#,##0</c:formatCode>
                <c:ptCount val="9"/>
                <c:pt idx="0">
                  <c:v>14.639082999999999</c:v>
                </c:pt>
                <c:pt idx="1">
                  <c:v>866.80236100000002</c:v>
                </c:pt>
                <c:pt idx="2">
                  <c:v>748.30099800000005</c:v>
                </c:pt>
                <c:pt idx="3">
                  <c:v>606.09580000000005</c:v>
                </c:pt>
                <c:pt idx="4">
                  <c:v>553.84312999999997</c:v>
                </c:pt>
                <c:pt idx="5">
                  <c:v>86.990784000000005</c:v>
                </c:pt>
                <c:pt idx="6">
                  <c:v>60.387799000000001</c:v>
                </c:pt>
                <c:pt idx="7">
                  <c:v>82.017838999999995</c:v>
                </c:pt>
                <c:pt idx="8">
                  <c:v>32.04251</c:v>
                </c:pt>
              </c:numCache>
            </c:numRef>
          </c:val>
          <c:extLst>
            <c:ext xmlns:c16="http://schemas.microsoft.com/office/drawing/2014/chart" uri="{C3380CC4-5D6E-409C-BE32-E72D297353CC}">
              <c16:uniqueId val="{00000000-AC48-48E6-857F-5E7A6D387DC8}"/>
            </c:ext>
          </c:extLst>
        </c:ser>
        <c:dLbls>
          <c:showLegendKey val="0"/>
          <c:showVal val="0"/>
          <c:showCatName val="0"/>
          <c:showSerName val="0"/>
          <c:showPercent val="0"/>
          <c:showBubbleSize val="0"/>
        </c:dLbls>
        <c:gapWidth val="219"/>
        <c:overlap val="-27"/>
        <c:axId val="1835825184"/>
        <c:axId val="195296384"/>
      </c:barChart>
      <c:lineChart>
        <c:grouping val="standard"/>
        <c:varyColors val="0"/>
        <c:ser>
          <c:idx val="1"/>
          <c:order val="1"/>
          <c:tx>
            <c:strRef>
              <c:f>'GRAFIKI II'!$D$184</c:f>
              <c:strCache>
                <c:ptCount val="1"/>
                <c:pt idx="0">
                  <c:v>Atlašu plānotais skaits</c:v>
                </c:pt>
              </c:strCache>
            </c:strRef>
          </c:tx>
          <c:spPr>
            <a:ln w="28575" cap="rnd">
              <a:solidFill>
                <a:schemeClr val="accent2"/>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II'!$B$184:$B$193</c:f>
              <c:strCache>
                <c:ptCount val="10"/>
                <c:pt idx="1">
                  <c:v>2023.g II cet</c:v>
                </c:pt>
                <c:pt idx="2">
                  <c:v>2023.g III cet</c:v>
                </c:pt>
                <c:pt idx="3">
                  <c:v>2023.g IV cet</c:v>
                </c:pt>
                <c:pt idx="4">
                  <c:v>2024.g I cet</c:v>
                </c:pt>
                <c:pt idx="5">
                  <c:v>2024.g II cet</c:v>
                </c:pt>
                <c:pt idx="6">
                  <c:v>2024.g III cet</c:v>
                </c:pt>
                <c:pt idx="7">
                  <c:v>2024.g IV cet</c:v>
                </c:pt>
                <c:pt idx="8">
                  <c:v>2025.g I cet</c:v>
                </c:pt>
                <c:pt idx="9">
                  <c:v>2026.g I cet</c:v>
                </c:pt>
              </c:strCache>
            </c:strRef>
          </c:cat>
          <c:val>
            <c:numRef>
              <c:f>'GRAFIKI II'!$D$185:$D$193</c:f>
              <c:numCache>
                <c:formatCode>General</c:formatCode>
                <c:ptCount val="9"/>
                <c:pt idx="0">
                  <c:v>1</c:v>
                </c:pt>
                <c:pt idx="1">
                  <c:v>9</c:v>
                </c:pt>
                <c:pt idx="2">
                  <c:v>19</c:v>
                </c:pt>
                <c:pt idx="3">
                  <c:v>16</c:v>
                </c:pt>
                <c:pt idx="4">
                  <c:v>14</c:v>
                </c:pt>
                <c:pt idx="5">
                  <c:v>7</c:v>
                </c:pt>
                <c:pt idx="6">
                  <c:v>3</c:v>
                </c:pt>
                <c:pt idx="7">
                  <c:v>3</c:v>
                </c:pt>
                <c:pt idx="8">
                  <c:v>1</c:v>
                </c:pt>
              </c:numCache>
            </c:numRef>
          </c:val>
          <c:smooth val="0"/>
          <c:extLst>
            <c:ext xmlns:c16="http://schemas.microsoft.com/office/drawing/2014/chart" uri="{C3380CC4-5D6E-409C-BE32-E72D297353CC}">
              <c16:uniqueId val="{00000001-AC48-48E6-857F-5E7A6D387DC8}"/>
            </c:ext>
          </c:extLst>
        </c:ser>
        <c:dLbls>
          <c:showLegendKey val="0"/>
          <c:showVal val="0"/>
          <c:showCatName val="0"/>
          <c:showSerName val="0"/>
          <c:showPercent val="0"/>
          <c:showBubbleSize val="0"/>
        </c:dLbls>
        <c:marker val="1"/>
        <c:smooth val="0"/>
        <c:axId val="1835832144"/>
        <c:axId val="195293024"/>
      </c:lineChart>
      <c:catAx>
        <c:axId val="183582518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95296384"/>
        <c:crosses val="autoZero"/>
        <c:auto val="1"/>
        <c:lblAlgn val="ctr"/>
        <c:lblOffset val="100"/>
        <c:noMultiLvlLbl val="0"/>
      </c:catAx>
      <c:valAx>
        <c:axId val="19529638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835825184"/>
        <c:crosses val="autoZero"/>
        <c:crossBetween val="between"/>
      </c:valAx>
      <c:valAx>
        <c:axId val="195293024"/>
        <c:scaling>
          <c:orientation val="minMax"/>
        </c:scaling>
        <c:delete val="0"/>
        <c:axPos val="r"/>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835832144"/>
        <c:crosses val="max"/>
        <c:crossBetween val="between"/>
      </c:valAx>
      <c:catAx>
        <c:axId val="1835832144"/>
        <c:scaling>
          <c:orientation val="minMax"/>
        </c:scaling>
        <c:delete val="1"/>
        <c:axPos val="b"/>
        <c:numFmt formatCode="General" sourceLinked="1"/>
        <c:majorTickMark val="out"/>
        <c:minorTickMark val="none"/>
        <c:tickLblPos val="nextTo"/>
        <c:crossAx val="195293024"/>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a:defRPr sz="1400" b="0"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mn-cs"/>
              </a:defRPr>
            </a:pPr>
            <a:r>
              <a:rPr lang="lv-LV"/>
              <a:t>2023.g. I cet. izpilde pusgada ziņojuma PPT, 23.03.2023</a:t>
            </a:r>
          </a:p>
          <a:p>
            <a:pPr algn="ctr">
              <a:defRPr/>
            </a:pPr>
            <a:r>
              <a:rPr lang="lv-LV"/>
              <a:t>pret 2022.g. plānu</a:t>
            </a:r>
          </a:p>
        </c:rich>
      </c:tx>
      <c:layout>
        <c:manualLayout>
          <c:xMode val="edge"/>
          <c:yMode val="edge"/>
          <c:x val="0.19563495921266966"/>
          <c:y val="3.2407483594666713E-2"/>
        </c:manualLayout>
      </c:layout>
      <c:overlay val="0"/>
      <c:spPr>
        <a:solidFill>
          <a:schemeClr val="accent4">
            <a:lumMod val="60000"/>
            <a:lumOff val="40000"/>
          </a:schemeClr>
        </a:solidFill>
        <a:ln>
          <a:noFill/>
        </a:ln>
        <a:effectLst/>
      </c:spPr>
      <c:txPr>
        <a:bodyPr rot="0" spcFirstLastPara="1" vertOverflow="ellipsis" vert="horz" wrap="square" anchor="ctr" anchorCtr="1"/>
        <a:lstStyle/>
        <a:p>
          <a:pPr algn="ctr">
            <a:defRPr sz="1400" b="0"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title>
    <c:autoTitleDeleted val="0"/>
    <c:plotArea>
      <c:layout/>
      <c:barChart>
        <c:barDir val="col"/>
        <c:grouping val="clustered"/>
        <c:varyColors val="0"/>
        <c:ser>
          <c:idx val="3"/>
          <c:order val="0"/>
          <c:tx>
            <c:strRef>
              <c:f>'GRAFIKI II'!$K$200</c:f>
              <c:strCache>
                <c:ptCount val="1"/>
                <c:pt idx="0">
                  <c:v>MK noteikumu apstiprināšanas plāns 2023.g. I cet. kumulatīvi pa ministrijām, milj. EUR</c:v>
                </c:pt>
              </c:strCache>
            </c:strRef>
          </c:tx>
          <c:spPr>
            <a:solidFill>
              <a:schemeClr val="accent1">
                <a:lumMod val="75000"/>
              </a:schemeClr>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tx1">
                        <a:lumMod val="75000"/>
                        <a:lumOff val="25000"/>
                      </a:schemeClr>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II'!$L$196:$U$196</c:f>
              <c:strCache>
                <c:ptCount val="10"/>
                <c:pt idx="0">
                  <c:v>EM</c:v>
                </c:pt>
                <c:pt idx="1">
                  <c:v>VARAM</c:v>
                </c:pt>
                <c:pt idx="2">
                  <c:v>IZM</c:v>
                </c:pt>
                <c:pt idx="3">
                  <c:v>IeM</c:v>
                </c:pt>
                <c:pt idx="4">
                  <c:v>SM</c:v>
                </c:pt>
                <c:pt idx="5">
                  <c:v>KEM</c:v>
                </c:pt>
                <c:pt idx="6">
                  <c:v>VM</c:v>
                </c:pt>
                <c:pt idx="7">
                  <c:v>LM</c:v>
                </c:pt>
                <c:pt idx="8">
                  <c:v>TM</c:v>
                </c:pt>
                <c:pt idx="9">
                  <c:v>VK</c:v>
                </c:pt>
              </c:strCache>
            </c:strRef>
          </c:cat>
          <c:val>
            <c:numRef>
              <c:f>'GRAFIKI II'!$L$200:$U$200</c:f>
              <c:numCache>
                <c:formatCode>0</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32E3-4A80-8BD6-D76C9F6627D1}"/>
            </c:ext>
          </c:extLst>
        </c:ser>
        <c:ser>
          <c:idx val="2"/>
          <c:order val="1"/>
          <c:tx>
            <c:strRef>
              <c:f>'GRAFIKI II'!$K$199</c:f>
              <c:strCache>
                <c:ptCount val="1"/>
                <c:pt idx="0">
                  <c:v>MK noteikumu apstiprināšanas izpilde uz 2023.g. I cet. pa ministrijām, milj. EUR</c:v>
                </c:pt>
              </c:strCache>
            </c:strRef>
          </c:tx>
          <c:spPr>
            <a:solidFill>
              <a:srgbClr val="FF0000"/>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II'!$L$196:$U$196</c:f>
              <c:strCache>
                <c:ptCount val="10"/>
                <c:pt idx="0">
                  <c:v>EM</c:v>
                </c:pt>
                <c:pt idx="1">
                  <c:v>VARAM</c:v>
                </c:pt>
                <c:pt idx="2">
                  <c:v>IZM</c:v>
                </c:pt>
                <c:pt idx="3">
                  <c:v>IeM</c:v>
                </c:pt>
                <c:pt idx="4">
                  <c:v>SM</c:v>
                </c:pt>
                <c:pt idx="5">
                  <c:v>KEM</c:v>
                </c:pt>
                <c:pt idx="6">
                  <c:v>VM</c:v>
                </c:pt>
                <c:pt idx="7">
                  <c:v>LM</c:v>
                </c:pt>
                <c:pt idx="8">
                  <c:v>TM</c:v>
                </c:pt>
                <c:pt idx="9">
                  <c:v>VK</c:v>
                </c:pt>
              </c:strCache>
            </c:strRef>
          </c:cat>
          <c:val>
            <c:numRef>
              <c:f>'GRAFIKI II'!$L$199:$U$199</c:f>
              <c:numCache>
                <c:formatCode>0.00</c:formatCode>
                <c:ptCount val="10"/>
                <c:pt idx="0" formatCode="0">
                  <c:v>0</c:v>
                </c:pt>
                <c:pt idx="1">
                  <c:v>4.3499999999999996</c:v>
                </c:pt>
                <c:pt idx="2" formatCode="0">
                  <c:v>0</c:v>
                </c:pt>
                <c:pt idx="3" formatCode="0">
                  <c:v>0</c:v>
                </c:pt>
                <c:pt idx="4" formatCode="0">
                  <c:v>0</c:v>
                </c:pt>
                <c:pt idx="5" formatCode="0">
                  <c:v>0</c:v>
                </c:pt>
                <c:pt idx="6" formatCode="0">
                  <c:v>0</c:v>
                </c:pt>
                <c:pt idx="7" formatCode="0">
                  <c:v>0</c:v>
                </c:pt>
                <c:pt idx="8" formatCode="0">
                  <c:v>0</c:v>
                </c:pt>
                <c:pt idx="9" formatCode="0">
                  <c:v>0</c:v>
                </c:pt>
              </c:numCache>
            </c:numRef>
          </c:val>
          <c:extLst>
            <c:ext xmlns:c16="http://schemas.microsoft.com/office/drawing/2014/chart" uri="{C3380CC4-5D6E-409C-BE32-E72D297353CC}">
              <c16:uniqueId val="{00000001-32E3-4A80-8BD6-D76C9F6627D1}"/>
            </c:ext>
          </c:extLst>
        </c:ser>
        <c:ser>
          <c:idx val="1"/>
          <c:order val="2"/>
          <c:tx>
            <c:strRef>
              <c:f>'GRAFIKI II'!$K$198</c:f>
              <c:strCache>
                <c:ptCount val="1"/>
                <c:pt idx="0">
                  <c:v>Projektu atlases plāns 2023.g. I cet. kumulatīvi pa ministrijām, milj. EUR</c:v>
                </c:pt>
              </c:strCache>
            </c:strRef>
          </c:tx>
          <c:spPr>
            <a:solidFill>
              <a:schemeClr val="accent1">
                <a:lumMod val="60000"/>
                <a:lumOff val="40000"/>
              </a:schemeClr>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tx1">
                        <a:lumMod val="75000"/>
                        <a:lumOff val="25000"/>
                      </a:schemeClr>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II'!$L$196:$U$196</c:f>
              <c:strCache>
                <c:ptCount val="10"/>
                <c:pt idx="0">
                  <c:v>EM</c:v>
                </c:pt>
                <c:pt idx="1">
                  <c:v>VARAM</c:v>
                </c:pt>
                <c:pt idx="2">
                  <c:v>IZM</c:v>
                </c:pt>
                <c:pt idx="3">
                  <c:v>IeM</c:v>
                </c:pt>
                <c:pt idx="4">
                  <c:v>SM</c:v>
                </c:pt>
                <c:pt idx="5">
                  <c:v>KEM</c:v>
                </c:pt>
                <c:pt idx="6">
                  <c:v>VM</c:v>
                </c:pt>
                <c:pt idx="7">
                  <c:v>LM</c:v>
                </c:pt>
                <c:pt idx="8">
                  <c:v>TM</c:v>
                </c:pt>
                <c:pt idx="9">
                  <c:v>VK</c:v>
                </c:pt>
              </c:strCache>
            </c:strRef>
          </c:cat>
          <c:val>
            <c:numRef>
              <c:f>'GRAFIKI II'!$L$198:$U$198</c:f>
              <c:numCache>
                <c:formatCode>0</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32E3-4A80-8BD6-D76C9F6627D1}"/>
            </c:ext>
          </c:extLst>
        </c:ser>
        <c:ser>
          <c:idx val="0"/>
          <c:order val="3"/>
          <c:tx>
            <c:strRef>
              <c:f>'GRAFIKI II'!$K$197</c:f>
              <c:strCache>
                <c:ptCount val="1"/>
                <c:pt idx="0">
                  <c:v>Projektu atlases izpilde uz 2023.g. I cet. pa ministrijām, milj. EUR</c:v>
                </c:pt>
              </c:strCache>
            </c:strRef>
          </c:tx>
          <c:spPr>
            <a:solidFill>
              <a:srgbClr val="FF0000"/>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II'!$L$196:$U$196</c:f>
              <c:strCache>
                <c:ptCount val="10"/>
                <c:pt idx="0">
                  <c:v>EM</c:v>
                </c:pt>
                <c:pt idx="1">
                  <c:v>VARAM</c:v>
                </c:pt>
                <c:pt idx="2">
                  <c:v>IZM</c:v>
                </c:pt>
                <c:pt idx="3">
                  <c:v>IeM</c:v>
                </c:pt>
                <c:pt idx="4">
                  <c:v>SM</c:v>
                </c:pt>
                <c:pt idx="5">
                  <c:v>KEM</c:v>
                </c:pt>
                <c:pt idx="6">
                  <c:v>VM</c:v>
                </c:pt>
                <c:pt idx="7">
                  <c:v>LM</c:v>
                </c:pt>
                <c:pt idx="8">
                  <c:v>TM</c:v>
                </c:pt>
                <c:pt idx="9">
                  <c:v>VK</c:v>
                </c:pt>
              </c:strCache>
            </c:strRef>
          </c:cat>
          <c:val>
            <c:numRef>
              <c:f>'GRAFIKI II'!$L$197:$U$197</c:f>
              <c:numCache>
                <c:formatCode>0.00</c:formatCode>
                <c:ptCount val="10"/>
                <c:pt idx="0" formatCode="0">
                  <c:v>0</c:v>
                </c:pt>
                <c:pt idx="1">
                  <c:v>4.3499999999999996</c:v>
                </c:pt>
                <c:pt idx="2" formatCode="0">
                  <c:v>0</c:v>
                </c:pt>
                <c:pt idx="3" formatCode="0">
                  <c:v>0</c:v>
                </c:pt>
                <c:pt idx="4" formatCode="0">
                  <c:v>0</c:v>
                </c:pt>
                <c:pt idx="5" formatCode="0">
                  <c:v>0</c:v>
                </c:pt>
                <c:pt idx="6" formatCode="0">
                  <c:v>0</c:v>
                </c:pt>
                <c:pt idx="7" formatCode="0">
                  <c:v>0</c:v>
                </c:pt>
                <c:pt idx="8" formatCode="0">
                  <c:v>0</c:v>
                </c:pt>
                <c:pt idx="9" formatCode="0">
                  <c:v>0</c:v>
                </c:pt>
              </c:numCache>
            </c:numRef>
          </c:val>
          <c:extLst>
            <c:ext xmlns:c16="http://schemas.microsoft.com/office/drawing/2014/chart" uri="{C3380CC4-5D6E-409C-BE32-E72D297353CC}">
              <c16:uniqueId val="{00000003-32E3-4A80-8BD6-D76C9F6627D1}"/>
            </c:ext>
          </c:extLst>
        </c:ser>
        <c:dLbls>
          <c:showLegendKey val="0"/>
          <c:showVal val="0"/>
          <c:showCatName val="0"/>
          <c:showSerName val="0"/>
          <c:showPercent val="0"/>
          <c:showBubbleSize val="0"/>
        </c:dLbls>
        <c:gapWidth val="219"/>
        <c:axId val="434407823"/>
        <c:axId val="1968919487"/>
      </c:barChart>
      <c:catAx>
        <c:axId val="43440782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crossAx val="1968919487"/>
        <c:crosses val="autoZero"/>
        <c:auto val="1"/>
        <c:lblAlgn val="ctr"/>
        <c:lblOffset val="100"/>
        <c:noMultiLvlLbl val="0"/>
      </c:catAx>
      <c:valAx>
        <c:axId val="196891948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crossAx val="43440782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latin typeface="Verdana" panose="020B0604030504040204" pitchFamily="34" charset="0"/>
          <a:ea typeface="Verdana" panose="020B0604030504040204" pitchFamily="34" charset="0"/>
        </a:defRPr>
      </a:pPr>
      <a:endParaRPr lang="lv-LV"/>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Vani" panose="020B0502040204020203" pitchFamily="18" charset="0"/>
              </a:defRPr>
            </a:pPr>
            <a:r>
              <a:rPr lang="lv-LV"/>
              <a:t>MK noteikumu apstiprināšanas plāns 2023.g.  pa ministrijām, milj. EUR</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Vani" panose="020B0502040204020203" pitchFamily="18" charset="0"/>
            </a:defRPr>
          </a:pPr>
          <a:endParaRPr lang="lv-LV"/>
        </a:p>
      </c:txPr>
    </c:title>
    <c:autoTitleDeleted val="0"/>
    <c:plotArea>
      <c:layout/>
      <c:barChart>
        <c:barDir val="col"/>
        <c:grouping val="cluster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tx1">
                        <a:lumMod val="75000"/>
                        <a:lumOff val="25000"/>
                      </a:schemeClr>
                    </a:solidFill>
                    <a:latin typeface="Verdana" panose="020B0604030504040204" pitchFamily="34" charset="0"/>
                    <a:ea typeface="Verdana" panose="020B0604030504040204" pitchFamily="34" charset="0"/>
                    <a:cs typeface="Vani" panose="020B0502040204020203" pitchFamily="18" charset="0"/>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II'!$B$61:$V$61</c:f>
              <c:strCache>
                <c:ptCount val="21"/>
                <c:pt idx="0">
                  <c:v>SM</c:v>
                </c:pt>
                <c:pt idx="1">
                  <c:v>NOBĪDE</c:v>
                </c:pt>
                <c:pt idx="2">
                  <c:v>EM</c:v>
                </c:pt>
                <c:pt idx="3">
                  <c:v>NOBĪDE</c:v>
                </c:pt>
                <c:pt idx="4">
                  <c:v>VARAM</c:v>
                </c:pt>
                <c:pt idx="5">
                  <c:v>NOBĪDE</c:v>
                </c:pt>
                <c:pt idx="6">
                  <c:v>IZM</c:v>
                </c:pt>
                <c:pt idx="7">
                  <c:v>NOBĪDE</c:v>
                </c:pt>
                <c:pt idx="8">
                  <c:v>VM</c:v>
                </c:pt>
                <c:pt idx="9">
                  <c:v>NOBĪDE</c:v>
                </c:pt>
                <c:pt idx="10">
                  <c:v>LM</c:v>
                </c:pt>
                <c:pt idx="11">
                  <c:v>NOBĪDE</c:v>
                </c:pt>
                <c:pt idx="12">
                  <c:v>KM</c:v>
                </c:pt>
                <c:pt idx="13">
                  <c:v>NOBĪDE</c:v>
                </c:pt>
                <c:pt idx="14">
                  <c:v>FM</c:v>
                </c:pt>
                <c:pt idx="15">
                  <c:v>NOBĪDE</c:v>
                </c:pt>
                <c:pt idx="16">
                  <c:v>VK</c:v>
                </c:pt>
                <c:pt idx="17">
                  <c:v>NOBĪDE</c:v>
                </c:pt>
                <c:pt idx="18">
                  <c:v>IeM</c:v>
                </c:pt>
                <c:pt idx="19">
                  <c:v>NOBĪDE</c:v>
                </c:pt>
                <c:pt idx="20">
                  <c:v>TM</c:v>
                </c:pt>
              </c:strCache>
            </c:strRef>
          </c:cat>
          <c:val>
            <c:numRef>
              <c:f>'GRAFIKI II'!$B$66:$V$66</c:f>
              <c:numCache>
                <c:formatCode>#,##0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0-FFC3-48F0-9F98-C660E01A9693}"/>
            </c:ext>
          </c:extLst>
        </c:ser>
        <c:dLbls>
          <c:showLegendKey val="0"/>
          <c:showVal val="0"/>
          <c:showCatName val="0"/>
          <c:showSerName val="0"/>
          <c:showPercent val="0"/>
          <c:showBubbleSize val="0"/>
        </c:dLbls>
        <c:gapWidth val="219"/>
        <c:overlap val="-27"/>
        <c:axId val="1366675391"/>
        <c:axId val="78812047"/>
      </c:barChart>
      <c:catAx>
        <c:axId val="136667539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Vani" panose="020B0502040204020203" pitchFamily="18" charset="0"/>
              </a:defRPr>
            </a:pPr>
            <a:endParaRPr lang="lv-LV"/>
          </a:p>
        </c:txPr>
        <c:crossAx val="78812047"/>
        <c:crosses val="autoZero"/>
        <c:auto val="1"/>
        <c:lblAlgn val="ctr"/>
        <c:lblOffset val="100"/>
        <c:noMultiLvlLbl val="0"/>
      </c:catAx>
      <c:valAx>
        <c:axId val="7881204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Vani" panose="020B0502040204020203" pitchFamily="18" charset="0"/>
              </a:defRPr>
            </a:pPr>
            <a:endParaRPr lang="lv-LV"/>
          </a:p>
        </c:txPr>
        <c:crossAx val="1366675391"/>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latin typeface="Verdana" panose="020B0604030504040204" pitchFamily="34" charset="0"/>
          <a:ea typeface="Verdana" panose="020B0604030504040204" pitchFamily="34" charset="0"/>
          <a:cs typeface="Vani" panose="020B0502040204020203" pitchFamily="18" charset="0"/>
        </a:defRPr>
      </a:pPr>
      <a:endParaRPr lang="lv-LV"/>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cap="all" baseline="0">
                <a:solidFill>
                  <a:schemeClr val="tx1">
                    <a:lumMod val="65000"/>
                    <a:lumOff val="35000"/>
                  </a:schemeClr>
                </a:solidFill>
                <a:latin typeface="+mn-lt"/>
                <a:ea typeface="+mn-ea"/>
                <a:cs typeface="+mn-cs"/>
              </a:defRPr>
            </a:pPr>
            <a:r>
              <a:rPr lang="lv-LV"/>
              <a:t>MK noteikumu skaits </a:t>
            </a:r>
          </a:p>
        </c:rich>
      </c:tx>
      <c:overlay val="0"/>
      <c:spPr>
        <a:noFill/>
        <a:ln>
          <a:noFill/>
        </a:ln>
        <a:effectLst/>
      </c:spPr>
      <c:txPr>
        <a:bodyPr rot="0" spcFirstLastPara="1" vertOverflow="ellipsis" vert="horz" wrap="square" anchor="ctr" anchorCtr="1"/>
        <a:lstStyle/>
        <a:p>
          <a:pPr>
            <a:defRPr sz="1600" b="1" i="0" u="none" strike="noStrike" kern="1200" cap="all" baseline="0">
              <a:solidFill>
                <a:schemeClr val="tx1">
                  <a:lumMod val="65000"/>
                  <a:lumOff val="35000"/>
                </a:schemeClr>
              </a:solidFill>
              <a:latin typeface="+mn-lt"/>
              <a:ea typeface="+mn-ea"/>
              <a:cs typeface="+mn-cs"/>
            </a:defRPr>
          </a:pPr>
          <a:endParaRPr lang="lv-LV"/>
        </a:p>
      </c:txPr>
    </c:title>
    <c:autoTitleDeleted val="0"/>
    <c:plotArea>
      <c:layout/>
      <c:pieChart>
        <c:varyColors val="1"/>
        <c:ser>
          <c:idx val="0"/>
          <c:order val="0"/>
          <c:dPt>
            <c:idx val="0"/>
            <c:bubble3D val="0"/>
            <c:spPr>
              <a:solidFill>
                <a:schemeClr val="accent1"/>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1-0941-4D48-A553-39541BFE28E1}"/>
              </c:ext>
            </c:extLst>
          </c:dPt>
          <c:dPt>
            <c:idx val="1"/>
            <c:bubble3D val="0"/>
            <c:spPr>
              <a:solidFill>
                <a:schemeClr val="accent2"/>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3-0941-4D48-A553-39541BFE28E1}"/>
              </c:ext>
            </c:extLst>
          </c:dPt>
          <c:dPt>
            <c:idx val="2"/>
            <c:bubble3D val="0"/>
            <c:spPr>
              <a:solidFill>
                <a:schemeClr val="accent3"/>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5-0941-4D48-A553-39541BFE28E1}"/>
              </c:ext>
            </c:extLst>
          </c:dPt>
          <c:dPt>
            <c:idx val="3"/>
            <c:bubble3D val="0"/>
            <c:spPr>
              <a:solidFill>
                <a:schemeClr val="accent4"/>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7-0941-4D48-A553-39541BFE28E1}"/>
              </c:ext>
            </c:extLst>
          </c:dPt>
          <c:dPt>
            <c:idx val="4"/>
            <c:bubble3D val="0"/>
            <c:spPr>
              <a:solidFill>
                <a:schemeClr val="accent5"/>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9-0941-4D48-A553-39541BFE28E1}"/>
              </c:ext>
            </c:extLst>
          </c:dPt>
          <c:dPt>
            <c:idx val="5"/>
            <c:bubble3D val="0"/>
            <c:spPr>
              <a:solidFill>
                <a:schemeClr val="accent6"/>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B-0941-4D48-A553-39541BFE28E1}"/>
              </c:ext>
            </c:extLst>
          </c:dPt>
          <c:dPt>
            <c:idx val="6"/>
            <c:bubble3D val="0"/>
            <c:spPr>
              <a:solidFill>
                <a:schemeClr val="accent1">
                  <a:lumMod val="6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D-0941-4D48-A553-39541BFE28E1}"/>
              </c:ext>
            </c:extLst>
          </c:dPt>
          <c:dPt>
            <c:idx val="7"/>
            <c:bubble3D val="0"/>
            <c:spPr>
              <a:solidFill>
                <a:schemeClr val="accent2">
                  <a:lumMod val="6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F-0941-4D48-A553-39541BFE28E1}"/>
              </c:ext>
            </c:extLst>
          </c:dPt>
          <c:dPt>
            <c:idx val="8"/>
            <c:bubble3D val="0"/>
            <c:spPr>
              <a:solidFill>
                <a:schemeClr val="accent3">
                  <a:lumMod val="6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11-0941-4D48-A553-39541BFE28E1}"/>
              </c:ext>
            </c:extLst>
          </c:dPt>
          <c:dPt>
            <c:idx val="9"/>
            <c:bubble3D val="0"/>
            <c:spPr>
              <a:solidFill>
                <a:schemeClr val="accent4">
                  <a:lumMod val="6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13-0941-4D48-A553-39541BFE28E1}"/>
              </c:ext>
            </c:extLst>
          </c:dPt>
          <c:dPt>
            <c:idx val="10"/>
            <c:bubble3D val="0"/>
            <c:spPr>
              <a:solidFill>
                <a:schemeClr val="accent5">
                  <a:lumMod val="6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15-0941-4D48-A553-39541BFE28E1}"/>
              </c:ext>
            </c:extLst>
          </c:dPt>
          <c:dPt>
            <c:idx val="11"/>
            <c:bubble3D val="0"/>
            <c:spPr>
              <a:solidFill>
                <a:schemeClr val="accent6">
                  <a:lumMod val="6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17-0941-4D48-A553-39541BFE28E1}"/>
              </c:ext>
            </c:extLst>
          </c:dPt>
          <c:dLbls>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1-0941-4D48-A553-39541BFE28E1}"/>
                </c:ext>
              </c:extLst>
            </c:dLbl>
            <c:dLbl>
              <c:idx val="1"/>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2"/>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3-0941-4D48-A553-39541BFE28E1}"/>
                </c:ext>
              </c:extLst>
            </c:dLbl>
            <c:dLbl>
              <c:idx val="2"/>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3"/>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5-0941-4D48-A553-39541BFE28E1}"/>
                </c:ext>
              </c:extLst>
            </c:dLbl>
            <c:dLbl>
              <c:idx val="3"/>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4"/>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7-0941-4D48-A553-39541BFE28E1}"/>
                </c:ext>
              </c:extLst>
            </c:dLbl>
            <c:dLbl>
              <c:idx val="4"/>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5"/>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9-0941-4D48-A553-39541BFE28E1}"/>
                </c:ext>
              </c:extLst>
            </c:dLbl>
            <c:dLbl>
              <c:idx val="5"/>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6"/>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B-0941-4D48-A553-39541BFE28E1}"/>
                </c:ext>
              </c:extLst>
            </c:dLbl>
            <c:dLbl>
              <c:idx val="6"/>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lumMod val="60000"/>
                        </a:schemeClr>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D-0941-4D48-A553-39541BFE28E1}"/>
                </c:ext>
              </c:extLst>
            </c:dLbl>
            <c:dLbl>
              <c:idx val="7"/>
              <c:layout>
                <c:manualLayout>
                  <c:x val="-1.9594111830539013E-2"/>
                  <c:y val="-3.181818637339822E-2"/>
                </c:manualLayout>
              </c:layout>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2">
                          <a:lumMod val="60000"/>
                        </a:schemeClr>
                      </a:solidFill>
                      <a:latin typeface="+mn-lt"/>
                      <a:ea typeface="+mn-ea"/>
                      <a:cs typeface="+mn-cs"/>
                    </a:defRPr>
                  </a:pPr>
                  <a:endParaRPr lang="lv-LV"/>
                </a:p>
              </c:txPr>
              <c:dLblPos val="bestFi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F-0941-4D48-A553-39541BFE28E1}"/>
                </c:ext>
              </c:extLst>
            </c:dLbl>
            <c:dLbl>
              <c:idx val="8"/>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3">
                          <a:lumMod val="60000"/>
                        </a:schemeClr>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11-0941-4D48-A553-39541BFE28E1}"/>
                </c:ext>
              </c:extLst>
            </c:dLbl>
            <c:dLbl>
              <c:idx val="9"/>
              <c:layout>
                <c:manualLayout>
                  <c:x val="-3.2959271116248412E-2"/>
                  <c:y val="-4.154639932895262E-2"/>
                </c:manualLayout>
              </c:layout>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4">
                          <a:lumMod val="60000"/>
                        </a:schemeClr>
                      </a:solidFill>
                      <a:latin typeface="+mn-lt"/>
                      <a:ea typeface="+mn-ea"/>
                      <a:cs typeface="+mn-cs"/>
                    </a:defRPr>
                  </a:pPr>
                  <a:endParaRPr lang="lv-LV"/>
                </a:p>
              </c:txPr>
              <c:dLblPos val="bestFi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13-0941-4D48-A553-39541BFE28E1}"/>
                </c:ext>
              </c:extLst>
            </c:dLbl>
            <c:dLbl>
              <c:idx val="1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5">
                          <a:lumMod val="60000"/>
                        </a:schemeClr>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15-0941-4D48-A553-39541BFE28E1}"/>
                </c:ext>
              </c:extLst>
            </c:dLbl>
            <c:dLbl>
              <c:idx val="11"/>
              <c:layout>
                <c:manualLayout>
                  <c:x val="2.2310754732427295E-2"/>
                  <c:y val="-2.9598313595297843E-2"/>
                </c:manualLayout>
              </c:layout>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6">
                          <a:lumMod val="60000"/>
                        </a:schemeClr>
                      </a:solidFill>
                      <a:latin typeface="+mn-lt"/>
                      <a:ea typeface="+mn-ea"/>
                      <a:cs typeface="+mn-cs"/>
                    </a:defRPr>
                  </a:pPr>
                  <a:endParaRPr lang="lv-LV"/>
                </a:p>
              </c:txPr>
              <c:dLblPos val="bestFi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17-0941-4D48-A553-39541BFE28E1}"/>
                </c:ext>
              </c:extLst>
            </c:dLbl>
            <c:spPr>
              <a:noFill/>
              <a:ln>
                <a:noFill/>
              </a:ln>
              <a:effectLst/>
            </c:spPr>
            <c:dLblPos val="outEnd"/>
            <c:showLegendKey val="0"/>
            <c:showVal val="1"/>
            <c:showCatName val="1"/>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'GRAFIKI II'!$AE$194:$AP$194</c:f>
              <c:strCache>
                <c:ptCount val="12"/>
                <c:pt idx="0">
                  <c:v>SM</c:v>
                </c:pt>
                <c:pt idx="1">
                  <c:v>EM</c:v>
                </c:pt>
                <c:pt idx="2">
                  <c:v>VARAM</c:v>
                </c:pt>
                <c:pt idx="3">
                  <c:v>IZM</c:v>
                </c:pt>
                <c:pt idx="4">
                  <c:v>VM</c:v>
                </c:pt>
                <c:pt idx="5">
                  <c:v>LM</c:v>
                </c:pt>
                <c:pt idx="6">
                  <c:v>KM</c:v>
                </c:pt>
                <c:pt idx="7">
                  <c:v>FM</c:v>
                </c:pt>
                <c:pt idx="8">
                  <c:v>VK</c:v>
                </c:pt>
                <c:pt idx="9">
                  <c:v>IeM</c:v>
                </c:pt>
                <c:pt idx="10">
                  <c:v>TM</c:v>
                </c:pt>
                <c:pt idx="11">
                  <c:v>KEM</c:v>
                </c:pt>
              </c:strCache>
            </c:strRef>
          </c:cat>
          <c:val>
            <c:numRef>
              <c:f>'GRAFIKI II'!$AE$195:$AP$195</c:f>
              <c:numCache>
                <c:formatCode>General</c:formatCode>
                <c:ptCount val="12"/>
                <c:pt idx="0">
                  <c:v>9</c:v>
                </c:pt>
                <c:pt idx="1">
                  <c:v>19</c:v>
                </c:pt>
                <c:pt idx="2">
                  <c:v>20</c:v>
                </c:pt>
                <c:pt idx="3">
                  <c:v>33</c:v>
                </c:pt>
                <c:pt idx="4">
                  <c:v>11</c:v>
                </c:pt>
                <c:pt idx="5">
                  <c:v>19</c:v>
                </c:pt>
                <c:pt idx="6">
                  <c:v>5</c:v>
                </c:pt>
                <c:pt idx="7">
                  <c:v>2</c:v>
                </c:pt>
                <c:pt idx="8">
                  <c:v>6</c:v>
                </c:pt>
                <c:pt idx="9">
                  <c:v>3</c:v>
                </c:pt>
                <c:pt idx="10">
                  <c:v>3</c:v>
                </c:pt>
                <c:pt idx="11">
                  <c:v>1</c:v>
                </c:pt>
              </c:numCache>
            </c:numRef>
          </c:val>
          <c:extLst>
            <c:ext xmlns:c16="http://schemas.microsoft.com/office/drawing/2014/chart" uri="{C3380CC4-5D6E-409C-BE32-E72D297353CC}">
              <c16:uniqueId val="{00000018-0941-4D48-A553-39541BFE28E1}"/>
            </c:ext>
          </c:extLst>
        </c:ser>
        <c:dLbls>
          <c:dLblPos val="outEnd"/>
          <c:showLegendKey val="0"/>
          <c:showVal val="0"/>
          <c:showCatName val="1"/>
          <c:showSerName val="0"/>
          <c:showPercent val="0"/>
          <c:showBubbleSize val="0"/>
          <c:showLeaderLines val="1"/>
        </c:dLbls>
        <c:firstSliceAng val="0"/>
      </c:pieChart>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rtl="0">
              <a:defRPr sz="1440" b="0"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mn-cs"/>
              </a:defRPr>
            </a:pPr>
            <a:r>
              <a:rPr lang="lv-LV"/>
              <a:t>MK noteikumu apstiprināšanas plāns 2023.g. pa ministrijām, milj. EUR ikmēneša ziņojumam 27.06.2023 </a:t>
            </a:r>
          </a:p>
        </c:rich>
      </c:tx>
      <c:overlay val="0"/>
      <c:spPr>
        <a:solidFill>
          <a:srgbClr val="FFDC6D"/>
        </a:solidFill>
        <a:ln>
          <a:noFill/>
        </a:ln>
        <a:effectLst/>
      </c:spPr>
      <c:txPr>
        <a:bodyPr rot="0" spcFirstLastPara="1" vertOverflow="ellipsis" vert="horz" wrap="square" anchor="ctr" anchorCtr="1"/>
        <a:lstStyle/>
        <a:p>
          <a:pPr algn="ctr" rtl="0">
            <a:defRPr sz="1440" b="0"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title>
    <c:autoTitleDeleted val="0"/>
    <c:plotArea>
      <c:layout/>
      <c:barChart>
        <c:barDir val="col"/>
        <c:grouping val="clustered"/>
        <c:varyColors val="0"/>
        <c:ser>
          <c:idx val="0"/>
          <c:order val="0"/>
          <c:tx>
            <c:strRef>
              <c:f>'GRAFIKI II'!$L$233</c:f>
              <c:strCache>
                <c:ptCount val="1"/>
                <c:pt idx="0">
                  <c:v>Plāns 2023.g. pa ministrijām, milj. EUR</c:v>
                </c:pt>
              </c:strCache>
            </c:strRef>
          </c:tx>
          <c:spPr>
            <a:solidFill>
              <a:schemeClr val="accent1"/>
            </a:solidFill>
            <a:ln>
              <a:noFill/>
            </a:ln>
            <a:effectLst/>
          </c:spPr>
          <c:invertIfNegative val="0"/>
          <c:dLbls>
            <c:dLbl>
              <c:idx val="0"/>
              <c:layout>
                <c:manualLayout>
                  <c:x val="7.4716485501251277E-3"/>
                  <c:y val="-4.3092109443886376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32D8-4729-9F63-3F56C13FB885}"/>
                </c:ext>
              </c:extLst>
            </c:dLbl>
            <c:dLbl>
              <c:idx val="1"/>
              <c:layout>
                <c:manualLayout>
                  <c:x val="1.8679121375312819E-3"/>
                  <c:y val="4.8271795387057467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32D8-4729-9F63-3F56C13FB885}"/>
                </c:ext>
              </c:extLst>
            </c:dLbl>
            <c:dLbl>
              <c:idx val="2"/>
              <c:layout>
                <c:manualLayout>
                  <c:x val="3.7358242750625639E-3"/>
                  <c:y val="-4.3092109443886931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32D8-4729-9F63-3F56C13FB885}"/>
                </c:ext>
              </c:extLst>
            </c:dLbl>
            <c:dLbl>
              <c:idx val="3"/>
              <c:layout>
                <c:manualLayout>
                  <c:x val="0"/>
                  <c:y val="1.3963570021800186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32D8-4729-9F63-3F56C13FB885}"/>
                </c:ext>
              </c:extLst>
            </c:dLbl>
            <c:dLbl>
              <c:idx val="4"/>
              <c:layout>
                <c:manualLayout>
                  <c:x val="0"/>
                  <c:y val="2.0054497010529759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32D8-4729-9F63-3F56C13FB885}"/>
                </c:ext>
              </c:extLst>
            </c:dLbl>
            <c:dLbl>
              <c:idx val="5"/>
              <c:layout>
                <c:manualLayout>
                  <c:x val="-5.603736412593846E-3"/>
                  <c:y val="1.7817160443409892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32D8-4729-9F63-3F56C13FB885}"/>
                </c:ext>
              </c:extLst>
            </c:dLbl>
            <c:dLbl>
              <c:idx val="6"/>
              <c:layout>
                <c:manualLayout>
                  <c:x val="0"/>
                  <c:y val="-7.3340516150908232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32D8-4729-9F63-3F56C13FB885}"/>
                </c:ext>
              </c:extLst>
            </c:dLbl>
            <c:dLbl>
              <c:idx val="7"/>
              <c:layout>
                <c:manualLayout>
                  <c:x val="3.7358242750625639E-3"/>
                  <c:y val="-1.5519634007228059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32D8-4729-9F63-3F56C13FB885}"/>
                </c:ext>
              </c:extLst>
            </c:dLbl>
            <c:dLbl>
              <c:idx val="8"/>
              <c:layout>
                <c:manualLayout>
                  <c:x val="0"/>
                  <c:y val="-1.8889307473591396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32D8-4729-9F63-3F56C13FB885}"/>
                </c:ext>
              </c:extLst>
            </c:dLbl>
            <c:dLbl>
              <c:idx val="9"/>
              <c:layout>
                <c:manualLayout>
                  <c:x val="-1.3697864103001066E-16"/>
                  <c:y val="-1.054138029517975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32D8-4729-9F63-3F56C13FB885}"/>
                </c:ext>
              </c:extLst>
            </c:dLbl>
            <c:dLbl>
              <c:idx val="11"/>
              <c:layout>
                <c:manualLayout>
                  <c:x val="-3.7358242750625639E-3"/>
                  <c:y val="2.8610570827768966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32D8-4729-9F63-3F56C13FB885}"/>
                </c:ext>
              </c:extLst>
            </c:dLbl>
            <c:spPr>
              <a:noFill/>
              <a:ln>
                <a:noFill/>
              </a:ln>
              <a:effectLst/>
            </c:spPr>
            <c:txPr>
              <a:bodyPr rot="0" spcFirstLastPara="1" vertOverflow="ellipsis" vert="horz" wrap="square" anchor="ctr" anchorCtr="1"/>
              <a:lstStyle/>
              <a:p>
                <a:pPr>
                  <a:defRPr sz="1200" b="0" i="0" u="none" strike="noStrike" kern="1200" baseline="0">
                    <a:solidFill>
                      <a:schemeClr val="tx1">
                        <a:lumMod val="75000"/>
                        <a:lumOff val="25000"/>
                      </a:schemeClr>
                    </a:solidFill>
                    <a:latin typeface="Verdana" panose="020B0604030504040204" pitchFamily="34" charset="0"/>
                    <a:ea typeface="Verdana" panose="020B0604030504040204" pitchFamily="34" charset="0"/>
                    <a:cs typeface="+mn-cs"/>
                  </a:defRPr>
                </a:pPr>
                <a:endParaRPr lang="lv-LV"/>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II'!$M$232:$X$232</c:f>
              <c:strCache>
                <c:ptCount val="12"/>
                <c:pt idx="0">
                  <c:v>SM</c:v>
                </c:pt>
                <c:pt idx="1">
                  <c:v>IZM</c:v>
                </c:pt>
                <c:pt idx="2">
                  <c:v>EM</c:v>
                </c:pt>
                <c:pt idx="3">
                  <c:v>VARAM</c:v>
                </c:pt>
                <c:pt idx="4">
                  <c:v>VM</c:v>
                </c:pt>
                <c:pt idx="5">
                  <c:v>LM</c:v>
                </c:pt>
                <c:pt idx="6">
                  <c:v>KM</c:v>
                </c:pt>
                <c:pt idx="7">
                  <c:v>FM</c:v>
                </c:pt>
                <c:pt idx="8">
                  <c:v>VK</c:v>
                </c:pt>
                <c:pt idx="9">
                  <c:v>IeM</c:v>
                </c:pt>
                <c:pt idx="10">
                  <c:v>KEM</c:v>
                </c:pt>
                <c:pt idx="11">
                  <c:v>TM</c:v>
                </c:pt>
              </c:strCache>
            </c:strRef>
          </c:cat>
          <c:val>
            <c:numRef>
              <c:f>'GRAFIKI II'!$M$233:$X$233</c:f>
              <c:numCache>
                <c:formatCode>0.00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B-32D8-4729-9F63-3F56C13FB885}"/>
            </c:ext>
          </c:extLst>
        </c:ser>
        <c:ser>
          <c:idx val="1"/>
          <c:order val="1"/>
          <c:tx>
            <c:strRef>
              <c:f>'GRAFIKI II'!$L$234</c:f>
              <c:strCache>
                <c:ptCount val="1"/>
                <c:pt idx="0">
                  <c:v>Izpilde uz 27.06.2023 pa ministrijām, milj. EUR</c:v>
                </c:pt>
              </c:strCache>
            </c:strRef>
          </c:tx>
          <c:spPr>
            <a:solidFill>
              <a:schemeClr val="accent2"/>
            </a:solidFill>
            <a:ln>
              <a:noFill/>
            </a:ln>
            <a:effectLst/>
          </c:spPr>
          <c:invertIfNegative val="0"/>
          <c:dLbls>
            <c:dLbl>
              <c:idx val="2"/>
              <c:layout>
                <c:manualLayout>
                  <c:x val="7.4716485501251277E-3"/>
                  <c:y val="-5.3802309132769552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32D8-4729-9F63-3F56C13FB885}"/>
                </c:ext>
              </c:extLst>
            </c:dLbl>
            <c:spPr>
              <a:noFill/>
              <a:ln>
                <a:noFill/>
              </a:ln>
              <a:effectLst/>
            </c:spPr>
            <c:txPr>
              <a:bodyPr rot="0" spcFirstLastPara="1" vertOverflow="ellipsis" vert="horz" wrap="square" anchor="ctr" anchorCtr="1"/>
              <a:lstStyle/>
              <a:p>
                <a:pPr>
                  <a:defRPr sz="1200" b="0" i="0" u="none" strike="noStrike" kern="1200" baseline="0">
                    <a:solidFill>
                      <a:schemeClr val="tx1">
                        <a:lumMod val="75000"/>
                        <a:lumOff val="25000"/>
                      </a:schemeClr>
                    </a:solidFill>
                    <a:latin typeface="Verdana" panose="020B0604030504040204" pitchFamily="34" charset="0"/>
                    <a:ea typeface="Verdana" panose="020B0604030504040204" pitchFamily="34" charset="0"/>
                    <a:cs typeface="+mn-cs"/>
                  </a:defRPr>
                </a:pPr>
                <a:endParaRPr lang="lv-LV"/>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II'!$M$232:$X$232</c:f>
              <c:strCache>
                <c:ptCount val="12"/>
                <c:pt idx="0">
                  <c:v>SM</c:v>
                </c:pt>
                <c:pt idx="1">
                  <c:v>IZM</c:v>
                </c:pt>
                <c:pt idx="2">
                  <c:v>EM</c:v>
                </c:pt>
                <c:pt idx="3">
                  <c:v>VARAM</c:v>
                </c:pt>
                <c:pt idx="4">
                  <c:v>VM</c:v>
                </c:pt>
                <c:pt idx="5">
                  <c:v>LM</c:v>
                </c:pt>
                <c:pt idx="6">
                  <c:v>KM</c:v>
                </c:pt>
                <c:pt idx="7">
                  <c:v>FM</c:v>
                </c:pt>
                <c:pt idx="8">
                  <c:v>VK</c:v>
                </c:pt>
                <c:pt idx="9">
                  <c:v>IeM</c:v>
                </c:pt>
                <c:pt idx="10">
                  <c:v>KEM</c:v>
                </c:pt>
                <c:pt idx="11">
                  <c:v>TM</c:v>
                </c:pt>
              </c:strCache>
            </c:strRef>
          </c:cat>
          <c:val>
            <c:numRef>
              <c:f>'GRAFIKI II'!$M$234:$X$234</c:f>
              <c:numCache>
                <c:formatCode>General</c:formatCode>
                <c:ptCount val="12"/>
                <c:pt idx="3" formatCode="0.00">
                  <c:v>0</c:v>
                </c:pt>
                <c:pt idx="5">
                  <c:v>4.3499999999999996</c:v>
                </c:pt>
              </c:numCache>
            </c:numRef>
          </c:val>
          <c:extLst>
            <c:ext xmlns:c16="http://schemas.microsoft.com/office/drawing/2014/chart" uri="{C3380CC4-5D6E-409C-BE32-E72D297353CC}">
              <c16:uniqueId val="{0000000D-32D8-4729-9F63-3F56C13FB885}"/>
            </c:ext>
          </c:extLst>
        </c:ser>
        <c:dLbls>
          <c:dLblPos val="inEnd"/>
          <c:showLegendKey val="0"/>
          <c:showVal val="1"/>
          <c:showCatName val="0"/>
          <c:showSerName val="0"/>
          <c:showPercent val="0"/>
          <c:showBubbleSize val="0"/>
        </c:dLbls>
        <c:gapWidth val="150"/>
        <c:axId val="1570165983"/>
        <c:axId val="1570155423"/>
      </c:barChart>
      <c:catAx>
        <c:axId val="157016598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crossAx val="1570155423"/>
        <c:crosses val="autoZero"/>
        <c:auto val="1"/>
        <c:lblAlgn val="ctr"/>
        <c:lblOffset val="100"/>
        <c:noMultiLvlLbl val="0"/>
      </c:catAx>
      <c:valAx>
        <c:axId val="1570155423"/>
        <c:scaling>
          <c:orientation val="minMax"/>
        </c:scaling>
        <c:delete val="1"/>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crossAx val="157016598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sz="1200">
          <a:latin typeface="Verdana" panose="020B0604030504040204" pitchFamily="34" charset="0"/>
          <a:ea typeface="Verdana" panose="020B0604030504040204" pitchFamily="34" charset="0"/>
        </a:defRPr>
      </a:pPr>
      <a:endParaRPr lang="lv-LV"/>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barChart>
        <c:barDir val="col"/>
        <c:grouping val="clustered"/>
        <c:varyColors val="0"/>
        <c:ser>
          <c:idx val="1"/>
          <c:order val="1"/>
          <c:tx>
            <c:strRef>
              <c:f>'GRAFIKI II'!$AQ$63</c:f>
              <c:strCache>
                <c:ptCount val="1"/>
                <c:pt idx="0">
                  <c:v>2023 II</c:v>
                </c:pt>
              </c:strCache>
            </c:strRef>
          </c:tx>
          <c:spPr>
            <a:solidFill>
              <a:schemeClr val="accent2"/>
            </a:solidFill>
            <a:ln>
              <a:noFill/>
            </a:ln>
            <a:effectLst/>
          </c:spPr>
          <c:invertIfNegative val="0"/>
          <c:dPt>
            <c:idx val="1"/>
            <c:invertIfNegative val="0"/>
            <c:bubble3D val="0"/>
            <c:spPr>
              <a:solidFill>
                <a:srgbClr val="0070C0"/>
              </a:solidFill>
              <a:ln>
                <a:noFill/>
              </a:ln>
              <a:effectLst/>
            </c:spPr>
            <c:extLst>
              <c:ext xmlns:c16="http://schemas.microsoft.com/office/drawing/2014/chart" uri="{C3380CC4-5D6E-409C-BE32-E72D297353CC}">
                <c16:uniqueId val="{0000005E-E980-44F8-A3F1-86D9953534AE}"/>
              </c:ext>
            </c:extLst>
          </c:dPt>
          <c:dPt>
            <c:idx val="3"/>
            <c:invertIfNegative val="0"/>
            <c:bubble3D val="0"/>
            <c:spPr>
              <a:solidFill>
                <a:srgbClr val="0070C0"/>
              </a:solidFill>
              <a:ln>
                <a:noFill/>
              </a:ln>
              <a:effectLst/>
            </c:spPr>
            <c:extLst>
              <c:ext xmlns:c16="http://schemas.microsoft.com/office/drawing/2014/chart" uri="{C3380CC4-5D6E-409C-BE32-E72D297353CC}">
                <c16:uniqueId val="{00000056-E980-44F8-A3F1-86D9953534AE}"/>
              </c:ext>
            </c:extLst>
          </c:dPt>
          <c:dPt>
            <c:idx val="5"/>
            <c:invertIfNegative val="0"/>
            <c:bubble3D val="0"/>
            <c:spPr>
              <a:solidFill>
                <a:srgbClr val="0070C0"/>
              </a:solidFill>
              <a:ln>
                <a:noFill/>
              </a:ln>
              <a:effectLst/>
            </c:spPr>
            <c:extLst>
              <c:ext xmlns:c16="http://schemas.microsoft.com/office/drawing/2014/chart" uri="{C3380CC4-5D6E-409C-BE32-E72D297353CC}">
                <c16:uniqueId val="{00000059-E980-44F8-A3F1-86D9953534AE}"/>
              </c:ext>
            </c:extLst>
          </c:dPt>
          <c:dPt>
            <c:idx val="7"/>
            <c:invertIfNegative val="0"/>
            <c:bubble3D val="0"/>
            <c:spPr>
              <a:solidFill>
                <a:srgbClr val="0070C0"/>
              </a:solidFill>
              <a:ln>
                <a:noFill/>
              </a:ln>
              <a:effectLst/>
            </c:spPr>
            <c:extLst>
              <c:ext xmlns:c16="http://schemas.microsoft.com/office/drawing/2014/chart" uri="{C3380CC4-5D6E-409C-BE32-E72D297353CC}">
                <c16:uniqueId val="{0000005D-E980-44F8-A3F1-86D9953534AE}"/>
              </c:ext>
            </c:extLst>
          </c:dPt>
          <c:dPt>
            <c:idx val="9"/>
            <c:invertIfNegative val="0"/>
            <c:bubble3D val="0"/>
            <c:spPr>
              <a:solidFill>
                <a:srgbClr val="0070C0"/>
              </a:solidFill>
              <a:ln>
                <a:noFill/>
              </a:ln>
              <a:effectLst/>
            </c:spPr>
            <c:extLst>
              <c:ext xmlns:c16="http://schemas.microsoft.com/office/drawing/2014/chart" uri="{C3380CC4-5D6E-409C-BE32-E72D297353CC}">
                <c16:uniqueId val="{00000057-E980-44F8-A3F1-86D9953534AE}"/>
              </c:ext>
            </c:extLst>
          </c:dPt>
          <c:dPt>
            <c:idx val="11"/>
            <c:invertIfNegative val="0"/>
            <c:bubble3D val="0"/>
            <c:spPr>
              <a:solidFill>
                <a:schemeClr val="accent1">
                  <a:lumMod val="75000"/>
                </a:schemeClr>
              </a:solidFill>
              <a:ln>
                <a:noFill/>
              </a:ln>
              <a:effectLst/>
            </c:spPr>
            <c:extLst>
              <c:ext xmlns:c16="http://schemas.microsoft.com/office/drawing/2014/chart" uri="{C3380CC4-5D6E-409C-BE32-E72D297353CC}">
                <c16:uniqueId val="{0000005B-E980-44F8-A3F1-86D9953534AE}"/>
              </c:ext>
            </c:extLst>
          </c:dPt>
          <c:dPt>
            <c:idx val="13"/>
            <c:invertIfNegative val="0"/>
            <c:bubble3D val="0"/>
            <c:spPr>
              <a:solidFill>
                <a:srgbClr val="0070C0"/>
              </a:solidFill>
              <a:ln>
                <a:noFill/>
              </a:ln>
              <a:effectLst/>
            </c:spPr>
            <c:extLst>
              <c:ext xmlns:c16="http://schemas.microsoft.com/office/drawing/2014/chart" uri="{C3380CC4-5D6E-409C-BE32-E72D297353CC}">
                <c16:uniqueId val="{00000060-E980-44F8-A3F1-86D9953534AE}"/>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'GRAFIKI II'!$AR$61:$BO$61</c15:sqref>
                  </c15:fullRef>
                </c:ext>
              </c:extLst>
              <c:f>('GRAFIKI II'!$AT$61:$BC$61,'GRAFIKI II'!$BJ$61:$BM$61)</c:f>
              <c:strCache>
                <c:ptCount val="14"/>
                <c:pt idx="0">
                  <c:v>EM plāns</c:v>
                </c:pt>
                <c:pt idx="1">
                  <c:v>EM izpilde</c:v>
                </c:pt>
                <c:pt idx="2">
                  <c:v>VARAM plāns</c:v>
                </c:pt>
                <c:pt idx="3">
                  <c:v>VARAM izpilde</c:v>
                </c:pt>
                <c:pt idx="4">
                  <c:v>IZM plāns</c:v>
                </c:pt>
                <c:pt idx="5">
                  <c:v>IZM izpilde</c:v>
                </c:pt>
                <c:pt idx="6">
                  <c:v>VM plāns</c:v>
                </c:pt>
                <c:pt idx="7">
                  <c:v>VM izpilde</c:v>
                </c:pt>
                <c:pt idx="8">
                  <c:v>LM plāns</c:v>
                </c:pt>
                <c:pt idx="9">
                  <c:v>LM izpilde</c:v>
                </c:pt>
                <c:pt idx="10">
                  <c:v>IeM plāns</c:v>
                </c:pt>
                <c:pt idx="11">
                  <c:v>IeM izpilde</c:v>
                </c:pt>
                <c:pt idx="12">
                  <c:v>TM plāns</c:v>
                </c:pt>
                <c:pt idx="13">
                  <c:v>TM izpilde</c:v>
                </c:pt>
              </c:strCache>
            </c:strRef>
          </c:cat>
          <c:val>
            <c:numRef>
              <c:extLst>
                <c:ext xmlns:c15="http://schemas.microsoft.com/office/drawing/2012/chart" uri="{02D57815-91ED-43cb-92C2-25804820EDAC}">
                  <c15:fullRef>
                    <c15:sqref>'GRAFIKI II'!$AR$63:$BO$63</c15:sqref>
                  </c15:fullRef>
                </c:ext>
              </c:extLst>
              <c:f>('GRAFIKI II'!$AT$63:$BC$63,'GRAFIKI II'!$BJ$63:$BM$63)</c:f>
              <c:numCache>
                <c:formatCode>#,##0</c:formatCode>
                <c:ptCount val="14"/>
                <c:pt idx="0">
                  <c:v>0</c:v>
                </c:pt>
                <c:pt idx="1">
                  <c:v>0</c:v>
                </c:pt>
                <c:pt idx="2">
                  <c:v>0</c:v>
                </c:pt>
                <c:pt idx="3">
                  <c:v>0</c:v>
                </c:pt>
                <c:pt idx="4">
                  <c:v>0</c:v>
                </c:pt>
                <c:pt idx="5">
                  <c:v>0</c:v>
                </c:pt>
                <c:pt idx="6">
                  <c:v>0</c:v>
                </c:pt>
                <c:pt idx="7">
                  <c:v>0</c:v>
                </c:pt>
                <c:pt idx="8">
                  <c:v>0</c:v>
                </c:pt>
                <c:pt idx="9">
                  <c:v>0</c:v>
                </c:pt>
                <c:pt idx="10">
                  <c:v>0</c:v>
                </c:pt>
                <c:pt idx="11">
                  <c:v>0</c:v>
                </c:pt>
                <c:pt idx="12">
                  <c:v>0</c:v>
                </c:pt>
                <c:pt idx="13">
                  <c:v>0</c:v>
                </c:pt>
              </c:numCache>
            </c:numRef>
          </c:val>
          <c:extLst>
            <c:ext xmlns:c15="http://schemas.microsoft.com/office/drawing/2012/chart" uri="{02D57815-91ED-43cb-92C2-25804820EDAC}">
              <c15:categoryFilterExceptions>
                <c15:categoryFilterException>
                  <c15:sqref>'GRAFIKI II'!$BE$63</c15:sqref>
                  <c15:spPr xmlns:c15="http://schemas.microsoft.com/office/drawing/2012/chart">
                    <a:solidFill>
                      <a:schemeClr val="accent1">
                        <a:lumMod val="75000"/>
                      </a:schemeClr>
                    </a:solidFill>
                    <a:ln>
                      <a:noFill/>
                    </a:ln>
                    <a:effectLst/>
                  </c15:spPr>
                </c15:categoryFilterException>
                <c15:categoryFilterException>
                  <c15:sqref>'GRAFIKI II'!$BG$63</c15:sqref>
                  <c15:spPr xmlns:c15="http://schemas.microsoft.com/office/drawing/2012/chart">
                    <a:solidFill>
                      <a:srgbClr val="0070C0"/>
                    </a:solidFill>
                    <a:ln>
                      <a:noFill/>
                    </a:ln>
                    <a:effectLst/>
                  </c15:spPr>
                </c15:categoryFilterException>
                <c15:categoryFilterException>
                  <c15:sqref>'GRAFIKI II'!$BI$63</c15:sqref>
                  <c15:spPr xmlns:c15="http://schemas.microsoft.com/office/drawing/2012/chart">
                    <a:solidFill>
                      <a:srgbClr val="0070C0"/>
                    </a:solidFill>
                    <a:ln>
                      <a:noFill/>
                    </a:ln>
                    <a:effectLst/>
                  </c15:spPr>
                </c15:categoryFilterException>
                <c15:categoryFilterException>
                  <c15:sqref>'GRAFIKI II'!$BO$63</c15:sqref>
                  <c15:spPr xmlns:c15="http://schemas.microsoft.com/office/drawing/2012/chart">
                    <a:solidFill>
                      <a:srgbClr val="0070C0"/>
                    </a:solidFill>
                    <a:ln>
                      <a:noFill/>
                    </a:ln>
                    <a:effectLst/>
                  </c15:spPr>
                </c15:categoryFilterException>
              </c15:categoryFilterExceptions>
            </c:ext>
            <c:ext xmlns:c16="http://schemas.microsoft.com/office/drawing/2014/chart" uri="{C3380CC4-5D6E-409C-BE32-E72D297353CC}">
              <c16:uniqueId val="{00000001-E980-44F8-A3F1-86D9953534AE}"/>
            </c:ext>
          </c:extLst>
        </c:ser>
        <c:dLbls>
          <c:showLegendKey val="0"/>
          <c:showVal val="0"/>
          <c:showCatName val="0"/>
          <c:showSerName val="0"/>
          <c:showPercent val="0"/>
          <c:showBubbleSize val="0"/>
        </c:dLbls>
        <c:gapWidth val="150"/>
        <c:axId val="872251440"/>
        <c:axId val="872264880"/>
        <c:extLst>
          <c:ext xmlns:c15="http://schemas.microsoft.com/office/drawing/2012/chart" uri="{02D57815-91ED-43cb-92C2-25804820EDAC}">
            <c15:filteredBarSeries>
              <c15:ser>
                <c:idx val="0"/>
                <c:order val="0"/>
                <c:tx>
                  <c:strRef>
                    <c:extLst>
                      <c:ext uri="{02D57815-91ED-43cb-92C2-25804820EDAC}">
                        <c15:formulaRef>
                          <c15:sqref>'GRAFIKI II'!$AQ$62</c15:sqref>
                        </c15:formulaRef>
                      </c:ext>
                    </c:extLst>
                    <c:strCache>
                      <c:ptCount val="1"/>
                      <c:pt idx="0">
                        <c:v>2023 I</c:v>
                      </c:pt>
                    </c:strCache>
                  </c:strRef>
                </c:tx>
                <c:spPr>
                  <a:solidFill>
                    <a:schemeClr val="accent1"/>
                  </a:solidFill>
                  <a:ln>
                    <a:noFill/>
                  </a:ln>
                  <a:effectLst/>
                </c:spPr>
                <c:invertIfNegative val="0"/>
                <c:cat>
                  <c:strRef>
                    <c:extLst>
                      <c:ext uri="{02D57815-91ED-43cb-92C2-25804820EDAC}">
                        <c15:fullRef>
                          <c15:sqref>'GRAFIKI II'!$AR$61:$BO$61</c15:sqref>
                        </c15:fullRef>
                        <c15:formulaRef>
                          <c15:sqref>('GRAFIKI II'!$AT$61:$BC$61,'GRAFIKI II'!$BJ$61:$BM$61)</c15:sqref>
                        </c15:formulaRef>
                      </c:ext>
                    </c:extLst>
                    <c:strCache>
                      <c:ptCount val="14"/>
                      <c:pt idx="0">
                        <c:v>EM plāns</c:v>
                      </c:pt>
                      <c:pt idx="1">
                        <c:v>EM izpilde</c:v>
                      </c:pt>
                      <c:pt idx="2">
                        <c:v>VARAM plāns</c:v>
                      </c:pt>
                      <c:pt idx="3">
                        <c:v>VARAM izpilde</c:v>
                      </c:pt>
                      <c:pt idx="4">
                        <c:v>IZM plāns</c:v>
                      </c:pt>
                      <c:pt idx="5">
                        <c:v>IZM izpilde</c:v>
                      </c:pt>
                      <c:pt idx="6">
                        <c:v>VM plāns</c:v>
                      </c:pt>
                      <c:pt idx="7">
                        <c:v>VM izpilde</c:v>
                      </c:pt>
                      <c:pt idx="8">
                        <c:v>LM plāns</c:v>
                      </c:pt>
                      <c:pt idx="9">
                        <c:v>LM izpilde</c:v>
                      </c:pt>
                      <c:pt idx="10">
                        <c:v>IeM plāns</c:v>
                      </c:pt>
                      <c:pt idx="11">
                        <c:v>IeM izpilde</c:v>
                      </c:pt>
                      <c:pt idx="12">
                        <c:v>TM plāns</c:v>
                      </c:pt>
                      <c:pt idx="13">
                        <c:v>TM izpilde</c:v>
                      </c:pt>
                    </c:strCache>
                  </c:strRef>
                </c:cat>
                <c:val>
                  <c:numRef>
                    <c:extLst>
                      <c:ext uri="{02D57815-91ED-43cb-92C2-25804820EDAC}">
                        <c15:fullRef>
                          <c15:sqref>'GRAFIKI II'!$AR$62:$BO$62</c15:sqref>
                        </c15:fullRef>
                        <c15:formulaRef>
                          <c15:sqref>('GRAFIKI II'!$AT$62:$BC$62,'GRAFIKI II'!$BJ$62:$BM$62)</c15:sqref>
                        </c15:formulaRef>
                      </c:ext>
                    </c:extLst>
                    <c:numCache>
                      <c:formatCode>#,##0</c:formatCode>
                      <c:ptCount val="14"/>
                      <c:pt idx="0">
                        <c:v>0</c:v>
                      </c:pt>
                      <c:pt idx="1">
                        <c:v>0</c:v>
                      </c:pt>
                      <c:pt idx="2">
                        <c:v>0</c:v>
                      </c:pt>
                      <c:pt idx="3">
                        <c:v>0</c:v>
                      </c:pt>
                      <c:pt idx="4">
                        <c:v>0</c:v>
                      </c:pt>
                      <c:pt idx="5">
                        <c:v>0</c:v>
                      </c:pt>
                      <c:pt idx="6">
                        <c:v>0</c:v>
                      </c:pt>
                      <c:pt idx="7">
                        <c:v>0</c:v>
                      </c:pt>
                      <c:pt idx="8">
                        <c:v>0</c:v>
                      </c:pt>
                      <c:pt idx="9">
                        <c:v>0</c:v>
                      </c:pt>
                      <c:pt idx="10">
                        <c:v>0</c:v>
                      </c:pt>
                      <c:pt idx="11">
                        <c:v>0</c:v>
                      </c:pt>
                      <c:pt idx="12">
                        <c:v>0</c:v>
                      </c:pt>
                      <c:pt idx="13">
                        <c:v>0</c:v>
                      </c:pt>
                    </c:numCache>
                  </c:numRef>
                </c:val>
                <c:extLst>
                  <c:ext xmlns:c16="http://schemas.microsoft.com/office/drawing/2014/chart" uri="{C3380CC4-5D6E-409C-BE32-E72D297353CC}">
                    <c16:uniqueId val="{00000000-E980-44F8-A3F1-86D9953534AE}"/>
                  </c:ext>
                </c:extLst>
              </c15:ser>
            </c15:filteredBarSeries>
          </c:ext>
        </c:extLst>
      </c:barChart>
      <c:catAx>
        <c:axId val="87225144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872264880"/>
        <c:crosses val="autoZero"/>
        <c:auto val="1"/>
        <c:lblAlgn val="ctr"/>
        <c:lblOffset val="100"/>
        <c:noMultiLvlLbl val="0"/>
      </c:catAx>
      <c:valAx>
        <c:axId val="8722648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87225144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59">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cs:styleClr val="auto"/>
    </cs:fontRef>
    <cs:defRPr sz="1000" b="1" i="0" u="none" strike="noStrike" kern="1200" spc="0" baseline="0"/>
  </cs:dataLabel>
  <cs:dataLabelCallout>
    <cs:lnRef idx="0">
      <cs:styleClr val="auto"/>
    </cs:lnRef>
    <cs:fillRef idx="0"/>
    <cs:effectRef idx="0"/>
    <cs:fontRef idx="minor">
      <cs:styleClr val="auto"/>
    </cs:fontRef>
    <cs:spPr>
      <a:solidFill>
        <a:schemeClr val="lt1"/>
      </a:solidFill>
      <a:ln>
        <a:solidFill>
          <a:schemeClr val="phClr"/>
        </a:solidFill>
      </a:ln>
    </cs:spPr>
    <cs:defRPr sz="10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635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88900" sx="102000" sy="102000" algn="ctr" rotWithShape="0">
          <a:prstClr val="black">
            <a:alpha val="10000"/>
          </a:prstClr>
        </a:outerShdw>
      </a:effectLst>
      <a:scene3d>
        <a:camera prst="orthographicFront"/>
        <a:lightRig rig="threePt" dir="t"/>
      </a:scene3d>
      <a:sp3d>
        <a:bevelT w="127000" h="127000"/>
        <a:bevelB w="127000" h="127000"/>
      </a:sp3d>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baseline="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32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59">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cs:styleClr val="auto"/>
    </cs:fontRef>
    <cs:defRPr sz="1000" b="1" i="0" u="none" strike="noStrike" kern="1200" spc="0" baseline="0"/>
  </cs:dataLabel>
  <cs:dataLabelCallout>
    <cs:lnRef idx="0">
      <cs:styleClr val="auto"/>
    </cs:lnRef>
    <cs:fillRef idx="0"/>
    <cs:effectRef idx="0"/>
    <cs:fontRef idx="minor">
      <cs:styleClr val="auto"/>
    </cs:fontRef>
    <cs:spPr>
      <a:solidFill>
        <a:schemeClr val="lt1"/>
      </a:solidFill>
      <a:ln>
        <a:solidFill>
          <a:schemeClr val="phClr"/>
        </a:solidFill>
      </a:ln>
    </cs:spPr>
    <cs:defRPr sz="10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635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88900" sx="102000" sy="102000" algn="ctr" rotWithShape="0">
          <a:prstClr val="black">
            <a:alpha val="10000"/>
          </a:prstClr>
        </a:outerShdw>
      </a:effectLst>
      <a:scene3d>
        <a:camera prst="orthographicFront"/>
        <a:lightRig rig="threePt" dir="t"/>
      </a:scene3d>
      <a:sp3d>
        <a:bevelT w="127000" h="127000"/>
        <a:bevelB w="127000" h="127000"/>
      </a:sp3d>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baseline="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13" Type="http://schemas.openxmlformats.org/officeDocument/2006/relationships/chart" Target="../charts/chart13.xml"/><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chart" Target="../charts/chart12.xml"/><Relationship Id="rId2" Type="http://schemas.openxmlformats.org/officeDocument/2006/relationships/chart" Target="../charts/chart2.xml"/><Relationship Id="rId16" Type="http://schemas.openxmlformats.org/officeDocument/2006/relationships/chart" Target="../charts/chart16.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5" Type="http://schemas.openxmlformats.org/officeDocument/2006/relationships/chart" Target="../charts/chart1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 Id="rId14" Type="http://schemas.openxmlformats.org/officeDocument/2006/relationships/chart" Target="../charts/chart14.xml"/></Relationships>
</file>

<file path=xl/drawings/drawing1.xml><?xml version="1.0" encoding="utf-8"?>
<xdr:wsDr xmlns:xdr="http://schemas.openxmlformats.org/drawingml/2006/spreadsheetDrawing" xmlns:a="http://schemas.openxmlformats.org/drawingml/2006/main">
  <xdr:twoCellAnchor>
    <xdr:from>
      <xdr:col>41</xdr:col>
      <xdr:colOff>256161</xdr:colOff>
      <xdr:row>88</xdr:row>
      <xdr:rowOff>75465</xdr:rowOff>
    </xdr:from>
    <xdr:to>
      <xdr:col>55</xdr:col>
      <xdr:colOff>377824</xdr:colOff>
      <xdr:row>111</xdr:row>
      <xdr:rowOff>150586</xdr:rowOff>
    </xdr:to>
    <xdr:graphicFrame macro="">
      <xdr:nvGraphicFramePr>
        <xdr:cNvPr id="2" name="Chart 1">
          <a:extLst>
            <a:ext uri="{FF2B5EF4-FFF2-40B4-BE49-F238E27FC236}">
              <a16:creationId xmlns:a16="http://schemas.microsoft.com/office/drawing/2014/main" id="{00000000-0008-0000-0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564243</xdr:colOff>
      <xdr:row>0</xdr:row>
      <xdr:rowOff>0</xdr:rowOff>
    </xdr:from>
    <xdr:to>
      <xdr:col>30</xdr:col>
      <xdr:colOff>428624</xdr:colOff>
      <xdr:row>25</xdr:row>
      <xdr:rowOff>108856</xdr:rowOff>
    </xdr:to>
    <xdr:graphicFrame macro="">
      <xdr:nvGraphicFramePr>
        <xdr:cNvPr id="3" name="Chart 2">
          <a:extLst>
            <a:ext uri="{FF2B5EF4-FFF2-40B4-BE49-F238E27FC236}">
              <a16:creationId xmlns:a16="http://schemas.microsoft.com/office/drawing/2014/main" id="{00000000-0008-0000-02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14</xdr:col>
      <xdr:colOff>172019</xdr:colOff>
      <xdr:row>28</xdr:row>
      <xdr:rowOff>31239</xdr:rowOff>
    </xdr:from>
    <xdr:to>
      <xdr:col>21</xdr:col>
      <xdr:colOff>168162</xdr:colOff>
      <xdr:row>36</xdr:row>
      <xdr:rowOff>1758</xdr:rowOff>
    </xdr:to>
    <xdr:graphicFrame macro="">
      <xdr:nvGraphicFramePr>
        <xdr:cNvPr id="4" name="Chart 3">
          <a:extLst>
            <a:ext uri="{FF2B5EF4-FFF2-40B4-BE49-F238E27FC236}">
              <a16:creationId xmlns:a16="http://schemas.microsoft.com/office/drawing/2014/main" id="{00000000-0008-0000-02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38</xdr:col>
      <xdr:colOff>340813</xdr:colOff>
      <xdr:row>77</xdr:row>
      <xdr:rowOff>46620</xdr:rowOff>
    </xdr:from>
    <xdr:to>
      <xdr:col>53</xdr:col>
      <xdr:colOff>150119</xdr:colOff>
      <xdr:row>101</xdr:row>
      <xdr:rowOff>22740</xdr:rowOff>
    </xdr:to>
    <xdr:graphicFrame macro="">
      <xdr:nvGraphicFramePr>
        <xdr:cNvPr id="5" name="Chart 4">
          <a:extLst>
            <a:ext uri="{FF2B5EF4-FFF2-40B4-BE49-F238E27FC236}">
              <a16:creationId xmlns:a16="http://schemas.microsoft.com/office/drawing/2014/main" id="{00000000-0008-0000-02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32</xdr:col>
      <xdr:colOff>360626</xdr:colOff>
      <xdr:row>125</xdr:row>
      <xdr:rowOff>42278</xdr:rowOff>
    </xdr:from>
    <xdr:to>
      <xdr:col>43</xdr:col>
      <xdr:colOff>38479</xdr:colOff>
      <xdr:row>145</xdr:row>
      <xdr:rowOff>181147</xdr:rowOff>
    </xdr:to>
    <xdr:graphicFrame macro="">
      <xdr:nvGraphicFramePr>
        <xdr:cNvPr id="6" name="Chart 5">
          <a:extLst>
            <a:ext uri="{FF2B5EF4-FFF2-40B4-BE49-F238E27FC236}">
              <a16:creationId xmlns:a16="http://schemas.microsoft.com/office/drawing/2014/main" id="{00000000-0008-0000-02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37</xdr:col>
      <xdr:colOff>234837</xdr:colOff>
      <xdr:row>128</xdr:row>
      <xdr:rowOff>137204</xdr:rowOff>
    </xdr:from>
    <xdr:to>
      <xdr:col>41</xdr:col>
      <xdr:colOff>387237</xdr:colOff>
      <xdr:row>138</xdr:row>
      <xdr:rowOff>86405</xdr:rowOff>
    </xdr:to>
    <xdr:graphicFrame macro="">
      <xdr:nvGraphicFramePr>
        <xdr:cNvPr id="7" name="Chart 6">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6</xdr:col>
      <xdr:colOff>199573</xdr:colOff>
      <xdr:row>198</xdr:row>
      <xdr:rowOff>54428</xdr:rowOff>
    </xdr:from>
    <xdr:to>
      <xdr:col>13</xdr:col>
      <xdr:colOff>371929</xdr:colOff>
      <xdr:row>207</xdr:row>
      <xdr:rowOff>110646</xdr:rowOff>
    </xdr:to>
    <xdr:graphicFrame macro="">
      <xdr:nvGraphicFramePr>
        <xdr:cNvPr id="8" name="Chart 7">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5</xdr:col>
      <xdr:colOff>707810</xdr:colOff>
      <xdr:row>214</xdr:row>
      <xdr:rowOff>135926</xdr:rowOff>
    </xdr:from>
    <xdr:to>
      <xdr:col>11</xdr:col>
      <xdr:colOff>279444</xdr:colOff>
      <xdr:row>229</xdr:row>
      <xdr:rowOff>30698</xdr:rowOff>
    </xdr:to>
    <xdr:graphicFrame macro="">
      <xdr:nvGraphicFramePr>
        <xdr:cNvPr id="9" name="Chart 8">
          <a:extLst>
            <a:ext uri="{FF2B5EF4-FFF2-40B4-BE49-F238E27FC236}">
              <a16:creationId xmlns:a16="http://schemas.microsoft.com/office/drawing/2014/main" id="{00000000-0008-0000-02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4</xdr:col>
      <xdr:colOff>139512</xdr:colOff>
      <xdr:row>227</xdr:row>
      <xdr:rowOff>185317</xdr:rowOff>
    </xdr:from>
    <xdr:to>
      <xdr:col>9</xdr:col>
      <xdr:colOff>724879</xdr:colOff>
      <xdr:row>242</xdr:row>
      <xdr:rowOff>71017</xdr:rowOff>
    </xdr:to>
    <xdr:graphicFrame macro="">
      <xdr:nvGraphicFramePr>
        <xdr:cNvPr id="10" name="Chart 9">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7</xdr:col>
      <xdr:colOff>81802</xdr:colOff>
      <xdr:row>172</xdr:row>
      <xdr:rowOff>143599</xdr:rowOff>
    </xdr:from>
    <xdr:to>
      <xdr:col>15</xdr:col>
      <xdr:colOff>251104</xdr:colOff>
      <xdr:row>192</xdr:row>
      <xdr:rowOff>140820</xdr:rowOff>
    </xdr:to>
    <xdr:graphicFrame macro="">
      <xdr:nvGraphicFramePr>
        <xdr:cNvPr id="11" name="Chart 10">
          <a:extLst>
            <a:ext uri="{FF2B5EF4-FFF2-40B4-BE49-F238E27FC236}">
              <a16:creationId xmlns:a16="http://schemas.microsoft.com/office/drawing/2014/main" id="{00000000-0008-0000-02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20</xdr:col>
      <xdr:colOff>362511</xdr:colOff>
      <xdr:row>175</xdr:row>
      <xdr:rowOff>161458</xdr:rowOff>
    </xdr:from>
    <xdr:to>
      <xdr:col>27</xdr:col>
      <xdr:colOff>419660</xdr:colOff>
      <xdr:row>190</xdr:row>
      <xdr:rowOff>190033</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11</xdr:col>
      <xdr:colOff>448235</xdr:colOff>
      <xdr:row>201</xdr:row>
      <xdr:rowOff>101972</xdr:rowOff>
    </xdr:from>
    <xdr:to>
      <xdr:col>26</xdr:col>
      <xdr:colOff>40821</xdr:colOff>
      <xdr:row>228</xdr:row>
      <xdr:rowOff>81643</xdr:rowOff>
    </xdr:to>
    <xdr:graphicFrame macro="">
      <xdr:nvGraphicFramePr>
        <xdr:cNvPr id="13" name="Chart 12">
          <a:extLst>
            <a:ext uri="{FF2B5EF4-FFF2-40B4-BE49-F238E27FC236}">
              <a16:creationId xmlns:a16="http://schemas.microsoft.com/office/drawing/2014/main" id="{00000000-0008-0000-02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21</xdr:col>
      <xdr:colOff>344714</xdr:colOff>
      <xdr:row>193</xdr:row>
      <xdr:rowOff>93434</xdr:rowOff>
    </xdr:from>
    <xdr:to>
      <xdr:col>30</xdr:col>
      <xdr:colOff>222249</xdr:colOff>
      <xdr:row>199</xdr:row>
      <xdr:rowOff>517070</xdr:rowOff>
    </xdr:to>
    <xdr:graphicFrame macro="">
      <xdr:nvGraphicFramePr>
        <xdr:cNvPr id="14" name="Chart 13">
          <a:extLst>
            <a:ext uri="{FF2B5EF4-FFF2-40B4-BE49-F238E27FC236}">
              <a16:creationId xmlns:a16="http://schemas.microsoft.com/office/drawing/2014/main" id="{00000000-0008-0000-02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33</xdr:col>
      <xdr:colOff>396875</xdr:colOff>
      <xdr:row>188</xdr:row>
      <xdr:rowOff>22679</xdr:rowOff>
    </xdr:from>
    <xdr:to>
      <xdr:col>40</xdr:col>
      <xdr:colOff>551089</xdr:colOff>
      <xdr:row>198</xdr:row>
      <xdr:rowOff>57830</xdr:rowOff>
    </xdr:to>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8</xdr:col>
      <xdr:colOff>299357</xdr:colOff>
      <xdr:row>235</xdr:row>
      <xdr:rowOff>57148</xdr:rowOff>
    </xdr:from>
    <xdr:to>
      <xdr:col>17</xdr:col>
      <xdr:colOff>167821</xdr:colOff>
      <xdr:row>258</xdr:row>
      <xdr:rowOff>54428</xdr:rowOff>
    </xdr:to>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50</xdr:col>
      <xdr:colOff>0</xdr:colOff>
      <xdr:row>64</xdr:row>
      <xdr:rowOff>95869</xdr:rowOff>
    </xdr:from>
    <xdr:to>
      <xdr:col>60</xdr:col>
      <xdr:colOff>199018</xdr:colOff>
      <xdr:row>89</xdr:row>
      <xdr:rowOff>69696</xdr:rowOff>
    </xdr:to>
    <xdr:graphicFrame macro="">
      <xdr:nvGraphicFramePr>
        <xdr:cNvPr id="19" name="Chart 18">
          <a:extLst>
            <a:ext uri="{FF2B5EF4-FFF2-40B4-BE49-F238E27FC236}">
              <a16:creationId xmlns:a16="http://schemas.microsoft.com/office/drawing/2014/main" id="{BECBCBB3-421F-E46B-1349-8A06D1F498B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lanta.Balduncika@fm.gov.lv"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A1:S303"/>
  <sheetViews>
    <sheetView tabSelected="1" zoomScaleNormal="100" zoomScaleSheetLayoutView="100" workbookViewId="0">
      <pane xSplit="8" ySplit="9" topLeftCell="I228" activePane="bottomRight" state="frozen"/>
      <selection pane="topRight" activeCell="I1" sqref="I1"/>
      <selection pane="bottomLeft" activeCell="A5" sqref="A5"/>
      <selection pane="bottomRight" activeCell="A218" sqref="A218:XFD218"/>
    </sheetView>
  </sheetViews>
  <sheetFormatPr defaultColWidth="9.4609375" defaultRowHeight="14.15" outlineLevelCol="1" x14ac:dyDescent="0.3"/>
  <cols>
    <col min="1" max="1" width="4" style="146" customWidth="1"/>
    <col min="2" max="2" width="3.4609375" style="146" customWidth="1"/>
    <col min="3" max="3" width="16.53515625" style="128" hidden="1" customWidth="1" outlineLevel="1"/>
    <col min="4" max="4" width="5.53515625" style="146" customWidth="1" collapsed="1"/>
    <col min="5" max="5" width="34.84375" style="127" hidden="1" customWidth="1" outlineLevel="1"/>
    <col min="6" max="6" width="9.23046875" style="200" customWidth="1" collapsed="1"/>
    <col min="7" max="7" width="32.69140625" style="201" customWidth="1"/>
    <col min="8" max="8" width="11.4609375" style="146" customWidth="1"/>
    <col min="9" max="9" width="8.4609375" style="128" customWidth="1"/>
    <col min="10" max="10" width="12.4609375" style="146" customWidth="1"/>
    <col min="11" max="11" width="12.53515625" style="146" customWidth="1"/>
    <col min="12" max="12" width="11.4609375" style="146" customWidth="1"/>
    <col min="13" max="13" width="7" style="204" customWidth="1"/>
    <col min="14" max="15" width="11.84375" style="239" customWidth="1"/>
    <col min="16" max="16" width="12.4609375" style="128" customWidth="1"/>
    <col min="17" max="17" width="12.15234375" style="128" hidden="1" customWidth="1" outlineLevel="1"/>
    <col min="18" max="18" width="15.84375" style="128" bestFit="1" customWidth="1" collapsed="1"/>
    <col min="19" max="19" width="12.15234375" style="128" customWidth="1"/>
    <col min="20" max="16384" width="9.4609375" style="127"/>
  </cols>
  <sheetData>
    <row r="1" spans="1:19" ht="10.4" customHeight="1" x14ac:dyDescent="0.3">
      <c r="A1" s="314" t="s">
        <v>578</v>
      </c>
      <c r="B1" s="314"/>
      <c r="C1" s="314"/>
      <c r="D1" s="314"/>
      <c r="E1" s="314"/>
      <c r="F1" s="314"/>
      <c r="G1" s="314"/>
      <c r="H1" s="314"/>
      <c r="I1" s="314"/>
      <c r="J1" s="314"/>
      <c r="K1" s="314"/>
      <c r="L1" s="314"/>
      <c r="M1" s="314"/>
      <c r="N1" s="314"/>
      <c r="O1" s="314"/>
      <c r="P1" s="314"/>
      <c r="Q1" s="314"/>
      <c r="R1" s="314"/>
      <c r="S1" s="314"/>
    </row>
    <row r="2" spans="1:19" ht="10.4" customHeight="1" x14ac:dyDescent="0.3">
      <c r="A2" s="314"/>
      <c r="B2" s="314"/>
      <c r="C2" s="314"/>
      <c r="D2" s="314"/>
      <c r="E2" s="314"/>
      <c r="F2" s="314"/>
      <c r="G2" s="314"/>
      <c r="H2" s="314"/>
      <c r="I2" s="314"/>
      <c r="J2" s="314"/>
      <c r="K2" s="314"/>
      <c r="L2" s="314"/>
      <c r="M2" s="314"/>
      <c r="N2" s="314"/>
      <c r="O2" s="314"/>
      <c r="P2" s="314"/>
      <c r="Q2" s="314"/>
      <c r="R2" s="314"/>
      <c r="S2" s="314"/>
    </row>
    <row r="3" spans="1:19" ht="10.4" customHeight="1" x14ac:dyDescent="0.3">
      <c r="A3" s="314"/>
      <c r="B3" s="314"/>
      <c r="C3" s="314"/>
      <c r="D3" s="314"/>
      <c r="E3" s="314"/>
      <c r="F3" s="314"/>
      <c r="G3" s="314"/>
      <c r="H3" s="314"/>
      <c r="I3" s="314"/>
      <c r="J3" s="314"/>
      <c r="K3" s="314"/>
      <c r="L3" s="314"/>
      <c r="M3" s="314"/>
      <c r="N3" s="314"/>
      <c r="O3" s="314"/>
      <c r="P3" s="314"/>
      <c r="Q3" s="314"/>
      <c r="R3" s="314"/>
      <c r="S3" s="314"/>
    </row>
    <row r="4" spans="1:19" ht="19" customHeight="1" x14ac:dyDescent="0.3">
      <c r="A4" s="314"/>
      <c r="B4" s="314"/>
      <c r="C4" s="314"/>
      <c r="D4" s="314"/>
      <c r="E4" s="314"/>
      <c r="F4" s="314"/>
      <c r="G4" s="314"/>
      <c r="H4" s="314"/>
      <c r="I4" s="314"/>
      <c r="J4" s="314"/>
      <c r="K4" s="314"/>
      <c r="L4" s="314"/>
      <c r="M4" s="314"/>
      <c r="N4" s="314"/>
      <c r="O4" s="314"/>
      <c r="P4" s="314"/>
      <c r="Q4" s="314"/>
      <c r="R4" s="314"/>
      <c r="S4" s="314"/>
    </row>
    <row r="6" spans="1:19" s="23" customFormat="1" ht="17.25" customHeight="1" x14ac:dyDescent="0.35">
      <c r="A6" s="313" t="s">
        <v>570</v>
      </c>
      <c r="B6" s="313"/>
      <c r="C6" s="313"/>
      <c r="D6" s="313"/>
      <c r="E6" s="313"/>
      <c r="F6" s="313"/>
      <c r="G6" s="313"/>
      <c r="H6" s="313"/>
      <c r="I6" s="313"/>
      <c r="J6" s="313"/>
      <c r="K6" s="313"/>
      <c r="L6" s="313"/>
      <c r="M6" s="313"/>
      <c r="N6" s="313"/>
      <c r="O6" s="313"/>
      <c r="P6" s="313"/>
      <c r="Q6" s="313"/>
      <c r="R6" s="313"/>
      <c r="S6" s="313"/>
    </row>
    <row r="7" spans="1:19" ht="7.5" customHeight="1" x14ac:dyDescent="0.3">
      <c r="A7" s="122"/>
      <c r="B7" s="110"/>
      <c r="C7" s="111"/>
      <c r="D7" s="110"/>
      <c r="E7" s="112"/>
      <c r="F7" s="110"/>
      <c r="G7" s="131"/>
      <c r="H7" s="110"/>
      <c r="I7" s="113"/>
      <c r="J7" s="123"/>
      <c r="K7" s="124"/>
      <c r="L7" s="125"/>
      <c r="M7" s="126"/>
    </row>
    <row r="8" spans="1:19" ht="15" customHeight="1" x14ac:dyDescent="0.3">
      <c r="A8" s="147" t="s">
        <v>614</v>
      </c>
      <c r="B8" s="148"/>
      <c r="C8" s="148"/>
      <c r="D8" s="148"/>
      <c r="E8" s="149"/>
      <c r="F8" s="148"/>
      <c r="G8" s="150"/>
      <c r="H8" s="148"/>
      <c r="I8" s="151"/>
      <c r="J8" s="240"/>
      <c r="K8" s="240"/>
      <c r="L8" s="240"/>
      <c r="M8" s="152"/>
      <c r="N8" s="240"/>
      <c r="O8" s="240"/>
      <c r="P8" s="154"/>
      <c r="Q8" s="153"/>
      <c r="R8" s="153"/>
      <c r="S8" s="154"/>
    </row>
    <row r="9" spans="1:19" s="129" customFormat="1" ht="76.5" customHeight="1" x14ac:dyDescent="0.4">
      <c r="A9" s="155" t="s">
        <v>19</v>
      </c>
      <c r="B9" s="155" t="s">
        <v>20</v>
      </c>
      <c r="C9" s="156" t="s">
        <v>1</v>
      </c>
      <c r="D9" s="156" t="s">
        <v>2</v>
      </c>
      <c r="E9" s="156" t="s">
        <v>5</v>
      </c>
      <c r="F9" s="155" t="s">
        <v>14</v>
      </c>
      <c r="G9" s="155" t="s">
        <v>13</v>
      </c>
      <c r="H9" s="155" t="s">
        <v>3</v>
      </c>
      <c r="I9" s="156" t="s">
        <v>0</v>
      </c>
      <c r="J9" s="156" t="s">
        <v>557</v>
      </c>
      <c r="K9" s="156" t="s">
        <v>24</v>
      </c>
      <c r="L9" s="156" t="s">
        <v>25</v>
      </c>
      <c r="M9" s="155" t="s">
        <v>4</v>
      </c>
      <c r="N9" s="156" t="s">
        <v>133</v>
      </c>
      <c r="O9" s="156" t="s">
        <v>134</v>
      </c>
      <c r="P9" s="155" t="s">
        <v>135</v>
      </c>
      <c r="Q9" s="155" t="s">
        <v>129</v>
      </c>
      <c r="R9" s="155" t="s">
        <v>132</v>
      </c>
      <c r="S9" s="155" t="s">
        <v>571</v>
      </c>
    </row>
    <row r="10" spans="1:19" s="129" customFormat="1" ht="13.4" customHeight="1" x14ac:dyDescent="0.4">
      <c r="A10" s="233">
        <v>1</v>
      </c>
      <c r="B10" s="233">
        <v>2</v>
      </c>
      <c r="C10" s="234"/>
      <c r="D10" s="234">
        <v>3</v>
      </c>
      <c r="E10" s="234"/>
      <c r="F10" s="233">
        <v>4</v>
      </c>
      <c r="G10" s="235">
        <v>5</v>
      </c>
      <c r="H10" s="233">
        <v>6</v>
      </c>
      <c r="I10" s="234">
        <v>7</v>
      </c>
      <c r="J10" s="234">
        <v>8</v>
      </c>
      <c r="K10" s="234">
        <v>9</v>
      </c>
      <c r="L10" s="234">
        <v>10</v>
      </c>
      <c r="M10" s="233">
        <v>11</v>
      </c>
      <c r="N10" s="234">
        <v>12</v>
      </c>
      <c r="O10" s="234">
        <v>13</v>
      </c>
      <c r="P10" s="233">
        <v>14</v>
      </c>
      <c r="Q10" s="236"/>
      <c r="R10" s="233">
        <v>15</v>
      </c>
      <c r="S10" s="233">
        <v>16</v>
      </c>
    </row>
    <row r="11" spans="1:19" s="161" customFormat="1" ht="17.149999999999999" customHeight="1" x14ac:dyDescent="0.4">
      <c r="A11" s="246" t="s">
        <v>579</v>
      </c>
      <c r="B11" s="247"/>
      <c r="C11" s="247"/>
      <c r="D11" s="247"/>
      <c r="E11" s="247"/>
      <c r="F11" s="247"/>
      <c r="G11" s="247"/>
      <c r="H11" s="247"/>
      <c r="I11" s="248" t="s">
        <v>534</v>
      </c>
      <c r="J11" s="249">
        <f>SUM(J12:J13)</f>
        <v>39148681</v>
      </c>
      <c r="K11" s="249">
        <f>SUM(K12:K13)</f>
        <v>46057273</v>
      </c>
      <c r="L11" s="249">
        <f>SUM(L12:L13)</f>
        <v>6908592</v>
      </c>
      <c r="M11" s="247"/>
      <c r="N11" s="247"/>
      <c r="O11" s="247"/>
      <c r="P11" s="247"/>
      <c r="Q11" s="247"/>
      <c r="R11" s="247"/>
      <c r="S11" s="247"/>
    </row>
    <row r="12" spans="1:19" s="129" customFormat="1" ht="13.4" customHeight="1" x14ac:dyDescent="0.4">
      <c r="A12" s="212">
        <v>2</v>
      </c>
      <c r="B12" s="214" t="s">
        <v>146</v>
      </c>
      <c r="C12" s="215" t="s">
        <v>147</v>
      </c>
      <c r="D12" s="252" t="s">
        <v>192</v>
      </c>
      <c r="E12" s="253" t="s">
        <v>193</v>
      </c>
      <c r="F12" s="254" t="s">
        <v>317</v>
      </c>
      <c r="G12" s="253" t="s">
        <v>318</v>
      </c>
      <c r="H12" s="255" t="s">
        <v>304</v>
      </c>
      <c r="I12" s="252" t="s">
        <v>518</v>
      </c>
      <c r="J12" s="208">
        <v>23148681</v>
      </c>
      <c r="K12" s="208">
        <v>27233743</v>
      </c>
      <c r="L12" s="208">
        <v>4085062</v>
      </c>
      <c r="M12" s="219" t="s">
        <v>26</v>
      </c>
      <c r="N12" s="274" t="s">
        <v>42</v>
      </c>
      <c r="O12" s="274" t="s">
        <v>42</v>
      </c>
      <c r="P12" s="256">
        <v>45819</v>
      </c>
      <c r="Q12" s="298" t="s">
        <v>609</v>
      </c>
      <c r="R12" s="255" t="s">
        <v>42</v>
      </c>
      <c r="S12" s="255" t="s">
        <v>44</v>
      </c>
    </row>
    <row r="13" spans="1:19" s="161" customFormat="1" ht="47.15" customHeight="1" x14ac:dyDescent="0.4">
      <c r="A13" s="212">
        <v>3</v>
      </c>
      <c r="B13" s="214" t="s">
        <v>154</v>
      </c>
      <c r="C13" s="215" t="s">
        <v>155</v>
      </c>
      <c r="D13" s="252" t="s">
        <v>202</v>
      </c>
      <c r="E13" s="259" t="s">
        <v>203</v>
      </c>
      <c r="F13" s="267" t="s">
        <v>349</v>
      </c>
      <c r="G13" s="253" t="s">
        <v>350</v>
      </c>
      <c r="H13" s="255" t="s">
        <v>304</v>
      </c>
      <c r="I13" s="252" t="s">
        <v>518</v>
      </c>
      <c r="J13" s="208">
        <v>16000000</v>
      </c>
      <c r="K13" s="208">
        <v>18823530</v>
      </c>
      <c r="L13" s="208">
        <v>2823530</v>
      </c>
      <c r="M13" s="218" t="s">
        <v>17</v>
      </c>
      <c r="N13" s="269" t="s">
        <v>568</v>
      </c>
      <c r="O13" s="274" t="s">
        <v>42</v>
      </c>
      <c r="P13" s="274" t="s">
        <v>42</v>
      </c>
      <c r="Q13" s="298" t="s">
        <v>609</v>
      </c>
      <c r="R13" s="255" t="s">
        <v>42</v>
      </c>
      <c r="S13" s="299" t="s">
        <v>610</v>
      </c>
    </row>
    <row r="14" spans="1:19" s="161" customFormat="1" ht="14.5" customHeight="1" x14ac:dyDescent="0.4">
      <c r="A14" s="157" t="s">
        <v>531</v>
      </c>
      <c r="B14" s="158"/>
      <c r="C14" s="159"/>
      <c r="D14" s="159"/>
      <c r="E14" s="159"/>
      <c r="F14" s="158"/>
      <c r="G14" s="251"/>
      <c r="H14" s="158"/>
      <c r="I14" s="250" t="s">
        <v>552</v>
      </c>
      <c r="J14" s="238">
        <f>SUM(J15:J18)</f>
        <v>55552297</v>
      </c>
      <c r="K14" s="238">
        <f>SUM(K15:K18)</f>
        <v>65355644</v>
      </c>
      <c r="L14" s="238">
        <f>SUM(L15:L18)</f>
        <v>9803347</v>
      </c>
      <c r="M14" s="160"/>
      <c r="N14" s="160"/>
      <c r="O14" s="160"/>
      <c r="P14" s="160"/>
      <c r="Q14" s="160"/>
      <c r="R14" s="158"/>
      <c r="S14" s="159"/>
    </row>
    <row r="15" spans="1:19" s="129" customFormat="1" ht="33.75" customHeight="1" x14ac:dyDescent="0.4">
      <c r="A15" s="213">
        <v>2</v>
      </c>
      <c r="B15" s="291" t="s">
        <v>144</v>
      </c>
      <c r="C15" s="215" t="s">
        <v>145</v>
      </c>
      <c r="D15" s="252" t="s">
        <v>187</v>
      </c>
      <c r="E15" s="253" t="s">
        <v>188</v>
      </c>
      <c r="F15" s="252" t="s">
        <v>305</v>
      </c>
      <c r="G15" s="253" t="s">
        <v>306</v>
      </c>
      <c r="H15" s="255">
        <v>2</v>
      </c>
      <c r="I15" s="252" t="s">
        <v>517</v>
      </c>
      <c r="J15" s="208">
        <v>8407694</v>
      </c>
      <c r="K15" s="208">
        <v>9891405</v>
      </c>
      <c r="L15" s="208">
        <v>1483711</v>
      </c>
      <c r="M15" s="219" t="s">
        <v>10</v>
      </c>
      <c r="N15" s="258" t="s">
        <v>521</v>
      </c>
      <c r="O15" s="258" t="s">
        <v>48</v>
      </c>
      <c r="P15" s="258">
        <v>45933</v>
      </c>
      <c r="Q15" s="310" t="s">
        <v>529</v>
      </c>
      <c r="R15" s="252" t="s">
        <v>47</v>
      </c>
      <c r="S15" s="252" t="s">
        <v>46</v>
      </c>
    </row>
    <row r="16" spans="1:19" s="161" customFormat="1" ht="25.5" customHeight="1" x14ac:dyDescent="0.4">
      <c r="A16" s="212">
        <v>3</v>
      </c>
      <c r="B16" s="214" t="s">
        <v>156</v>
      </c>
      <c r="C16" s="215" t="s">
        <v>586</v>
      </c>
      <c r="D16" s="252" t="s">
        <v>204</v>
      </c>
      <c r="E16" s="259" t="s">
        <v>587</v>
      </c>
      <c r="F16" s="300" t="s">
        <v>588</v>
      </c>
      <c r="G16" s="253" t="s">
        <v>562</v>
      </c>
      <c r="H16" s="255" t="s">
        <v>304</v>
      </c>
      <c r="I16" s="252" t="s">
        <v>517</v>
      </c>
      <c r="J16" s="208">
        <v>1954863</v>
      </c>
      <c r="K16" s="208">
        <v>2299839</v>
      </c>
      <c r="L16" s="208">
        <v>344976</v>
      </c>
      <c r="M16" s="218" t="s">
        <v>17</v>
      </c>
      <c r="N16" s="305" t="s">
        <v>567</v>
      </c>
      <c r="O16" s="305" t="s">
        <v>567</v>
      </c>
      <c r="P16" s="258">
        <v>45918</v>
      </c>
      <c r="Q16" s="257" t="s">
        <v>528</v>
      </c>
      <c r="R16" s="252" t="s">
        <v>44</v>
      </c>
      <c r="S16" s="252" t="s">
        <v>44</v>
      </c>
    </row>
    <row r="17" spans="1:19" s="129" customFormat="1" ht="36.75" customHeight="1" x14ac:dyDescent="0.4">
      <c r="A17" s="212">
        <v>4</v>
      </c>
      <c r="B17" s="214" t="s">
        <v>159</v>
      </c>
      <c r="C17" s="215" t="s">
        <v>160</v>
      </c>
      <c r="D17" s="252" t="s">
        <v>209</v>
      </c>
      <c r="E17" s="253" t="s">
        <v>210</v>
      </c>
      <c r="F17" s="255" t="s">
        <v>382</v>
      </c>
      <c r="G17" s="253" t="s">
        <v>383</v>
      </c>
      <c r="H17" s="255">
        <v>3</v>
      </c>
      <c r="I17" s="252" t="s">
        <v>517</v>
      </c>
      <c r="J17" s="208">
        <v>4517240</v>
      </c>
      <c r="K17" s="208">
        <v>5314400</v>
      </c>
      <c r="L17" s="208">
        <v>797160</v>
      </c>
      <c r="M17" s="218" t="s">
        <v>9</v>
      </c>
      <c r="N17" s="260" t="s">
        <v>523</v>
      </c>
      <c r="O17" s="260" t="s">
        <v>523</v>
      </c>
      <c r="P17" s="258">
        <v>45874</v>
      </c>
      <c r="Q17" s="257" t="s">
        <v>528</v>
      </c>
      <c r="R17" s="252" t="s">
        <v>48</v>
      </c>
      <c r="S17" s="252" t="s">
        <v>47</v>
      </c>
    </row>
    <row r="18" spans="1:19" s="161" customFormat="1" ht="33" customHeight="1" x14ac:dyDescent="0.4">
      <c r="A18" s="212">
        <v>4</v>
      </c>
      <c r="B18" s="214" t="s">
        <v>161</v>
      </c>
      <c r="C18" s="215" t="s">
        <v>162</v>
      </c>
      <c r="D18" s="252" t="s">
        <v>224</v>
      </c>
      <c r="E18" s="253" t="s">
        <v>225</v>
      </c>
      <c r="F18" s="255" t="s">
        <v>425</v>
      </c>
      <c r="G18" s="253" t="s">
        <v>426</v>
      </c>
      <c r="H18" s="255" t="s">
        <v>304</v>
      </c>
      <c r="I18" s="252" t="s">
        <v>519</v>
      </c>
      <c r="J18" s="208">
        <v>40672500</v>
      </c>
      <c r="K18" s="208">
        <v>47850000</v>
      </c>
      <c r="L18" s="208">
        <v>7177500</v>
      </c>
      <c r="M18" s="218" t="s">
        <v>6</v>
      </c>
      <c r="N18" s="258">
        <v>45645</v>
      </c>
      <c r="O18" s="256">
        <v>45700</v>
      </c>
      <c r="P18" s="256">
        <v>45863</v>
      </c>
      <c r="Q18" s="262" t="s">
        <v>528</v>
      </c>
      <c r="R18" s="255" t="s">
        <v>44</v>
      </c>
      <c r="S18" s="312" t="s">
        <v>48</v>
      </c>
    </row>
    <row r="19" spans="1:19" s="161" customFormat="1" ht="15.65" customHeight="1" x14ac:dyDescent="0.4">
      <c r="A19" s="165" t="s">
        <v>532</v>
      </c>
      <c r="B19" s="166"/>
      <c r="C19" s="167"/>
      <c r="D19" s="166"/>
      <c r="E19" s="167"/>
      <c r="F19" s="164"/>
      <c r="G19" s="167"/>
      <c r="H19" s="164"/>
      <c r="I19" s="168" t="s">
        <v>534</v>
      </c>
      <c r="J19" s="209">
        <f>SUBTOTAL(9,J20:J27)</f>
        <v>122986543</v>
      </c>
      <c r="K19" s="209">
        <f>SUBTOTAL(9,K20:K27)</f>
        <v>144690054</v>
      </c>
      <c r="L19" s="209">
        <f>SUBTOTAL(9,L20:L27)</f>
        <v>21703511</v>
      </c>
      <c r="M19" s="209"/>
      <c r="N19" s="209"/>
      <c r="O19" s="209"/>
      <c r="P19" s="209"/>
      <c r="Q19" s="209"/>
      <c r="R19" s="169"/>
      <c r="S19" s="169"/>
    </row>
    <row r="20" spans="1:19" s="129" customFormat="1" ht="13.4" customHeight="1" x14ac:dyDescent="0.4">
      <c r="A20" s="212">
        <v>1</v>
      </c>
      <c r="B20" s="291" t="s">
        <v>558</v>
      </c>
      <c r="C20" s="215" t="s">
        <v>559</v>
      </c>
      <c r="D20" s="254" t="s">
        <v>560</v>
      </c>
      <c r="E20" s="253" t="s">
        <v>561</v>
      </c>
      <c r="F20" s="267" t="s">
        <v>613</v>
      </c>
      <c r="G20" s="255" t="s">
        <v>304</v>
      </c>
      <c r="H20" s="255" t="s">
        <v>304</v>
      </c>
      <c r="I20" s="255" t="s">
        <v>517</v>
      </c>
      <c r="J20" s="208">
        <v>34000000</v>
      </c>
      <c r="K20" s="208">
        <v>40000000</v>
      </c>
      <c r="L20" s="208">
        <v>6000000</v>
      </c>
      <c r="M20" s="218" t="s">
        <v>12</v>
      </c>
      <c r="N20" s="302" t="s">
        <v>42</v>
      </c>
      <c r="O20" s="302" t="s">
        <v>43</v>
      </c>
      <c r="P20" s="304" t="s">
        <v>44</v>
      </c>
      <c r="Q20" s="264" t="s">
        <v>529</v>
      </c>
      <c r="R20" s="265" t="s">
        <v>44</v>
      </c>
      <c r="S20" s="255" t="s">
        <v>48</v>
      </c>
    </row>
    <row r="21" spans="1:19" s="129" customFormat="1" ht="32.25" customHeight="1" x14ac:dyDescent="0.4">
      <c r="A21" s="213">
        <v>2</v>
      </c>
      <c r="B21" s="214" t="s">
        <v>144</v>
      </c>
      <c r="C21" s="216" t="s">
        <v>145</v>
      </c>
      <c r="D21" s="255" t="s">
        <v>183</v>
      </c>
      <c r="E21" s="253" t="s">
        <v>184</v>
      </c>
      <c r="F21" s="252" t="s">
        <v>297</v>
      </c>
      <c r="G21" s="253" t="s">
        <v>298</v>
      </c>
      <c r="H21" s="255">
        <v>3</v>
      </c>
      <c r="I21" s="255" t="s">
        <v>517</v>
      </c>
      <c r="J21" s="208">
        <v>12961544</v>
      </c>
      <c r="K21" s="208">
        <v>15248876</v>
      </c>
      <c r="L21" s="208">
        <v>2287332</v>
      </c>
      <c r="M21" s="220" t="s">
        <v>10</v>
      </c>
      <c r="N21" s="274" t="s">
        <v>48</v>
      </c>
      <c r="O21" s="274" t="s">
        <v>47</v>
      </c>
      <c r="P21" s="274" t="s">
        <v>48</v>
      </c>
      <c r="Q21" s="264" t="s">
        <v>529</v>
      </c>
      <c r="R21" s="255" t="s">
        <v>47</v>
      </c>
      <c r="S21" s="255" t="s">
        <v>47</v>
      </c>
    </row>
    <row r="22" spans="1:19" s="129" customFormat="1" ht="36.75" customHeight="1" x14ac:dyDescent="0.4">
      <c r="A22" s="212">
        <v>2</v>
      </c>
      <c r="B22" s="214" t="s">
        <v>580</v>
      </c>
      <c r="C22" s="215" t="s">
        <v>581</v>
      </c>
      <c r="D22" s="252" t="s">
        <v>582</v>
      </c>
      <c r="E22" s="253" t="s">
        <v>583</v>
      </c>
      <c r="F22" s="255" t="s">
        <v>584</v>
      </c>
      <c r="G22" s="253" t="s">
        <v>186</v>
      </c>
      <c r="H22" s="255" t="s">
        <v>304</v>
      </c>
      <c r="I22" s="252" t="s">
        <v>517</v>
      </c>
      <c r="J22" s="208">
        <v>4000000</v>
      </c>
      <c r="K22" s="208">
        <v>4705883</v>
      </c>
      <c r="L22" s="208">
        <v>705883</v>
      </c>
      <c r="M22" s="220" t="s">
        <v>26</v>
      </c>
      <c r="N22" s="305" t="s">
        <v>567</v>
      </c>
      <c r="O22" s="305" t="s">
        <v>567</v>
      </c>
      <c r="P22" s="304" t="s">
        <v>43</v>
      </c>
      <c r="Q22" s="264" t="s">
        <v>529</v>
      </c>
      <c r="R22" s="255" t="s">
        <v>44</v>
      </c>
      <c r="S22" s="255" t="s">
        <v>48</v>
      </c>
    </row>
    <row r="23" spans="1:19" s="129" customFormat="1" ht="35.25" customHeight="1" x14ac:dyDescent="0.4">
      <c r="A23" s="212">
        <v>2</v>
      </c>
      <c r="B23" s="214" t="s">
        <v>580</v>
      </c>
      <c r="C23" s="215" t="s">
        <v>581</v>
      </c>
      <c r="D23" s="252" t="s">
        <v>582</v>
      </c>
      <c r="E23" s="253" t="s">
        <v>583</v>
      </c>
      <c r="F23" s="255" t="s">
        <v>585</v>
      </c>
      <c r="G23" s="253" t="s">
        <v>189</v>
      </c>
      <c r="H23" s="255" t="s">
        <v>304</v>
      </c>
      <c r="I23" s="252" t="s">
        <v>517</v>
      </c>
      <c r="J23" s="208">
        <v>31000000</v>
      </c>
      <c r="K23" s="208">
        <v>36470589</v>
      </c>
      <c r="L23" s="208">
        <v>5470589</v>
      </c>
      <c r="M23" s="220" t="s">
        <v>26</v>
      </c>
      <c r="N23" s="305" t="s">
        <v>567</v>
      </c>
      <c r="O23" s="305" t="s">
        <v>567</v>
      </c>
      <c r="P23" s="304" t="s">
        <v>43</v>
      </c>
      <c r="Q23" s="264" t="s">
        <v>529</v>
      </c>
      <c r="R23" s="255" t="s">
        <v>44</v>
      </c>
      <c r="S23" s="255" t="s">
        <v>48</v>
      </c>
    </row>
    <row r="24" spans="1:19" s="129" customFormat="1" ht="22.4" customHeight="1" x14ac:dyDescent="0.4">
      <c r="A24" s="212">
        <v>3</v>
      </c>
      <c r="B24" s="214" t="s">
        <v>589</v>
      </c>
      <c r="C24" s="215" t="s">
        <v>590</v>
      </c>
      <c r="D24" s="252" t="s">
        <v>591</v>
      </c>
      <c r="E24" s="259" t="s">
        <v>595</v>
      </c>
      <c r="F24" s="255" t="s">
        <v>596</v>
      </c>
      <c r="G24" s="253" t="s">
        <v>597</v>
      </c>
      <c r="H24" s="255" t="s">
        <v>304</v>
      </c>
      <c r="I24" s="252" t="s">
        <v>518</v>
      </c>
      <c r="J24" s="208">
        <v>21325092</v>
      </c>
      <c r="K24" s="208">
        <v>25088344</v>
      </c>
      <c r="L24" s="208">
        <v>3763252</v>
      </c>
      <c r="M24" s="218" t="s">
        <v>17</v>
      </c>
      <c r="N24" s="258">
        <v>45379</v>
      </c>
      <c r="O24" s="258">
        <v>45433</v>
      </c>
      <c r="P24" s="302" t="s">
        <v>48</v>
      </c>
      <c r="Q24" s="264" t="s">
        <v>529</v>
      </c>
      <c r="R24" s="265" t="s">
        <v>48</v>
      </c>
      <c r="S24" s="265" t="s">
        <v>48</v>
      </c>
    </row>
    <row r="25" spans="1:19" s="129" customFormat="1" ht="35.25" customHeight="1" x14ac:dyDescent="0.4">
      <c r="A25" s="212">
        <v>4</v>
      </c>
      <c r="B25" s="214" t="s">
        <v>159</v>
      </c>
      <c r="C25" s="215" t="s">
        <v>160</v>
      </c>
      <c r="D25" s="261" t="s">
        <v>209</v>
      </c>
      <c r="E25" s="253" t="s">
        <v>210</v>
      </c>
      <c r="F25" s="252" t="s">
        <v>377</v>
      </c>
      <c r="G25" s="253" t="s">
        <v>378</v>
      </c>
      <c r="H25" s="255" t="s">
        <v>304</v>
      </c>
      <c r="I25" s="252" t="s">
        <v>517</v>
      </c>
      <c r="J25" s="208">
        <v>3697500</v>
      </c>
      <c r="K25" s="208">
        <v>4350000</v>
      </c>
      <c r="L25" s="208">
        <v>652500</v>
      </c>
      <c r="M25" s="220" t="s">
        <v>16</v>
      </c>
      <c r="N25" s="305" t="s">
        <v>567</v>
      </c>
      <c r="O25" s="305" t="s">
        <v>567</v>
      </c>
      <c r="P25" s="274" t="s">
        <v>43</v>
      </c>
      <c r="Q25" s="264" t="s">
        <v>529</v>
      </c>
      <c r="R25" s="255" t="s">
        <v>48</v>
      </c>
      <c r="S25" s="255" t="s">
        <v>48</v>
      </c>
    </row>
    <row r="26" spans="1:19" s="129" customFormat="1" ht="13.4" customHeight="1" x14ac:dyDescent="0.4">
      <c r="A26" s="212">
        <v>6</v>
      </c>
      <c r="B26" s="214" t="s">
        <v>167</v>
      </c>
      <c r="C26" s="215" t="s">
        <v>168</v>
      </c>
      <c r="D26" s="261" t="s">
        <v>237</v>
      </c>
      <c r="E26" s="253" t="s">
        <v>238</v>
      </c>
      <c r="F26" s="255" t="s">
        <v>501</v>
      </c>
      <c r="G26" s="253" t="s">
        <v>502</v>
      </c>
      <c r="H26" s="255">
        <v>4</v>
      </c>
      <c r="I26" s="252" t="s">
        <v>520</v>
      </c>
      <c r="J26" s="208">
        <v>2007407</v>
      </c>
      <c r="K26" s="208">
        <v>2361656</v>
      </c>
      <c r="L26" s="208">
        <v>354249</v>
      </c>
      <c r="M26" s="220" t="s">
        <v>10</v>
      </c>
      <c r="N26" s="274" t="s">
        <v>44</v>
      </c>
      <c r="O26" s="274" t="s">
        <v>44</v>
      </c>
      <c r="P26" s="274" t="s">
        <v>43</v>
      </c>
      <c r="Q26" s="268" t="s">
        <v>529</v>
      </c>
      <c r="R26" s="255" t="s">
        <v>44</v>
      </c>
      <c r="S26" s="255" t="s">
        <v>48</v>
      </c>
    </row>
    <row r="27" spans="1:19" s="129" customFormat="1" ht="13.4" customHeight="1" x14ac:dyDescent="0.4">
      <c r="A27" s="212">
        <v>6</v>
      </c>
      <c r="B27" s="214" t="s">
        <v>167</v>
      </c>
      <c r="C27" s="215" t="s">
        <v>168</v>
      </c>
      <c r="D27" s="261" t="s">
        <v>237</v>
      </c>
      <c r="E27" s="253" t="s">
        <v>238</v>
      </c>
      <c r="F27" s="255" t="s">
        <v>501</v>
      </c>
      <c r="G27" s="253" t="s">
        <v>502</v>
      </c>
      <c r="H27" s="255">
        <v>5</v>
      </c>
      <c r="I27" s="252" t="s">
        <v>520</v>
      </c>
      <c r="J27" s="208">
        <v>13995000</v>
      </c>
      <c r="K27" s="208">
        <v>16464706</v>
      </c>
      <c r="L27" s="208">
        <v>2469706</v>
      </c>
      <c r="M27" s="220" t="s">
        <v>10</v>
      </c>
      <c r="N27" s="274" t="s">
        <v>47</v>
      </c>
      <c r="O27" s="274" t="s">
        <v>47</v>
      </c>
      <c r="P27" s="274" t="s">
        <v>48</v>
      </c>
      <c r="Q27" s="268" t="s">
        <v>529</v>
      </c>
      <c r="R27" s="255" t="s">
        <v>47</v>
      </c>
      <c r="S27" s="255" t="s">
        <v>46</v>
      </c>
    </row>
    <row r="28" spans="1:19" s="161" customFormat="1" ht="10.75" x14ac:dyDescent="0.4">
      <c r="A28" s="210" t="s">
        <v>533</v>
      </c>
      <c r="B28" s="171"/>
      <c r="C28" s="172"/>
      <c r="D28" s="171"/>
      <c r="E28" s="172"/>
      <c r="F28" s="162"/>
      <c r="G28" s="172"/>
      <c r="H28" s="162"/>
      <c r="I28" s="173" t="s">
        <v>534</v>
      </c>
      <c r="J28" s="211">
        <f>SUBTOTAL(9,J29:J233)</f>
        <v>4013387665</v>
      </c>
      <c r="K28" s="211">
        <f>SUBTOTAL(9,K29:K233)</f>
        <v>4721632622</v>
      </c>
      <c r="L28" s="211">
        <f>SUBTOTAL(9,L29:L233)</f>
        <v>708244957</v>
      </c>
      <c r="M28" s="211"/>
      <c r="N28" s="211"/>
      <c r="O28" s="211"/>
      <c r="P28" s="211"/>
      <c r="Q28" s="211"/>
      <c r="R28" s="163"/>
      <c r="S28" s="174"/>
    </row>
    <row r="29" spans="1:19" s="161" customFormat="1" ht="21" customHeight="1" x14ac:dyDescent="0.4">
      <c r="A29" s="227">
        <v>1</v>
      </c>
      <c r="B29" s="231" t="s">
        <v>136</v>
      </c>
      <c r="C29" s="270" t="s">
        <v>137</v>
      </c>
      <c r="D29" s="252" t="s">
        <v>169</v>
      </c>
      <c r="E29" s="253" t="s">
        <v>170</v>
      </c>
      <c r="F29" s="252" t="s">
        <v>239</v>
      </c>
      <c r="G29" s="253" t="s">
        <v>240</v>
      </c>
      <c r="H29" s="255" t="s">
        <v>304</v>
      </c>
      <c r="I29" s="252" t="s">
        <v>517</v>
      </c>
      <c r="J29" s="208">
        <v>12239103</v>
      </c>
      <c r="K29" s="208">
        <v>14398945</v>
      </c>
      <c r="L29" s="208">
        <v>2159842</v>
      </c>
      <c r="M29" s="232" t="s">
        <v>9</v>
      </c>
      <c r="N29" s="258">
        <v>45072</v>
      </c>
      <c r="O29" s="258">
        <v>45107</v>
      </c>
      <c r="P29" s="256">
        <v>45027</v>
      </c>
      <c r="Q29" s="258" t="s">
        <v>527</v>
      </c>
      <c r="R29" s="258">
        <v>45258</v>
      </c>
      <c r="S29" s="271" t="s">
        <v>551</v>
      </c>
    </row>
    <row r="30" spans="1:19" s="161" customFormat="1" ht="12.75" customHeight="1" x14ac:dyDescent="0.4">
      <c r="A30" s="227">
        <v>1</v>
      </c>
      <c r="B30" s="231" t="s">
        <v>136</v>
      </c>
      <c r="C30" s="217" t="s">
        <v>137</v>
      </c>
      <c r="D30" s="252" t="s">
        <v>169</v>
      </c>
      <c r="E30" s="253" t="s">
        <v>170</v>
      </c>
      <c r="F30" s="252" t="s">
        <v>241</v>
      </c>
      <c r="G30" s="253" t="s">
        <v>242</v>
      </c>
      <c r="H30" s="255" t="s">
        <v>304</v>
      </c>
      <c r="I30" s="252" t="s">
        <v>517</v>
      </c>
      <c r="J30" s="228">
        <v>36098377</v>
      </c>
      <c r="K30" s="228">
        <v>42468679</v>
      </c>
      <c r="L30" s="228">
        <v>6370302</v>
      </c>
      <c r="M30" s="232" t="s">
        <v>9</v>
      </c>
      <c r="N30" s="256">
        <v>45687</v>
      </c>
      <c r="O30" s="258">
        <v>45747</v>
      </c>
      <c r="P30" s="256">
        <v>45506</v>
      </c>
      <c r="Q30" s="258" t="s">
        <v>527</v>
      </c>
      <c r="R30" s="258">
        <v>45692</v>
      </c>
      <c r="S30" s="258">
        <v>45771</v>
      </c>
    </row>
    <row r="31" spans="1:19" s="161" customFormat="1" ht="12.75" customHeight="1" x14ac:dyDescent="0.4">
      <c r="A31" s="212">
        <v>1</v>
      </c>
      <c r="B31" s="214" t="s">
        <v>136</v>
      </c>
      <c r="C31" s="215" t="s">
        <v>137</v>
      </c>
      <c r="D31" s="252" t="s">
        <v>169</v>
      </c>
      <c r="E31" s="253" t="s">
        <v>170</v>
      </c>
      <c r="F31" s="252" t="s">
        <v>243</v>
      </c>
      <c r="G31" s="253" t="s">
        <v>244</v>
      </c>
      <c r="H31" s="255">
        <v>1</v>
      </c>
      <c r="I31" s="252" t="s">
        <v>517</v>
      </c>
      <c r="J31" s="208">
        <v>30770000</v>
      </c>
      <c r="K31" s="208">
        <v>36200000</v>
      </c>
      <c r="L31" s="208">
        <v>5430000</v>
      </c>
      <c r="M31" s="220" t="s">
        <v>9</v>
      </c>
      <c r="N31" s="256">
        <v>45134</v>
      </c>
      <c r="O31" s="256">
        <v>45271</v>
      </c>
      <c r="P31" s="256">
        <v>45110</v>
      </c>
      <c r="Q31" s="260" t="s">
        <v>527</v>
      </c>
      <c r="R31" s="256">
        <v>45468</v>
      </c>
      <c r="S31" s="258">
        <v>45541</v>
      </c>
    </row>
    <row r="32" spans="1:19" s="161" customFormat="1" ht="12.75" customHeight="1" x14ac:dyDescent="0.4">
      <c r="A32" s="212">
        <v>1</v>
      </c>
      <c r="B32" s="214" t="s">
        <v>136</v>
      </c>
      <c r="C32" s="215" t="s">
        <v>137</v>
      </c>
      <c r="D32" s="252" t="s">
        <v>169</v>
      </c>
      <c r="E32" s="253" t="s">
        <v>170</v>
      </c>
      <c r="F32" s="252" t="s">
        <v>243</v>
      </c>
      <c r="G32" s="253" t="s">
        <v>244</v>
      </c>
      <c r="H32" s="255">
        <v>2</v>
      </c>
      <c r="I32" s="252" t="s">
        <v>517</v>
      </c>
      <c r="J32" s="208">
        <v>17476000</v>
      </c>
      <c r="K32" s="208">
        <v>20560000</v>
      </c>
      <c r="L32" s="208">
        <v>3084000</v>
      </c>
      <c r="M32" s="218" t="s">
        <v>9</v>
      </c>
      <c r="N32" s="256">
        <v>45134</v>
      </c>
      <c r="O32" s="256">
        <v>45271</v>
      </c>
      <c r="P32" s="256">
        <v>45110</v>
      </c>
      <c r="Q32" s="260" t="s">
        <v>527</v>
      </c>
      <c r="R32" s="256">
        <v>45468</v>
      </c>
      <c r="S32" s="306" t="s">
        <v>610</v>
      </c>
    </row>
    <row r="33" spans="1:19" s="161" customFormat="1" ht="48" customHeight="1" x14ac:dyDescent="0.4">
      <c r="A33" s="224">
        <v>1</v>
      </c>
      <c r="B33" s="285" t="s">
        <v>136</v>
      </c>
      <c r="C33" s="286" t="s">
        <v>137</v>
      </c>
      <c r="D33" s="252" t="s">
        <v>169</v>
      </c>
      <c r="E33" s="253" t="s">
        <v>170</v>
      </c>
      <c r="F33" s="252" t="s">
        <v>245</v>
      </c>
      <c r="G33" s="253" t="s">
        <v>246</v>
      </c>
      <c r="H33" s="255">
        <v>1</v>
      </c>
      <c r="I33" s="252" t="s">
        <v>517</v>
      </c>
      <c r="J33" s="287">
        <v>12200257</v>
      </c>
      <c r="K33" s="287">
        <v>14353244</v>
      </c>
      <c r="L33" s="287">
        <v>2152987</v>
      </c>
      <c r="M33" s="226" t="s">
        <v>9</v>
      </c>
      <c r="N33" s="256">
        <v>45169</v>
      </c>
      <c r="O33" s="256">
        <v>45216</v>
      </c>
      <c r="P33" s="256">
        <v>45132</v>
      </c>
      <c r="Q33" s="260" t="s">
        <v>527</v>
      </c>
      <c r="R33" s="256">
        <v>45279</v>
      </c>
      <c r="S33" s="271" t="s">
        <v>551</v>
      </c>
    </row>
    <row r="34" spans="1:19" s="161" customFormat="1" ht="43" customHeight="1" x14ac:dyDescent="0.4">
      <c r="A34" s="227">
        <v>1</v>
      </c>
      <c r="B34" s="288" t="s">
        <v>136</v>
      </c>
      <c r="C34" s="289" t="s">
        <v>137</v>
      </c>
      <c r="D34" s="252" t="s">
        <v>169</v>
      </c>
      <c r="E34" s="253" t="s">
        <v>170</v>
      </c>
      <c r="F34" s="252" t="s">
        <v>245</v>
      </c>
      <c r="G34" s="253" t="s">
        <v>246</v>
      </c>
      <c r="H34" s="255">
        <v>2</v>
      </c>
      <c r="I34" s="252" t="s">
        <v>517</v>
      </c>
      <c r="J34" s="301">
        <v>20114979</v>
      </c>
      <c r="K34" s="301">
        <v>23664682</v>
      </c>
      <c r="L34" s="301">
        <v>3549703</v>
      </c>
      <c r="M34" s="226" t="s">
        <v>9</v>
      </c>
      <c r="N34" s="256">
        <v>45169</v>
      </c>
      <c r="O34" s="256">
        <v>45216</v>
      </c>
      <c r="P34" s="256">
        <v>45132</v>
      </c>
      <c r="Q34" s="260" t="s">
        <v>527</v>
      </c>
      <c r="R34" s="256">
        <v>45279</v>
      </c>
      <c r="S34" s="258">
        <v>45530</v>
      </c>
    </row>
    <row r="35" spans="1:19" s="161" customFormat="1" ht="46.5" customHeight="1" x14ac:dyDescent="0.4">
      <c r="A35" s="225">
        <v>1</v>
      </c>
      <c r="B35" s="285" t="s">
        <v>136</v>
      </c>
      <c r="C35" s="290" t="s">
        <v>137</v>
      </c>
      <c r="D35" s="252" t="s">
        <v>169</v>
      </c>
      <c r="E35" s="253" t="s">
        <v>170</v>
      </c>
      <c r="F35" s="252" t="s">
        <v>245</v>
      </c>
      <c r="G35" s="253" t="s">
        <v>246</v>
      </c>
      <c r="H35" s="255">
        <v>3</v>
      </c>
      <c r="I35" s="252" t="s">
        <v>517</v>
      </c>
      <c r="J35" s="287">
        <v>13413000</v>
      </c>
      <c r="K35" s="287">
        <v>15780000</v>
      </c>
      <c r="L35" s="287">
        <v>2367000</v>
      </c>
      <c r="M35" s="230" t="s">
        <v>9</v>
      </c>
      <c r="N35" s="256">
        <v>45442</v>
      </c>
      <c r="O35" s="256">
        <v>45539</v>
      </c>
      <c r="P35" s="256">
        <v>45401</v>
      </c>
      <c r="Q35" s="260" t="s">
        <v>527</v>
      </c>
      <c r="R35" s="256">
        <v>45496</v>
      </c>
      <c r="S35" s="271" t="s">
        <v>551</v>
      </c>
    </row>
    <row r="36" spans="1:19" s="161" customFormat="1" ht="34.5" customHeight="1" x14ac:dyDescent="0.4">
      <c r="A36" s="213">
        <v>1</v>
      </c>
      <c r="B36" s="291" t="s">
        <v>136</v>
      </c>
      <c r="C36" s="215" t="s">
        <v>137</v>
      </c>
      <c r="D36" s="252" t="s">
        <v>169</v>
      </c>
      <c r="E36" s="253" t="s">
        <v>170</v>
      </c>
      <c r="F36" s="252" t="s">
        <v>247</v>
      </c>
      <c r="G36" s="253" t="s">
        <v>248</v>
      </c>
      <c r="H36" s="255" t="s">
        <v>304</v>
      </c>
      <c r="I36" s="252" t="s">
        <v>517</v>
      </c>
      <c r="J36" s="208">
        <v>18487501</v>
      </c>
      <c r="K36" s="208">
        <v>21750002</v>
      </c>
      <c r="L36" s="208">
        <v>3262501</v>
      </c>
      <c r="M36" s="219" t="s">
        <v>9</v>
      </c>
      <c r="N36" s="258">
        <v>45743</v>
      </c>
      <c r="O36" s="256">
        <v>45787</v>
      </c>
      <c r="P36" s="256">
        <v>45653</v>
      </c>
      <c r="Q36" s="260" t="s">
        <v>527</v>
      </c>
      <c r="R36" s="272">
        <v>45839</v>
      </c>
      <c r="S36" s="273">
        <v>45875</v>
      </c>
    </row>
    <row r="37" spans="1:19" s="161" customFormat="1" ht="12" customHeight="1" x14ac:dyDescent="0.4">
      <c r="A37" s="212">
        <v>1</v>
      </c>
      <c r="B37" s="214" t="s">
        <v>136</v>
      </c>
      <c r="C37" s="215" t="s">
        <v>137</v>
      </c>
      <c r="D37" s="252" t="s">
        <v>169</v>
      </c>
      <c r="E37" s="253" t="s">
        <v>170</v>
      </c>
      <c r="F37" s="252" t="s">
        <v>249</v>
      </c>
      <c r="G37" s="253" t="s">
        <v>250</v>
      </c>
      <c r="H37" s="255" t="s">
        <v>304</v>
      </c>
      <c r="I37" s="252" t="s">
        <v>517</v>
      </c>
      <c r="J37" s="208">
        <v>14025000</v>
      </c>
      <c r="K37" s="208">
        <v>16500000</v>
      </c>
      <c r="L37" s="208">
        <v>2475000</v>
      </c>
      <c r="M37" s="219" t="s">
        <v>9</v>
      </c>
      <c r="N37" s="258">
        <v>45562</v>
      </c>
      <c r="O37" s="256">
        <v>45670</v>
      </c>
      <c r="P37" s="256">
        <v>45610</v>
      </c>
      <c r="Q37" s="260" t="s">
        <v>527</v>
      </c>
      <c r="R37" s="258">
        <v>45692</v>
      </c>
      <c r="S37" s="258">
        <v>45722</v>
      </c>
    </row>
    <row r="38" spans="1:19" s="161" customFormat="1" ht="12" customHeight="1" x14ac:dyDescent="0.4">
      <c r="A38" s="212">
        <v>1</v>
      </c>
      <c r="B38" s="214" t="s">
        <v>136</v>
      </c>
      <c r="C38" s="215" t="s">
        <v>137</v>
      </c>
      <c r="D38" s="252" t="s">
        <v>169</v>
      </c>
      <c r="E38" s="253" t="s">
        <v>170</v>
      </c>
      <c r="F38" s="252" t="s">
        <v>251</v>
      </c>
      <c r="G38" s="253" t="s">
        <v>252</v>
      </c>
      <c r="H38" s="255" t="s">
        <v>304</v>
      </c>
      <c r="I38" s="252" t="s">
        <v>517</v>
      </c>
      <c r="J38" s="208">
        <v>17173230</v>
      </c>
      <c r="K38" s="208">
        <v>20203800</v>
      </c>
      <c r="L38" s="208">
        <v>3030570</v>
      </c>
      <c r="M38" s="219" t="s">
        <v>9</v>
      </c>
      <c r="N38" s="256">
        <v>45169</v>
      </c>
      <c r="O38" s="256">
        <v>45216</v>
      </c>
      <c r="P38" s="256">
        <v>45128</v>
      </c>
      <c r="Q38" s="260" t="s">
        <v>527</v>
      </c>
      <c r="R38" s="256">
        <v>45279</v>
      </c>
      <c r="S38" s="271" t="s">
        <v>551</v>
      </c>
    </row>
    <row r="39" spans="1:19" s="161" customFormat="1" ht="12" customHeight="1" x14ac:dyDescent="0.4">
      <c r="A39" s="212">
        <v>1</v>
      </c>
      <c r="B39" s="214" t="s">
        <v>136</v>
      </c>
      <c r="C39" s="215" t="s">
        <v>137</v>
      </c>
      <c r="D39" s="252" t="s">
        <v>169</v>
      </c>
      <c r="E39" s="253" t="s">
        <v>170</v>
      </c>
      <c r="F39" s="252" t="s">
        <v>253</v>
      </c>
      <c r="G39" s="253" t="s">
        <v>254</v>
      </c>
      <c r="H39" s="255" t="s">
        <v>304</v>
      </c>
      <c r="I39" s="252" t="s">
        <v>517</v>
      </c>
      <c r="J39" s="208">
        <v>43256500</v>
      </c>
      <c r="K39" s="208">
        <v>50890000</v>
      </c>
      <c r="L39" s="208">
        <v>7633500</v>
      </c>
      <c r="M39" s="218" t="s">
        <v>9</v>
      </c>
      <c r="N39" s="256">
        <v>45169</v>
      </c>
      <c r="O39" s="256">
        <v>45279</v>
      </c>
      <c r="P39" s="256">
        <v>45138</v>
      </c>
      <c r="Q39" s="260" t="s">
        <v>527</v>
      </c>
      <c r="R39" s="256">
        <v>45300</v>
      </c>
      <c r="S39" s="271" t="s">
        <v>551</v>
      </c>
    </row>
    <row r="40" spans="1:19" s="161" customFormat="1" ht="12" customHeight="1" x14ac:dyDescent="0.4">
      <c r="A40" s="227">
        <v>1</v>
      </c>
      <c r="B40" s="292" t="s">
        <v>136</v>
      </c>
      <c r="C40" s="217" t="s">
        <v>137</v>
      </c>
      <c r="D40" s="252" t="s">
        <v>171</v>
      </c>
      <c r="E40" s="253" t="s">
        <v>172</v>
      </c>
      <c r="F40" s="252" t="s">
        <v>255</v>
      </c>
      <c r="G40" s="253" t="s">
        <v>256</v>
      </c>
      <c r="H40" s="255" t="s">
        <v>304</v>
      </c>
      <c r="I40" s="252" t="s">
        <v>517</v>
      </c>
      <c r="J40" s="228">
        <v>7425770</v>
      </c>
      <c r="K40" s="228">
        <v>8736200</v>
      </c>
      <c r="L40" s="228">
        <v>1310430</v>
      </c>
      <c r="M40" s="237" t="s">
        <v>9</v>
      </c>
      <c r="N40" s="256">
        <v>45897</v>
      </c>
      <c r="O40" s="284" t="s">
        <v>43</v>
      </c>
      <c r="P40" s="256">
        <v>45756</v>
      </c>
      <c r="Q40" s="260" t="s">
        <v>527</v>
      </c>
      <c r="R40" s="256">
        <v>45860</v>
      </c>
      <c r="S40" s="307" t="s">
        <v>610</v>
      </c>
    </row>
    <row r="41" spans="1:19" s="161" customFormat="1" ht="21.45" x14ac:dyDescent="0.4">
      <c r="A41" s="212">
        <v>1</v>
      </c>
      <c r="B41" s="214" t="s">
        <v>138</v>
      </c>
      <c r="C41" s="215" t="s">
        <v>139</v>
      </c>
      <c r="D41" s="252" t="s">
        <v>173</v>
      </c>
      <c r="E41" s="253" t="s">
        <v>174</v>
      </c>
      <c r="F41" s="252" t="s">
        <v>257</v>
      </c>
      <c r="G41" s="253" t="s">
        <v>258</v>
      </c>
      <c r="H41" s="255">
        <v>1</v>
      </c>
      <c r="I41" s="252" t="s">
        <v>517</v>
      </c>
      <c r="J41" s="208">
        <v>5633633</v>
      </c>
      <c r="K41" s="208">
        <v>6627804</v>
      </c>
      <c r="L41" s="208">
        <v>994171</v>
      </c>
      <c r="M41" s="218" t="s">
        <v>12</v>
      </c>
      <c r="N41" s="256">
        <v>45351</v>
      </c>
      <c r="O41" s="256">
        <v>45687</v>
      </c>
      <c r="P41" s="256">
        <v>45180</v>
      </c>
      <c r="Q41" s="260" t="s">
        <v>527</v>
      </c>
      <c r="R41" s="256">
        <v>45496</v>
      </c>
      <c r="S41" s="271" t="s">
        <v>551</v>
      </c>
    </row>
    <row r="42" spans="1:19" s="161" customFormat="1" ht="24.65" customHeight="1" x14ac:dyDescent="0.4">
      <c r="A42" s="212">
        <v>1</v>
      </c>
      <c r="B42" s="214" t="s">
        <v>138</v>
      </c>
      <c r="C42" s="215" t="s">
        <v>139</v>
      </c>
      <c r="D42" s="252" t="s">
        <v>173</v>
      </c>
      <c r="E42" s="253" t="s">
        <v>174</v>
      </c>
      <c r="F42" s="252" t="s">
        <v>257</v>
      </c>
      <c r="G42" s="253" t="s">
        <v>258</v>
      </c>
      <c r="H42" s="255">
        <v>2</v>
      </c>
      <c r="I42" s="252" t="s">
        <v>517</v>
      </c>
      <c r="J42" s="208">
        <v>8312810</v>
      </c>
      <c r="K42" s="208">
        <v>9779777</v>
      </c>
      <c r="L42" s="208">
        <v>1466967</v>
      </c>
      <c r="M42" s="220" t="s">
        <v>12</v>
      </c>
      <c r="N42" s="258">
        <v>45407</v>
      </c>
      <c r="O42" s="258">
        <v>45510</v>
      </c>
      <c r="P42" s="256">
        <v>45359</v>
      </c>
      <c r="Q42" s="260" t="s">
        <v>527</v>
      </c>
      <c r="R42" s="256">
        <v>45629</v>
      </c>
      <c r="S42" s="258">
        <v>45719</v>
      </c>
    </row>
    <row r="43" spans="1:19" s="161" customFormat="1" ht="14.15" customHeight="1" x14ac:dyDescent="0.4">
      <c r="A43" s="212">
        <v>1</v>
      </c>
      <c r="B43" s="214" t="s">
        <v>138</v>
      </c>
      <c r="C43" s="215" t="s">
        <v>139</v>
      </c>
      <c r="D43" s="252" t="s">
        <v>173</v>
      </c>
      <c r="E43" s="253" t="s">
        <v>174</v>
      </c>
      <c r="F43" s="252" t="s">
        <v>257</v>
      </c>
      <c r="G43" s="253" t="s">
        <v>258</v>
      </c>
      <c r="H43" s="255">
        <v>3</v>
      </c>
      <c r="I43" s="252" t="s">
        <v>517</v>
      </c>
      <c r="J43" s="208">
        <v>24960674</v>
      </c>
      <c r="K43" s="208">
        <v>29365499</v>
      </c>
      <c r="L43" s="208">
        <v>4404825</v>
      </c>
      <c r="M43" s="220" t="s">
        <v>12</v>
      </c>
      <c r="N43" s="258">
        <v>45562</v>
      </c>
      <c r="O43" s="258">
        <v>45680</v>
      </c>
      <c r="P43" s="258">
        <v>45436</v>
      </c>
      <c r="Q43" s="260" t="s">
        <v>527</v>
      </c>
      <c r="R43" s="256">
        <v>45587</v>
      </c>
      <c r="S43" s="258">
        <v>45715</v>
      </c>
    </row>
    <row r="44" spans="1:19" s="161" customFormat="1" ht="35.5" customHeight="1" x14ac:dyDescent="0.4">
      <c r="A44" s="212">
        <v>1</v>
      </c>
      <c r="B44" s="288" t="s">
        <v>138</v>
      </c>
      <c r="C44" s="289" t="s">
        <v>139</v>
      </c>
      <c r="D44" s="252" t="s">
        <v>173</v>
      </c>
      <c r="E44" s="253" t="s">
        <v>174</v>
      </c>
      <c r="F44" s="252" t="s">
        <v>259</v>
      </c>
      <c r="G44" s="253" t="s">
        <v>260</v>
      </c>
      <c r="H44" s="255" t="s">
        <v>304</v>
      </c>
      <c r="I44" s="252" t="s">
        <v>517</v>
      </c>
      <c r="J44" s="301">
        <v>49621122</v>
      </c>
      <c r="K44" s="301">
        <v>58377791</v>
      </c>
      <c r="L44" s="301">
        <v>8756669</v>
      </c>
      <c r="M44" s="220" t="s">
        <v>12</v>
      </c>
      <c r="N44" s="260" t="s">
        <v>521</v>
      </c>
      <c r="O44" s="260" t="s">
        <v>521</v>
      </c>
      <c r="P44" s="256">
        <v>45356</v>
      </c>
      <c r="Q44" s="258" t="s">
        <v>527</v>
      </c>
      <c r="R44" s="258">
        <v>45664</v>
      </c>
      <c r="S44" s="274" t="s">
        <v>530</v>
      </c>
    </row>
    <row r="45" spans="1:19" s="170" customFormat="1" ht="15" customHeight="1" x14ac:dyDescent="0.4">
      <c r="A45" s="227">
        <v>1</v>
      </c>
      <c r="B45" s="292" t="s">
        <v>138</v>
      </c>
      <c r="C45" s="217" t="s">
        <v>139</v>
      </c>
      <c r="D45" s="252" t="s">
        <v>173</v>
      </c>
      <c r="E45" s="253" t="s">
        <v>174</v>
      </c>
      <c r="F45" s="252" t="s">
        <v>261</v>
      </c>
      <c r="G45" s="253" t="s">
        <v>262</v>
      </c>
      <c r="H45" s="255" t="s">
        <v>304</v>
      </c>
      <c r="I45" s="252" t="s">
        <v>517</v>
      </c>
      <c r="J45" s="228">
        <v>1413178</v>
      </c>
      <c r="K45" s="228">
        <v>1662563</v>
      </c>
      <c r="L45" s="228">
        <v>249385</v>
      </c>
      <c r="M45" s="229" t="s">
        <v>12</v>
      </c>
      <c r="N45" s="256">
        <v>45197</v>
      </c>
      <c r="O45" s="256">
        <v>45232</v>
      </c>
      <c r="P45" s="256">
        <v>44942</v>
      </c>
      <c r="Q45" s="258" t="s">
        <v>527</v>
      </c>
      <c r="R45" s="258">
        <v>45216</v>
      </c>
      <c r="S45" s="258">
        <v>45568</v>
      </c>
    </row>
    <row r="46" spans="1:19" s="161" customFormat="1" ht="21.65" customHeight="1" x14ac:dyDescent="0.4">
      <c r="A46" s="212">
        <v>1</v>
      </c>
      <c r="B46" s="291" t="s">
        <v>138</v>
      </c>
      <c r="C46" s="215" t="s">
        <v>139</v>
      </c>
      <c r="D46" s="252" t="s">
        <v>173</v>
      </c>
      <c r="E46" s="253" t="s">
        <v>174</v>
      </c>
      <c r="F46" s="252" t="s">
        <v>263</v>
      </c>
      <c r="G46" s="253" t="s">
        <v>264</v>
      </c>
      <c r="H46" s="255" t="s">
        <v>304</v>
      </c>
      <c r="I46" s="252" t="s">
        <v>517</v>
      </c>
      <c r="J46" s="208">
        <v>19811048</v>
      </c>
      <c r="K46" s="208">
        <v>23307116</v>
      </c>
      <c r="L46" s="208">
        <v>3496068</v>
      </c>
      <c r="M46" s="218" t="s">
        <v>12</v>
      </c>
      <c r="N46" s="258">
        <v>45022</v>
      </c>
      <c r="O46" s="258">
        <v>45066</v>
      </c>
      <c r="P46" s="256">
        <v>44879</v>
      </c>
      <c r="Q46" s="258" t="s">
        <v>527</v>
      </c>
      <c r="R46" s="258">
        <v>45237</v>
      </c>
      <c r="S46" s="271" t="s">
        <v>551</v>
      </c>
    </row>
    <row r="47" spans="1:19" s="161" customFormat="1" ht="11.25" customHeight="1" x14ac:dyDescent="0.4">
      <c r="A47" s="212">
        <v>1</v>
      </c>
      <c r="B47" s="291" t="s">
        <v>138</v>
      </c>
      <c r="C47" s="215" t="s">
        <v>139</v>
      </c>
      <c r="D47" s="252" t="s">
        <v>175</v>
      </c>
      <c r="E47" s="253" t="s">
        <v>176</v>
      </c>
      <c r="F47" s="252" t="s">
        <v>265</v>
      </c>
      <c r="G47" s="253" t="s">
        <v>266</v>
      </c>
      <c r="H47" s="255" t="s">
        <v>304</v>
      </c>
      <c r="I47" s="252" t="s">
        <v>517</v>
      </c>
      <c r="J47" s="208">
        <v>19769234</v>
      </c>
      <c r="K47" s="208">
        <v>23257924</v>
      </c>
      <c r="L47" s="208">
        <v>3488690</v>
      </c>
      <c r="M47" s="218" t="s">
        <v>12</v>
      </c>
      <c r="N47" s="258">
        <v>45596</v>
      </c>
      <c r="O47" s="258">
        <v>45667</v>
      </c>
      <c r="P47" s="258">
        <v>45415</v>
      </c>
      <c r="Q47" s="260" t="s">
        <v>527</v>
      </c>
      <c r="R47" s="258">
        <v>45622</v>
      </c>
      <c r="S47" s="271" t="s">
        <v>551</v>
      </c>
    </row>
    <row r="48" spans="1:19" s="161" customFormat="1" ht="12" customHeight="1" x14ac:dyDescent="0.4">
      <c r="A48" s="212">
        <v>1</v>
      </c>
      <c r="B48" s="291" t="s">
        <v>138</v>
      </c>
      <c r="C48" s="215" t="s">
        <v>139</v>
      </c>
      <c r="D48" s="252" t="s">
        <v>177</v>
      </c>
      <c r="E48" s="253" t="s">
        <v>178</v>
      </c>
      <c r="F48" s="252" t="s">
        <v>267</v>
      </c>
      <c r="G48" s="253" t="s">
        <v>268</v>
      </c>
      <c r="H48" s="255" t="s">
        <v>304</v>
      </c>
      <c r="I48" s="252" t="s">
        <v>517</v>
      </c>
      <c r="J48" s="208">
        <v>74161672</v>
      </c>
      <c r="K48" s="208">
        <v>87249026</v>
      </c>
      <c r="L48" s="208">
        <v>13087354</v>
      </c>
      <c r="M48" s="218" t="s">
        <v>12</v>
      </c>
      <c r="N48" s="258">
        <v>44938</v>
      </c>
      <c r="O48" s="258">
        <v>44992</v>
      </c>
      <c r="P48" s="258">
        <v>44677</v>
      </c>
      <c r="Q48" s="258" t="s">
        <v>527</v>
      </c>
      <c r="R48" s="258">
        <v>45120</v>
      </c>
      <c r="S48" s="271" t="s">
        <v>551</v>
      </c>
    </row>
    <row r="49" spans="1:19" s="161" customFormat="1" ht="13.5" customHeight="1" x14ac:dyDescent="0.4">
      <c r="A49" s="212">
        <v>1</v>
      </c>
      <c r="B49" s="291" t="s">
        <v>138</v>
      </c>
      <c r="C49" s="215" t="s">
        <v>139</v>
      </c>
      <c r="D49" s="252" t="s">
        <v>177</v>
      </c>
      <c r="E49" s="253" t="s">
        <v>178</v>
      </c>
      <c r="F49" s="252" t="s">
        <v>269</v>
      </c>
      <c r="G49" s="253" t="s">
        <v>270</v>
      </c>
      <c r="H49" s="255" t="s">
        <v>304</v>
      </c>
      <c r="I49" s="252" t="s">
        <v>517</v>
      </c>
      <c r="J49" s="208">
        <v>60678205</v>
      </c>
      <c r="K49" s="208">
        <v>71386124</v>
      </c>
      <c r="L49" s="208">
        <v>10707919</v>
      </c>
      <c r="M49" s="218" t="s">
        <v>12</v>
      </c>
      <c r="N49" s="260" t="s">
        <v>521</v>
      </c>
      <c r="O49" s="260" t="s">
        <v>521</v>
      </c>
      <c r="P49" s="256">
        <v>44804</v>
      </c>
      <c r="Q49" s="258" t="s">
        <v>527</v>
      </c>
      <c r="R49" s="256">
        <v>45153</v>
      </c>
      <c r="S49" s="274" t="s">
        <v>530</v>
      </c>
    </row>
    <row r="50" spans="1:19" s="161" customFormat="1" ht="11.25" customHeight="1" x14ac:dyDescent="0.4">
      <c r="A50" s="212">
        <v>1</v>
      </c>
      <c r="B50" s="291" t="s">
        <v>138</v>
      </c>
      <c r="C50" s="215" t="s">
        <v>139</v>
      </c>
      <c r="D50" s="252" t="s">
        <v>177</v>
      </c>
      <c r="E50" s="253" t="s">
        <v>178</v>
      </c>
      <c r="F50" s="252" t="s">
        <v>271</v>
      </c>
      <c r="G50" s="253" t="s">
        <v>272</v>
      </c>
      <c r="H50" s="255" t="s">
        <v>304</v>
      </c>
      <c r="I50" s="252" t="s">
        <v>517</v>
      </c>
      <c r="J50" s="208">
        <v>24307956</v>
      </c>
      <c r="K50" s="208">
        <v>28597596</v>
      </c>
      <c r="L50" s="208">
        <v>4289640</v>
      </c>
      <c r="M50" s="218" t="s">
        <v>12</v>
      </c>
      <c r="N50" s="260" t="s">
        <v>521</v>
      </c>
      <c r="O50" s="260" t="s">
        <v>521</v>
      </c>
      <c r="P50" s="256">
        <v>44973</v>
      </c>
      <c r="Q50" s="258" t="s">
        <v>527</v>
      </c>
      <c r="R50" s="258">
        <v>45188</v>
      </c>
      <c r="S50" s="302" t="s">
        <v>530</v>
      </c>
    </row>
    <row r="51" spans="1:19" s="161" customFormat="1" ht="23.25" customHeight="1" x14ac:dyDescent="0.4">
      <c r="A51" s="212">
        <v>1</v>
      </c>
      <c r="B51" s="291" t="s">
        <v>138</v>
      </c>
      <c r="C51" s="215" t="s">
        <v>139</v>
      </c>
      <c r="D51" s="252" t="s">
        <v>177</v>
      </c>
      <c r="E51" s="253" t="s">
        <v>178</v>
      </c>
      <c r="F51" s="252" t="s">
        <v>273</v>
      </c>
      <c r="G51" s="253" t="s">
        <v>274</v>
      </c>
      <c r="H51" s="255" t="s">
        <v>304</v>
      </c>
      <c r="I51" s="252" t="s">
        <v>517</v>
      </c>
      <c r="J51" s="208">
        <v>29361690</v>
      </c>
      <c r="K51" s="208">
        <v>34543165</v>
      </c>
      <c r="L51" s="208">
        <v>5181475</v>
      </c>
      <c r="M51" s="218" t="s">
        <v>12</v>
      </c>
      <c r="N51" s="260" t="s">
        <v>521</v>
      </c>
      <c r="O51" s="260" t="s">
        <v>521</v>
      </c>
      <c r="P51" s="256">
        <v>44973</v>
      </c>
      <c r="Q51" s="258" t="s">
        <v>527</v>
      </c>
      <c r="R51" s="258">
        <v>45174</v>
      </c>
      <c r="S51" s="274" t="s">
        <v>530</v>
      </c>
    </row>
    <row r="52" spans="1:19" s="161" customFormat="1" ht="24.75" customHeight="1" x14ac:dyDescent="0.4">
      <c r="A52" s="212">
        <v>1</v>
      </c>
      <c r="B52" s="291" t="s">
        <v>138</v>
      </c>
      <c r="C52" s="215" t="s">
        <v>139</v>
      </c>
      <c r="D52" s="252" t="s">
        <v>177</v>
      </c>
      <c r="E52" s="253" t="s">
        <v>178</v>
      </c>
      <c r="F52" s="252" t="s">
        <v>275</v>
      </c>
      <c r="G52" s="253" t="s">
        <v>276</v>
      </c>
      <c r="H52" s="255" t="s">
        <v>304</v>
      </c>
      <c r="I52" s="252" t="s">
        <v>517</v>
      </c>
      <c r="J52" s="208">
        <v>23853429</v>
      </c>
      <c r="K52" s="208">
        <v>28062858</v>
      </c>
      <c r="L52" s="208">
        <v>4209429</v>
      </c>
      <c r="M52" s="218" t="s">
        <v>12</v>
      </c>
      <c r="N52" s="260" t="s">
        <v>521</v>
      </c>
      <c r="O52" s="260" t="s">
        <v>521</v>
      </c>
      <c r="P52" s="256">
        <v>44973</v>
      </c>
      <c r="Q52" s="258" t="s">
        <v>527</v>
      </c>
      <c r="R52" s="258">
        <v>45300</v>
      </c>
      <c r="S52" s="274" t="s">
        <v>530</v>
      </c>
    </row>
    <row r="53" spans="1:19" s="161" customFormat="1" ht="11.25" customHeight="1" x14ac:dyDescent="0.4">
      <c r="A53" s="212">
        <v>1</v>
      </c>
      <c r="B53" s="291" t="s">
        <v>138</v>
      </c>
      <c r="C53" s="215" t="s">
        <v>139</v>
      </c>
      <c r="D53" s="266" t="s">
        <v>177</v>
      </c>
      <c r="E53" s="253" t="s">
        <v>174</v>
      </c>
      <c r="F53" s="252" t="s">
        <v>277</v>
      </c>
      <c r="G53" s="253" t="s">
        <v>278</v>
      </c>
      <c r="H53" s="255">
        <v>1</v>
      </c>
      <c r="I53" s="252" t="s">
        <v>517</v>
      </c>
      <c r="J53" s="208">
        <v>423953</v>
      </c>
      <c r="K53" s="208">
        <v>498769</v>
      </c>
      <c r="L53" s="208">
        <v>74816</v>
      </c>
      <c r="M53" s="218" t="s">
        <v>12</v>
      </c>
      <c r="N53" s="258">
        <v>45021</v>
      </c>
      <c r="O53" s="258">
        <v>45145</v>
      </c>
      <c r="P53" s="258">
        <v>44813</v>
      </c>
      <c r="Q53" s="258" t="s">
        <v>527</v>
      </c>
      <c r="R53" s="258">
        <v>45160</v>
      </c>
      <c r="S53" s="271" t="s">
        <v>551</v>
      </c>
    </row>
    <row r="54" spans="1:19" s="161" customFormat="1" ht="11.25" customHeight="1" x14ac:dyDescent="0.4">
      <c r="A54" s="212">
        <v>1</v>
      </c>
      <c r="B54" s="291" t="s">
        <v>138</v>
      </c>
      <c r="C54" s="215" t="s">
        <v>139</v>
      </c>
      <c r="D54" s="252" t="s">
        <v>177</v>
      </c>
      <c r="E54" s="253" t="s">
        <v>174</v>
      </c>
      <c r="F54" s="252" t="s">
        <v>277</v>
      </c>
      <c r="G54" s="253" t="s">
        <v>278</v>
      </c>
      <c r="H54" s="255">
        <v>2</v>
      </c>
      <c r="I54" s="252" t="s">
        <v>517</v>
      </c>
      <c r="J54" s="208">
        <v>4186539</v>
      </c>
      <c r="K54" s="208">
        <v>4925340</v>
      </c>
      <c r="L54" s="208">
        <v>738801</v>
      </c>
      <c r="M54" s="218" t="s">
        <v>12</v>
      </c>
      <c r="N54" s="258">
        <v>45021</v>
      </c>
      <c r="O54" s="258">
        <v>45145</v>
      </c>
      <c r="P54" s="256">
        <v>44813</v>
      </c>
      <c r="Q54" s="258" t="s">
        <v>527</v>
      </c>
      <c r="R54" s="258">
        <v>45160</v>
      </c>
      <c r="S54" s="271" t="s">
        <v>551</v>
      </c>
    </row>
    <row r="55" spans="1:19" s="161" customFormat="1" ht="23.25" customHeight="1" x14ac:dyDescent="0.4">
      <c r="A55" s="212">
        <v>1</v>
      </c>
      <c r="B55" s="291" t="s">
        <v>140</v>
      </c>
      <c r="C55" s="215" t="s">
        <v>141</v>
      </c>
      <c r="D55" s="252" t="s">
        <v>179</v>
      </c>
      <c r="E55" s="253" t="s">
        <v>180</v>
      </c>
      <c r="F55" s="255" t="s">
        <v>279</v>
      </c>
      <c r="G55" s="253" t="s">
        <v>280</v>
      </c>
      <c r="H55" s="255" t="s">
        <v>304</v>
      </c>
      <c r="I55" s="252" t="s">
        <v>517</v>
      </c>
      <c r="J55" s="208">
        <v>134593934</v>
      </c>
      <c r="K55" s="208">
        <v>158345805</v>
      </c>
      <c r="L55" s="208">
        <v>23751871</v>
      </c>
      <c r="M55" s="218" t="s">
        <v>10</v>
      </c>
      <c r="N55" s="258">
        <v>45281</v>
      </c>
      <c r="O55" s="258">
        <v>45331</v>
      </c>
      <c r="P55" s="258">
        <v>45274</v>
      </c>
      <c r="Q55" s="258" t="s">
        <v>527</v>
      </c>
      <c r="R55" s="258">
        <v>45447</v>
      </c>
      <c r="S55" s="258">
        <v>45687</v>
      </c>
    </row>
    <row r="56" spans="1:19" s="161" customFormat="1" ht="22.5" customHeight="1" x14ac:dyDescent="0.4">
      <c r="A56" s="212">
        <v>1</v>
      </c>
      <c r="B56" s="291" t="s">
        <v>140</v>
      </c>
      <c r="C56" s="215" t="s">
        <v>141</v>
      </c>
      <c r="D56" s="252" t="s">
        <v>179</v>
      </c>
      <c r="E56" s="253" t="s">
        <v>180</v>
      </c>
      <c r="F56" s="255" t="s">
        <v>281</v>
      </c>
      <c r="G56" s="253" t="s">
        <v>282</v>
      </c>
      <c r="H56" s="255" t="s">
        <v>304</v>
      </c>
      <c r="I56" s="252" t="s">
        <v>517</v>
      </c>
      <c r="J56" s="208">
        <v>1094772</v>
      </c>
      <c r="K56" s="208">
        <v>1287968</v>
      </c>
      <c r="L56" s="208">
        <v>193196</v>
      </c>
      <c r="M56" s="218" t="s">
        <v>16</v>
      </c>
      <c r="N56" s="258">
        <v>45071</v>
      </c>
      <c r="O56" s="258">
        <v>45111</v>
      </c>
      <c r="P56" s="256">
        <v>45092</v>
      </c>
      <c r="Q56" s="258" t="s">
        <v>527</v>
      </c>
      <c r="R56" s="258">
        <v>45195</v>
      </c>
      <c r="S56" s="271" t="s">
        <v>551</v>
      </c>
    </row>
    <row r="57" spans="1:19" s="161" customFormat="1" ht="11.25" customHeight="1" x14ac:dyDescent="0.4">
      <c r="A57" s="212">
        <v>1</v>
      </c>
      <c r="B57" s="291" t="s">
        <v>142</v>
      </c>
      <c r="C57" s="215" t="s">
        <v>143</v>
      </c>
      <c r="D57" s="254" t="s">
        <v>181</v>
      </c>
      <c r="E57" s="253" t="s">
        <v>182</v>
      </c>
      <c r="F57" s="267" t="s">
        <v>284</v>
      </c>
      <c r="G57" s="253" t="s">
        <v>285</v>
      </c>
      <c r="H57" s="255" t="s">
        <v>304</v>
      </c>
      <c r="I57" s="255" t="s">
        <v>517</v>
      </c>
      <c r="J57" s="208">
        <v>3697500</v>
      </c>
      <c r="K57" s="208">
        <v>4350000</v>
      </c>
      <c r="L57" s="208">
        <v>652500</v>
      </c>
      <c r="M57" s="218" t="s">
        <v>17</v>
      </c>
      <c r="N57" s="258">
        <v>45072</v>
      </c>
      <c r="O57" s="258">
        <v>45111</v>
      </c>
      <c r="P57" s="256">
        <v>45092</v>
      </c>
      <c r="Q57" s="258" t="s">
        <v>527</v>
      </c>
      <c r="R57" s="258">
        <v>45433</v>
      </c>
      <c r="S57" s="271" t="s">
        <v>551</v>
      </c>
    </row>
    <row r="58" spans="1:19" s="161" customFormat="1" ht="36.75" customHeight="1" x14ac:dyDescent="0.4">
      <c r="A58" s="212">
        <v>2</v>
      </c>
      <c r="B58" s="291" t="s">
        <v>144</v>
      </c>
      <c r="C58" s="215" t="s">
        <v>145</v>
      </c>
      <c r="D58" s="255" t="s">
        <v>183</v>
      </c>
      <c r="E58" s="253" t="s">
        <v>184</v>
      </c>
      <c r="F58" s="252" t="s">
        <v>286</v>
      </c>
      <c r="G58" s="253" t="s">
        <v>287</v>
      </c>
      <c r="H58" s="255">
        <v>1</v>
      </c>
      <c r="I58" s="255" t="s">
        <v>517</v>
      </c>
      <c r="J58" s="208">
        <v>2550000</v>
      </c>
      <c r="K58" s="208">
        <v>3000000</v>
      </c>
      <c r="L58" s="208">
        <v>450000</v>
      </c>
      <c r="M58" s="218" t="s">
        <v>12</v>
      </c>
      <c r="N58" s="274" t="s">
        <v>521</v>
      </c>
      <c r="O58" s="274" t="s">
        <v>521</v>
      </c>
      <c r="P58" s="258">
        <v>45470</v>
      </c>
      <c r="Q58" s="260" t="s">
        <v>527</v>
      </c>
      <c r="R58" s="256">
        <v>45643</v>
      </c>
      <c r="S58" s="274" t="s">
        <v>530</v>
      </c>
    </row>
    <row r="59" spans="1:19" s="161" customFormat="1" ht="36.75" customHeight="1" x14ac:dyDescent="0.4">
      <c r="A59" s="212">
        <v>2</v>
      </c>
      <c r="B59" s="291" t="s">
        <v>144</v>
      </c>
      <c r="C59" s="215" t="s">
        <v>145</v>
      </c>
      <c r="D59" s="255" t="s">
        <v>183</v>
      </c>
      <c r="E59" s="253" t="s">
        <v>184</v>
      </c>
      <c r="F59" s="252" t="s">
        <v>286</v>
      </c>
      <c r="G59" s="253" t="s">
        <v>287</v>
      </c>
      <c r="H59" s="255">
        <v>2</v>
      </c>
      <c r="I59" s="255" t="s">
        <v>517</v>
      </c>
      <c r="J59" s="208">
        <v>144685431</v>
      </c>
      <c r="K59" s="208">
        <v>170218155</v>
      </c>
      <c r="L59" s="208">
        <v>25532724</v>
      </c>
      <c r="M59" s="218" t="s">
        <v>12</v>
      </c>
      <c r="N59" s="274" t="s">
        <v>521</v>
      </c>
      <c r="O59" s="274" t="s">
        <v>521</v>
      </c>
      <c r="P59" s="258">
        <v>45470</v>
      </c>
      <c r="Q59" s="260" t="s">
        <v>527</v>
      </c>
      <c r="R59" s="256">
        <v>45643</v>
      </c>
      <c r="S59" s="274" t="s">
        <v>530</v>
      </c>
    </row>
    <row r="60" spans="1:19" s="161" customFormat="1" ht="25" customHeight="1" x14ac:dyDescent="0.4">
      <c r="A60" s="212">
        <v>2</v>
      </c>
      <c r="B60" s="291" t="s">
        <v>144</v>
      </c>
      <c r="C60" s="215" t="s">
        <v>145</v>
      </c>
      <c r="D60" s="255" t="s">
        <v>183</v>
      </c>
      <c r="E60" s="253" t="s">
        <v>184</v>
      </c>
      <c r="F60" s="252" t="s">
        <v>288</v>
      </c>
      <c r="G60" s="253" t="s">
        <v>289</v>
      </c>
      <c r="H60" s="255" t="s">
        <v>304</v>
      </c>
      <c r="I60" s="255" t="s">
        <v>517</v>
      </c>
      <c r="J60" s="208">
        <v>6639649</v>
      </c>
      <c r="K60" s="208">
        <v>7811352</v>
      </c>
      <c r="L60" s="208">
        <v>1171703</v>
      </c>
      <c r="M60" s="218" t="s">
        <v>12</v>
      </c>
      <c r="N60" s="274" t="s">
        <v>521</v>
      </c>
      <c r="O60" s="274" t="s">
        <v>521</v>
      </c>
      <c r="P60" s="258">
        <v>45636</v>
      </c>
      <c r="Q60" s="258" t="s">
        <v>527</v>
      </c>
      <c r="R60" s="256">
        <v>45727</v>
      </c>
      <c r="S60" s="274" t="s">
        <v>530</v>
      </c>
    </row>
    <row r="61" spans="1:19" s="161" customFormat="1" ht="45" customHeight="1" x14ac:dyDescent="0.4">
      <c r="A61" s="212">
        <v>2</v>
      </c>
      <c r="B61" s="291" t="s">
        <v>144</v>
      </c>
      <c r="C61" s="215" t="s">
        <v>145</v>
      </c>
      <c r="D61" s="255" t="s">
        <v>183</v>
      </c>
      <c r="E61" s="253" t="s">
        <v>184</v>
      </c>
      <c r="F61" s="252" t="s">
        <v>290</v>
      </c>
      <c r="G61" s="253" t="s">
        <v>291</v>
      </c>
      <c r="H61" s="255">
        <v>1</v>
      </c>
      <c r="I61" s="255" t="s">
        <v>517</v>
      </c>
      <c r="J61" s="208">
        <v>271188</v>
      </c>
      <c r="K61" s="208">
        <v>319045</v>
      </c>
      <c r="L61" s="208">
        <v>47857</v>
      </c>
      <c r="M61" s="218" t="s">
        <v>12</v>
      </c>
      <c r="N61" s="260" t="s">
        <v>522</v>
      </c>
      <c r="O61" s="258">
        <v>45510</v>
      </c>
      <c r="P61" s="260" t="s">
        <v>522</v>
      </c>
      <c r="Q61" s="258" t="s">
        <v>527</v>
      </c>
      <c r="R61" s="258">
        <v>45447</v>
      </c>
      <c r="S61" s="271" t="s">
        <v>551</v>
      </c>
    </row>
    <row r="62" spans="1:19" s="161" customFormat="1" ht="33.75" customHeight="1" x14ac:dyDescent="0.4">
      <c r="A62" s="212">
        <v>2</v>
      </c>
      <c r="B62" s="291" t="s">
        <v>144</v>
      </c>
      <c r="C62" s="215" t="s">
        <v>145</v>
      </c>
      <c r="D62" s="255" t="s">
        <v>183</v>
      </c>
      <c r="E62" s="253" t="s">
        <v>184</v>
      </c>
      <c r="F62" s="252" t="s">
        <v>290</v>
      </c>
      <c r="G62" s="253" t="s">
        <v>292</v>
      </c>
      <c r="H62" s="255">
        <v>2</v>
      </c>
      <c r="I62" s="255" t="s">
        <v>517</v>
      </c>
      <c r="J62" s="208">
        <v>47440102</v>
      </c>
      <c r="K62" s="208">
        <v>55811885</v>
      </c>
      <c r="L62" s="208">
        <v>8371783</v>
      </c>
      <c r="M62" s="218" t="s">
        <v>26</v>
      </c>
      <c r="N62" s="274" t="s">
        <v>521</v>
      </c>
      <c r="O62" s="274" t="s">
        <v>521</v>
      </c>
      <c r="P62" s="256">
        <v>45610</v>
      </c>
      <c r="Q62" s="258" t="s">
        <v>527</v>
      </c>
      <c r="R62" s="256">
        <v>45664</v>
      </c>
      <c r="S62" s="274" t="s">
        <v>530</v>
      </c>
    </row>
    <row r="63" spans="1:19" s="161" customFormat="1" ht="12" customHeight="1" x14ac:dyDescent="0.4">
      <c r="A63" s="212">
        <v>2</v>
      </c>
      <c r="B63" s="291" t="s">
        <v>144</v>
      </c>
      <c r="C63" s="215" t="s">
        <v>145</v>
      </c>
      <c r="D63" s="255" t="s">
        <v>183</v>
      </c>
      <c r="E63" s="253" t="s">
        <v>184</v>
      </c>
      <c r="F63" s="252" t="s">
        <v>293</v>
      </c>
      <c r="G63" s="253" t="s">
        <v>294</v>
      </c>
      <c r="H63" s="255" t="s">
        <v>304</v>
      </c>
      <c r="I63" s="255" t="s">
        <v>517</v>
      </c>
      <c r="J63" s="208">
        <v>86441736</v>
      </c>
      <c r="K63" s="208">
        <v>101696160</v>
      </c>
      <c r="L63" s="208">
        <v>15254424</v>
      </c>
      <c r="M63" s="218" t="s">
        <v>12</v>
      </c>
      <c r="N63" s="258">
        <v>45533</v>
      </c>
      <c r="O63" s="258">
        <v>45713</v>
      </c>
      <c r="P63" s="256">
        <v>45462</v>
      </c>
      <c r="Q63" s="260" t="s">
        <v>527</v>
      </c>
      <c r="R63" s="256">
        <v>45643</v>
      </c>
      <c r="S63" s="258">
        <v>45741</v>
      </c>
    </row>
    <row r="64" spans="1:19" s="161" customFormat="1" ht="33.75" customHeight="1" x14ac:dyDescent="0.4">
      <c r="A64" s="212">
        <v>2</v>
      </c>
      <c r="B64" s="291" t="s">
        <v>144</v>
      </c>
      <c r="C64" s="215" t="s">
        <v>145</v>
      </c>
      <c r="D64" s="255" t="s">
        <v>183</v>
      </c>
      <c r="E64" s="253" t="s">
        <v>184</v>
      </c>
      <c r="F64" s="255" t="s">
        <v>295</v>
      </c>
      <c r="G64" s="253" t="s">
        <v>296</v>
      </c>
      <c r="H64" s="255" t="s">
        <v>304</v>
      </c>
      <c r="I64" s="255" t="s">
        <v>517</v>
      </c>
      <c r="J64" s="208">
        <v>16269000</v>
      </c>
      <c r="K64" s="208">
        <v>19140000</v>
      </c>
      <c r="L64" s="208">
        <v>2871000</v>
      </c>
      <c r="M64" s="219" t="s">
        <v>9</v>
      </c>
      <c r="N64" s="260" t="s">
        <v>523</v>
      </c>
      <c r="O64" s="260" t="s">
        <v>523</v>
      </c>
      <c r="P64" s="256">
        <v>45454</v>
      </c>
      <c r="Q64" s="260" t="s">
        <v>527</v>
      </c>
      <c r="R64" s="256">
        <v>45552</v>
      </c>
      <c r="S64" s="271" t="s">
        <v>551</v>
      </c>
    </row>
    <row r="65" spans="1:19" s="161" customFormat="1" ht="12" customHeight="1" x14ac:dyDescent="0.4">
      <c r="A65" s="212">
        <v>2</v>
      </c>
      <c r="B65" s="291" t="s">
        <v>144</v>
      </c>
      <c r="C65" s="215" t="s">
        <v>145</v>
      </c>
      <c r="D65" s="255" t="s">
        <v>183</v>
      </c>
      <c r="E65" s="253" t="s">
        <v>184</v>
      </c>
      <c r="F65" s="252" t="s">
        <v>297</v>
      </c>
      <c r="G65" s="253" t="s">
        <v>298</v>
      </c>
      <c r="H65" s="255">
        <v>1</v>
      </c>
      <c r="I65" s="255" t="s">
        <v>517</v>
      </c>
      <c r="J65" s="208">
        <v>3093705</v>
      </c>
      <c r="K65" s="208">
        <v>3639653</v>
      </c>
      <c r="L65" s="208">
        <v>545948</v>
      </c>
      <c r="M65" s="219" t="s">
        <v>10</v>
      </c>
      <c r="N65" s="260" t="s">
        <v>523</v>
      </c>
      <c r="O65" s="260" t="s">
        <v>523</v>
      </c>
      <c r="P65" s="256">
        <v>45397</v>
      </c>
      <c r="Q65" s="260" t="s">
        <v>527</v>
      </c>
      <c r="R65" s="256">
        <v>45489</v>
      </c>
      <c r="S65" s="271" t="s">
        <v>551</v>
      </c>
    </row>
    <row r="66" spans="1:19" s="161" customFormat="1" ht="12.65" customHeight="1" x14ac:dyDescent="0.4">
      <c r="A66" s="212">
        <v>2</v>
      </c>
      <c r="B66" s="291" t="s">
        <v>144</v>
      </c>
      <c r="C66" s="215" t="s">
        <v>145</v>
      </c>
      <c r="D66" s="255" t="s">
        <v>183</v>
      </c>
      <c r="E66" s="253" t="s">
        <v>184</v>
      </c>
      <c r="F66" s="252" t="s">
        <v>297</v>
      </c>
      <c r="G66" s="253" t="s">
        <v>298</v>
      </c>
      <c r="H66" s="255">
        <v>2</v>
      </c>
      <c r="I66" s="255" t="s">
        <v>517</v>
      </c>
      <c r="J66" s="208">
        <v>5190824</v>
      </c>
      <c r="K66" s="208">
        <v>6106852</v>
      </c>
      <c r="L66" s="208">
        <v>916028</v>
      </c>
      <c r="M66" s="219" t="s">
        <v>10</v>
      </c>
      <c r="N66" s="258">
        <v>45498</v>
      </c>
      <c r="O66" s="256">
        <v>45538</v>
      </c>
      <c r="P66" s="256">
        <v>45503</v>
      </c>
      <c r="Q66" s="258" t="s">
        <v>527</v>
      </c>
      <c r="R66" s="256">
        <v>45601</v>
      </c>
      <c r="S66" s="271" t="s">
        <v>551</v>
      </c>
    </row>
    <row r="67" spans="1:19" s="161" customFormat="1" ht="21.75" customHeight="1" x14ac:dyDescent="0.4">
      <c r="A67" s="213">
        <v>2</v>
      </c>
      <c r="B67" s="291" t="s">
        <v>144</v>
      </c>
      <c r="C67" s="215" t="s">
        <v>145</v>
      </c>
      <c r="D67" s="255" t="s">
        <v>183</v>
      </c>
      <c r="E67" s="253" t="s">
        <v>184</v>
      </c>
      <c r="F67" s="252" t="s">
        <v>299</v>
      </c>
      <c r="G67" s="253" t="s">
        <v>300</v>
      </c>
      <c r="H67" s="255" t="s">
        <v>304</v>
      </c>
      <c r="I67" s="255" t="s">
        <v>517</v>
      </c>
      <c r="J67" s="208">
        <v>11092500</v>
      </c>
      <c r="K67" s="208">
        <v>13050000</v>
      </c>
      <c r="L67" s="208">
        <v>1957500</v>
      </c>
      <c r="M67" s="219" t="s">
        <v>12</v>
      </c>
      <c r="N67" s="258">
        <v>45533</v>
      </c>
      <c r="O67" s="258">
        <v>45712</v>
      </c>
      <c r="P67" s="256">
        <v>45462</v>
      </c>
      <c r="Q67" s="260" t="s">
        <v>527</v>
      </c>
      <c r="R67" s="256">
        <v>45643</v>
      </c>
      <c r="S67" s="258">
        <v>45747</v>
      </c>
    </row>
    <row r="68" spans="1:19" s="161" customFormat="1" ht="21.75" customHeight="1" x14ac:dyDescent="0.4">
      <c r="A68" s="213">
        <v>2</v>
      </c>
      <c r="B68" s="291" t="s">
        <v>144</v>
      </c>
      <c r="C68" s="215" t="s">
        <v>145</v>
      </c>
      <c r="D68" s="255" t="s">
        <v>183</v>
      </c>
      <c r="E68" s="253" t="s">
        <v>184</v>
      </c>
      <c r="F68" s="252" t="s">
        <v>301</v>
      </c>
      <c r="G68" s="253" t="s">
        <v>302</v>
      </c>
      <c r="H68" s="255" t="s">
        <v>304</v>
      </c>
      <c r="I68" s="255" t="s">
        <v>517</v>
      </c>
      <c r="J68" s="208">
        <v>29580000</v>
      </c>
      <c r="K68" s="208">
        <v>34800000</v>
      </c>
      <c r="L68" s="208">
        <v>5220000</v>
      </c>
      <c r="M68" s="219" t="s">
        <v>12</v>
      </c>
      <c r="N68" s="256">
        <v>45743</v>
      </c>
      <c r="O68" s="256">
        <v>45805</v>
      </c>
      <c r="P68" s="258">
        <v>45491</v>
      </c>
      <c r="Q68" s="260" t="s">
        <v>527</v>
      </c>
      <c r="R68" s="256">
        <v>45664</v>
      </c>
      <c r="S68" s="258">
        <v>45833</v>
      </c>
    </row>
    <row r="69" spans="1:19" s="161" customFormat="1" ht="21.75" customHeight="1" x14ac:dyDescent="0.4">
      <c r="A69" s="213">
        <v>2</v>
      </c>
      <c r="B69" s="291" t="s">
        <v>144</v>
      </c>
      <c r="C69" s="215" t="s">
        <v>145</v>
      </c>
      <c r="D69" s="252" t="s">
        <v>185</v>
      </c>
      <c r="E69" s="253" t="s">
        <v>186</v>
      </c>
      <c r="F69" s="255" t="s">
        <v>303</v>
      </c>
      <c r="G69" s="255" t="s">
        <v>304</v>
      </c>
      <c r="H69" s="255">
        <v>1</v>
      </c>
      <c r="I69" s="252" t="s">
        <v>518</v>
      </c>
      <c r="J69" s="208">
        <v>18246193</v>
      </c>
      <c r="K69" s="208">
        <v>21466110</v>
      </c>
      <c r="L69" s="208">
        <v>3219917</v>
      </c>
      <c r="M69" s="219" t="s">
        <v>26</v>
      </c>
      <c r="N69" s="274" t="s">
        <v>521</v>
      </c>
      <c r="O69" s="274" t="s">
        <v>521</v>
      </c>
      <c r="P69" s="256">
        <v>45604</v>
      </c>
      <c r="Q69" s="260" t="s">
        <v>527</v>
      </c>
      <c r="R69" s="256">
        <v>45664</v>
      </c>
      <c r="S69" s="274" t="s">
        <v>530</v>
      </c>
    </row>
    <row r="70" spans="1:19" s="161" customFormat="1" ht="12" customHeight="1" x14ac:dyDescent="0.4">
      <c r="A70" s="213">
        <v>2</v>
      </c>
      <c r="B70" s="291" t="s">
        <v>144</v>
      </c>
      <c r="C70" s="215" t="s">
        <v>145</v>
      </c>
      <c r="D70" s="252" t="s">
        <v>187</v>
      </c>
      <c r="E70" s="253" t="s">
        <v>188</v>
      </c>
      <c r="F70" s="252" t="s">
        <v>305</v>
      </c>
      <c r="G70" s="253" t="s">
        <v>306</v>
      </c>
      <c r="H70" s="255">
        <v>1</v>
      </c>
      <c r="I70" s="252" t="s">
        <v>517</v>
      </c>
      <c r="J70" s="208">
        <v>33892306</v>
      </c>
      <c r="K70" s="208">
        <v>39873302</v>
      </c>
      <c r="L70" s="208">
        <v>5980996</v>
      </c>
      <c r="M70" s="219" t="s">
        <v>10</v>
      </c>
      <c r="N70" s="256">
        <v>45197</v>
      </c>
      <c r="O70" s="256">
        <v>45252</v>
      </c>
      <c r="P70" s="256">
        <v>45210</v>
      </c>
      <c r="Q70" s="260" t="s">
        <v>527</v>
      </c>
      <c r="R70" s="256">
        <v>45419</v>
      </c>
      <c r="S70" s="258">
        <v>45469</v>
      </c>
    </row>
    <row r="71" spans="1:19" s="161" customFormat="1" ht="22.5" customHeight="1" x14ac:dyDescent="0.4">
      <c r="A71" s="213">
        <v>2</v>
      </c>
      <c r="B71" s="291" t="s">
        <v>144</v>
      </c>
      <c r="C71" s="215" t="s">
        <v>145</v>
      </c>
      <c r="D71" s="252" t="s">
        <v>187</v>
      </c>
      <c r="E71" s="253" t="s">
        <v>188</v>
      </c>
      <c r="F71" s="252" t="s">
        <v>307</v>
      </c>
      <c r="G71" s="253" t="s">
        <v>308</v>
      </c>
      <c r="H71" s="255">
        <v>1</v>
      </c>
      <c r="I71" s="252" t="s">
        <v>517</v>
      </c>
      <c r="J71" s="208">
        <v>14391596</v>
      </c>
      <c r="K71" s="208">
        <v>16931290</v>
      </c>
      <c r="L71" s="208">
        <v>2539694</v>
      </c>
      <c r="M71" s="220" t="s">
        <v>10</v>
      </c>
      <c r="N71" s="258">
        <v>45098</v>
      </c>
      <c r="O71" s="258">
        <v>45107</v>
      </c>
      <c r="P71" s="256">
        <v>45072</v>
      </c>
      <c r="Q71" s="258" t="s">
        <v>527</v>
      </c>
      <c r="R71" s="256">
        <v>45104</v>
      </c>
      <c r="S71" s="271" t="s">
        <v>551</v>
      </c>
    </row>
    <row r="72" spans="1:19" s="161" customFormat="1" ht="22.5" customHeight="1" x14ac:dyDescent="0.4">
      <c r="A72" s="213">
        <v>2</v>
      </c>
      <c r="B72" s="291" t="s">
        <v>144</v>
      </c>
      <c r="C72" s="215" t="s">
        <v>145</v>
      </c>
      <c r="D72" s="252" t="s">
        <v>187</v>
      </c>
      <c r="E72" s="253" t="s">
        <v>188</v>
      </c>
      <c r="F72" s="252" t="s">
        <v>307</v>
      </c>
      <c r="G72" s="253" t="s">
        <v>308</v>
      </c>
      <c r="H72" s="255">
        <v>2</v>
      </c>
      <c r="I72" s="252" t="s">
        <v>517</v>
      </c>
      <c r="J72" s="208">
        <v>34838404</v>
      </c>
      <c r="K72" s="208">
        <v>40986358</v>
      </c>
      <c r="L72" s="208">
        <v>6147954</v>
      </c>
      <c r="M72" s="219" t="s">
        <v>10</v>
      </c>
      <c r="N72" s="258">
        <v>45316</v>
      </c>
      <c r="O72" s="258">
        <v>45366</v>
      </c>
      <c r="P72" s="258">
        <v>45335</v>
      </c>
      <c r="Q72" s="260" t="s">
        <v>527</v>
      </c>
      <c r="R72" s="256">
        <v>45412</v>
      </c>
      <c r="S72" s="258">
        <v>45456</v>
      </c>
    </row>
    <row r="73" spans="1:19" s="161" customFormat="1" ht="12.75" customHeight="1" x14ac:dyDescent="0.4">
      <c r="A73" s="213">
        <v>2</v>
      </c>
      <c r="B73" s="291" t="s">
        <v>144</v>
      </c>
      <c r="C73" s="215" t="s">
        <v>145</v>
      </c>
      <c r="D73" s="252" t="s">
        <v>187</v>
      </c>
      <c r="E73" s="253" t="s">
        <v>188</v>
      </c>
      <c r="F73" s="252" t="s">
        <v>309</v>
      </c>
      <c r="G73" s="253" t="s">
        <v>310</v>
      </c>
      <c r="H73" s="255">
        <v>1</v>
      </c>
      <c r="I73" s="252" t="s">
        <v>517</v>
      </c>
      <c r="J73" s="208">
        <v>2918429</v>
      </c>
      <c r="K73" s="208">
        <v>3433446</v>
      </c>
      <c r="L73" s="208">
        <v>515017</v>
      </c>
      <c r="M73" s="219" t="s">
        <v>11</v>
      </c>
      <c r="N73" s="258">
        <v>45021</v>
      </c>
      <c r="O73" s="258">
        <v>45111</v>
      </c>
      <c r="P73" s="256">
        <v>45012</v>
      </c>
      <c r="Q73" s="258" t="s">
        <v>527</v>
      </c>
      <c r="R73" s="256">
        <v>45216</v>
      </c>
      <c r="S73" s="271" t="s">
        <v>551</v>
      </c>
    </row>
    <row r="74" spans="1:19" s="161" customFormat="1" ht="12.75" customHeight="1" x14ac:dyDescent="0.4">
      <c r="A74" s="213">
        <v>2</v>
      </c>
      <c r="B74" s="291" t="s">
        <v>144</v>
      </c>
      <c r="C74" s="215" t="s">
        <v>145</v>
      </c>
      <c r="D74" s="252" t="s">
        <v>187</v>
      </c>
      <c r="E74" s="253" t="s">
        <v>188</v>
      </c>
      <c r="F74" s="252" t="s">
        <v>309</v>
      </c>
      <c r="G74" s="253" t="s">
        <v>310</v>
      </c>
      <c r="H74" s="255">
        <v>2</v>
      </c>
      <c r="I74" s="252" t="s">
        <v>517</v>
      </c>
      <c r="J74" s="208">
        <v>0</v>
      </c>
      <c r="K74" s="208">
        <v>0</v>
      </c>
      <c r="L74" s="208">
        <v>0</v>
      </c>
      <c r="M74" s="219" t="s">
        <v>11</v>
      </c>
      <c r="N74" s="260" t="s">
        <v>523</v>
      </c>
      <c r="O74" s="260" t="s">
        <v>523</v>
      </c>
      <c r="P74" s="258">
        <v>45664</v>
      </c>
      <c r="Q74" s="258" t="s">
        <v>527</v>
      </c>
      <c r="R74" s="256">
        <v>45846</v>
      </c>
      <c r="S74" s="271" t="s">
        <v>551</v>
      </c>
    </row>
    <row r="75" spans="1:19" s="161" customFormat="1" ht="12.75" customHeight="1" x14ac:dyDescent="0.4">
      <c r="A75" s="213">
        <v>2</v>
      </c>
      <c r="B75" s="291" t="s">
        <v>144</v>
      </c>
      <c r="C75" s="215" t="s">
        <v>145</v>
      </c>
      <c r="D75" s="252" t="s">
        <v>187</v>
      </c>
      <c r="E75" s="253" t="s">
        <v>188</v>
      </c>
      <c r="F75" s="252" t="s">
        <v>309</v>
      </c>
      <c r="G75" s="253" t="s">
        <v>310</v>
      </c>
      <c r="H75" s="255">
        <v>3</v>
      </c>
      <c r="I75" s="252" t="s">
        <v>517</v>
      </c>
      <c r="J75" s="208">
        <v>47206634</v>
      </c>
      <c r="K75" s="208">
        <v>55537217</v>
      </c>
      <c r="L75" s="208">
        <v>8330583</v>
      </c>
      <c r="M75" s="219" t="s">
        <v>11</v>
      </c>
      <c r="N75" s="256">
        <v>45225</v>
      </c>
      <c r="O75" s="258">
        <v>45265</v>
      </c>
      <c r="P75" s="258">
        <v>45239</v>
      </c>
      <c r="Q75" s="258" t="s">
        <v>527</v>
      </c>
      <c r="R75" s="256">
        <v>45342</v>
      </c>
      <c r="S75" s="256">
        <v>45435</v>
      </c>
    </row>
    <row r="76" spans="1:19" s="161" customFormat="1" ht="22.5" customHeight="1" x14ac:dyDescent="0.3">
      <c r="A76" s="212">
        <v>2</v>
      </c>
      <c r="B76" s="214" t="s">
        <v>146</v>
      </c>
      <c r="C76" s="215" t="s">
        <v>147</v>
      </c>
      <c r="D76" s="252" t="s">
        <v>190</v>
      </c>
      <c r="E76" s="253" t="s">
        <v>191</v>
      </c>
      <c r="F76" s="252" t="s">
        <v>311</v>
      </c>
      <c r="G76" s="253" t="s">
        <v>312</v>
      </c>
      <c r="H76" s="255">
        <v>1</v>
      </c>
      <c r="I76" s="252" t="s">
        <v>517</v>
      </c>
      <c r="J76" s="208">
        <v>30396747</v>
      </c>
      <c r="K76" s="208">
        <v>35760879</v>
      </c>
      <c r="L76" s="208">
        <v>5364132</v>
      </c>
      <c r="M76" s="218" t="s">
        <v>10</v>
      </c>
      <c r="N76" s="256">
        <v>45316</v>
      </c>
      <c r="O76" s="258">
        <v>45434</v>
      </c>
      <c r="P76" s="256">
        <v>45330</v>
      </c>
      <c r="Q76" s="260" t="s">
        <v>527</v>
      </c>
      <c r="R76" s="256">
        <v>45419</v>
      </c>
      <c r="S76" s="275">
        <v>45462</v>
      </c>
    </row>
    <row r="77" spans="1:19" s="161" customFormat="1" ht="32.25" customHeight="1" x14ac:dyDescent="0.3">
      <c r="A77" s="212">
        <v>2</v>
      </c>
      <c r="B77" s="214" t="s">
        <v>146</v>
      </c>
      <c r="C77" s="215" t="s">
        <v>147</v>
      </c>
      <c r="D77" s="252" t="s">
        <v>190</v>
      </c>
      <c r="E77" s="253" t="s">
        <v>191</v>
      </c>
      <c r="F77" s="252" t="s">
        <v>311</v>
      </c>
      <c r="G77" s="253" t="s">
        <v>312</v>
      </c>
      <c r="H77" s="255">
        <v>2</v>
      </c>
      <c r="I77" s="252" t="s">
        <v>517</v>
      </c>
      <c r="J77" s="208">
        <v>22309636</v>
      </c>
      <c r="K77" s="208">
        <v>26246631</v>
      </c>
      <c r="L77" s="208">
        <v>3936995</v>
      </c>
      <c r="M77" s="218" t="s">
        <v>10</v>
      </c>
      <c r="N77" s="263" t="s">
        <v>567</v>
      </c>
      <c r="O77" s="263" t="s">
        <v>567</v>
      </c>
      <c r="P77" s="256">
        <v>45758</v>
      </c>
      <c r="Q77" s="260" t="s">
        <v>527</v>
      </c>
      <c r="R77" s="256">
        <v>45839</v>
      </c>
      <c r="S77" s="275">
        <v>45848</v>
      </c>
    </row>
    <row r="78" spans="1:19" s="161" customFormat="1" ht="32.25" customHeight="1" x14ac:dyDescent="0.4">
      <c r="A78" s="212">
        <v>2</v>
      </c>
      <c r="B78" s="214" t="s">
        <v>146</v>
      </c>
      <c r="C78" s="215" t="s">
        <v>147</v>
      </c>
      <c r="D78" s="252" t="s">
        <v>190</v>
      </c>
      <c r="E78" s="253" t="s">
        <v>191</v>
      </c>
      <c r="F78" s="252" t="s">
        <v>311</v>
      </c>
      <c r="G78" s="253" t="s">
        <v>312</v>
      </c>
      <c r="H78" s="255">
        <v>3</v>
      </c>
      <c r="I78" s="252" t="s">
        <v>517</v>
      </c>
      <c r="J78" s="208">
        <v>21453617</v>
      </c>
      <c r="K78" s="208">
        <v>25239550</v>
      </c>
      <c r="L78" s="208">
        <v>3785933</v>
      </c>
      <c r="M78" s="218" t="s">
        <v>10</v>
      </c>
      <c r="N78" s="256">
        <v>45869</v>
      </c>
      <c r="O78" s="258">
        <v>45916</v>
      </c>
      <c r="P78" s="256">
        <v>45813</v>
      </c>
      <c r="Q78" s="260" t="s">
        <v>527</v>
      </c>
      <c r="R78" s="256">
        <v>45860</v>
      </c>
      <c r="S78" s="274" t="s">
        <v>44</v>
      </c>
    </row>
    <row r="79" spans="1:19" s="161" customFormat="1" ht="11.25" customHeight="1" x14ac:dyDescent="0.4">
      <c r="A79" s="212">
        <v>2</v>
      </c>
      <c r="B79" s="214" t="s">
        <v>146</v>
      </c>
      <c r="C79" s="215" t="s">
        <v>147</v>
      </c>
      <c r="D79" s="252" t="s">
        <v>192</v>
      </c>
      <c r="E79" s="253" t="s">
        <v>193</v>
      </c>
      <c r="F79" s="254" t="s">
        <v>313</v>
      </c>
      <c r="G79" s="293" t="s">
        <v>314</v>
      </c>
      <c r="H79" s="255">
        <v>1</v>
      </c>
      <c r="I79" s="252" t="s">
        <v>518</v>
      </c>
      <c r="J79" s="208">
        <v>20000000</v>
      </c>
      <c r="K79" s="208">
        <v>23529412</v>
      </c>
      <c r="L79" s="208">
        <v>3529412</v>
      </c>
      <c r="M79" s="218" t="s">
        <v>10</v>
      </c>
      <c r="N79" s="256">
        <v>45197</v>
      </c>
      <c r="O79" s="256">
        <v>45252</v>
      </c>
      <c r="P79" s="256">
        <v>45209</v>
      </c>
      <c r="Q79" s="260" t="s">
        <v>527</v>
      </c>
      <c r="R79" s="256">
        <v>45377</v>
      </c>
      <c r="S79" s="271" t="s">
        <v>551</v>
      </c>
    </row>
    <row r="80" spans="1:19" s="161" customFormat="1" ht="11.25" customHeight="1" x14ac:dyDescent="0.4">
      <c r="A80" s="212">
        <v>2</v>
      </c>
      <c r="B80" s="214" t="s">
        <v>146</v>
      </c>
      <c r="C80" s="215" t="s">
        <v>147</v>
      </c>
      <c r="D80" s="252" t="s">
        <v>192</v>
      </c>
      <c r="E80" s="253" t="s">
        <v>193</v>
      </c>
      <c r="F80" s="254" t="s">
        <v>313</v>
      </c>
      <c r="G80" s="293" t="s">
        <v>314</v>
      </c>
      <c r="H80" s="255">
        <v>2</v>
      </c>
      <c r="I80" s="252" t="s">
        <v>518</v>
      </c>
      <c r="J80" s="208">
        <v>20000000</v>
      </c>
      <c r="K80" s="208">
        <v>23529412</v>
      </c>
      <c r="L80" s="208">
        <v>3529412</v>
      </c>
      <c r="M80" s="218" t="s">
        <v>10</v>
      </c>
      <c r="N80" s="258">
        <v>45596</v>
      </c>
      <c r="O80" s="256">
        <v>45643</v>
      </c>
      <c r="P80" s="256">
        <v>45551</v>
      </c>
      <c r="Q80" s="260" t="s">
        <v>527</v>
      </c>
      <c r="R80" s="256">
        <v>45643</v>
      </c>
      <c r="S80" s="258">
        <v>45686</v>
      </c>
    </row>
    <row r="81" spans="1:19" s="161" customFormat="1" ht="11.25" customHeight="1" x14ac:dyDescent="0.4">
      <c r="A81" s="212">
        <v>2</v>
      </c>
      <c r="B81" s="214" t="s">
        <v>146</v>
      </c>
      <c r="C81" s="215" t="s">
        <v>147</v>
      </c>
      <c r="D81" s="252" t="s">
        <v>192</v>
      </c>
      <c r="E81" s="253" t="s">
        <v>193</v>
      </c>
      <c r="F81" s="254" t="s">
        <v>313</v>
      </c>
      <c r="G81" s="293" t="s">
        <v>314</v>
      </c>
      <c r="H81" s="255">
        <v>3</v>
      </c>
      <c r="I81" s="252" t="s">
        <v>518</v>
      </c>
      <c r="J81" s="208">
        <v>25030000</v>
      </c>
      <c r="K81" s="208">
        <v>29447059</v>
      </c>
      <c r="L81" s="208">
        <v>4417059</v>
      </c>
      <c r="M81" s="218" t="s">
        <v>10</v>
      </c>
      <c r="N81" s="258">
        <v>45596</v>
      </c>
      <c r="O81" s="256">
        <v>45643</v>
      </c>
      <c r="P81" s="256">
        <v>45551</v>
      </c>
      <c r="Q81" s="260" t="s">
        <v>527</v>
      </c>
      <c r="R81" s="256">
        <v>45643</v>
      </c>
      <c r="S81" s="258">
        <v>45786</v>
      </c>
    </row>
    <row r="82" spans="1:19" s="161" customFormat="1" ht="11.25" customHeight="1" x14ac:dyDescent="0.4">
      <c r="A82" s="212">
        <v>2</v>
      </c>
      <c r="B82" s="214" t="s">
        <v>146</v>
      </c>
      <c r="C82" s="215" t="s">
        <v>147</v>
      </c>
      <c r="D82" s="252" t="s">
        <v>192</v>
      </c>
      <c r="E82" s="253" t="s">
        <v>193</v>
      </c>
      <c r="F82" s="254" t="s">
        <v>315</v>
      </c>
      <c r="G82" s="253" t="s">
        <v>316</v>
      </c>
      <c r="H82" s="255">
        <v>1</v>
      </c>
      <c r="I82" s="252" t="s">
        <v>518</v>
      </c>
      <c r="J82" s="208">
        <v>1598349</v>
      </c>
      <c r="K82" s="208">
        <v>1880411</v>
      </c>
      <c r="L82" s="208">
        <v>282062</v>
      </c>
      <c r="M82" s="219" t="s">
        <v>10</v>
      </c>
      <c r="N82" s="256">
        <v>45225</v>
      </c>
      <c r="O82" s="256">
        <v>45278</v>
      </c>
      <c r="P82" s="256">
        <v>45238</v>
      </c>
      <c r="Q82" s="260" t="s">
        <v>527</v>
      </c>
      <c r="R82" s="256">
        <v>45377</v>
      </c>
      <c r="S82" s="271" t="s">
        <v>551</v>
      </c>
    </row>
    <row r="83" spans="1:19" s="161" customFormat="1" ht="11.25" customHeight="1" x14ac:dyDescent="0.4">
      <c r="A83" s="212">
        <v>2</v>
      </c>
      <c r="B83" s="214" t="s">
        <v>146</v>
      </c>
      <c r="C83" s="215" t="s">
        <v>147</v>
      </c>
      <c r="D83" s="252" t="s">
        <v>192</v>
      </c>
      <c r="E83" s="253" t="s">
        <v>193</v>
      </c>
      <c r="F83" s="254" t="s">
        <v>315</v>
      </c>
      <c r="G83" s="253" t="s">
        <v>316</v>
      </c>
      <c r="H83" s="255">
        <v>2</v>
      </c>
      <c r="I83" s="252" t="s">
        <v>518</v>
      </c>
      <c r="J83" s="208">
        <v>3318280</v>
      </c>
      <c r="K83" s="208">
        <v>3903859</v>
      </c>
      <c r="L83" s="208">
        <v>585579</v>
      </c>
      <c r="M83" s="219" t="s">
        <v>10</v>
      </c>
      <c r="N83" s="258">
        <v>45379</v>
      </c>
      <c r="O83" s="256">
        <v>45447</v>
      </c>
      <c r="P83" s="256">
        <v>45385</v>
      </c>
      <c r="Q83" s="260" t="s">
        <v>527</v>
      </c>
      <c r="R83" s="256">
        <v>45545</v>
      </c>
      <c r="S83" s="258">
        <v>45580</v>
      </c>
    </row>
    <row r="84" spans="1:19" s="161" customFormat="1" ht="14.5" customHeight="1" x14ac:dyDescent="0.4">
      <c r="A84" s="212">
        <v>2</v>
      </c>
      <c r="B84" s="214" t="s">
        <v>146</v>
      </c>
      <c r="C84" s="215" t="s">
        <v>147</v>
      </c>
      <c r="D84" s="252" t="s">
        <v>194</v>
      </c>
      <c r="E84" s="253" t="s">
        <v>195</v>
      </c>
      <c r="F84" s="254" t="s">
        <v>319</v>
      </c>
      <c r="G84" s="253" t="s">
        <v>320</v>
      </c>
      <c r="H84" s="255" t="s">
        <v>304</v>
      </c>
      <c r="I84" s="252" t="s">
        <v>517</v>
      </c>
      <c r="J84" s="208">
        <v>10428625</v>
      </c>
      <c r="K84" s="208">
        <v>12268971</v>
      </c>
      <c r="L84" s="208">
        <v>1840346</v>
      </c>
      <c r="M84" s="218" t="s">
        <v>10</v>
      </c>
      <c r="N84" s="256">
        <v>45197</v>
      </c>
      <c r="O84" s="256">
        <v>45454</v>
      </c>
      <c r="P84" s="256">
        <v>45209</v>
      </c>
      <c r="Q84" s="258" t="s">
        <v>527</v>
      </c>
      <c r="R84" s="258">
        <v>45482</v>
      </c>
      <c r="S84" s="258">
        <v>45513</v>
      </c>
    </row>
    <row r="85" spans="1:19" s="161" customFormat="1" ht="24.65" customHeight="1" x14ac:dyDescent="0.4">
      <c r="A85" s="212">
        <v>2</v>
      </c>
      <c r="B85" s="214" t="s">
        <v>146</v>
      </c>
      <c r="C85" s="215" t="s">
        <v>147</v>
      </c>
      <c r="D85" s="252" t="s">
        <v>194</v>
      </c>
      <c r="E85" s="253" t="s">
        <v>195</v>
      </c>
      <c r="F85" s="254" t="s">
        <v>321</v>
      </c>
      <c r="G85" s="253" t="s">
        <v>322</v>
      </c>
      <c r="H85" s="255">
        <v>1</v>
      </c>
      <c r="I85" s="252" t="s">
        <v>517</v>
      </c>
      <c r="J85" s="208">
        <v>2500000</v>
      </c>
      <c r="K85" s="208">
        <v>2941177</v>
      </c>
      <c r="L85" s="208">
        <v>441177</v>
      </c>
      <c r="M85" s="218" t="s">
        <v>10</v>
      </c>
      <c r="N85" s="256">
        <v>45225</v>
      </c>
      <c r="O85" s="258">
        <v>45265</v>
      </c>
      <c r="P85" s="256">
        <v>45238</v>
      </c>
      <c r="Q85" s="260" t="s">
        <v>527</v>
      </c>
      <c r="R85" s="256">
        <v>45377</v>
      </c>
      <c r="S85" s="271" t="s">
        <v>551</v>
      </c>
    </row>
    <row r="86" spans="1:19" s="161" customFormat="1" ht="22" customHeight="1" x14ac:dyDescent="0.4">
      <c r="A86" s="212">
        <v>2</v>
      </c>
      <c r="B86" s="214" t="s">
        <v>146</v>
      </c>
      <c r="C86" s="215" t="s">
        <v>147</v>
      </c>
      <c r="D86" s="252" t="s">
        <v>194</v>
      </c>
      <c r="E86" s="253" t="s">
        <v>195</v>
      </c>
      <c r="F86" s="254" t="s">
        <v>321</v>
      </c>
      <c r="G86" s="253" t="s">
        <v>322</v>
      </c>
      <c r="H86" s="255">
        <v>2</v>
      </c>
      <c r="I86" s="252" t="s">
        <v>517</v>
      </c>
      <c r="J86" s="208">
        <v>1694262</v>
      </c>
      <c r="K86" s="208">
        <v>1993250</v>
      </c>
      <c r="L86" s="208">
        <v>298988</v>
      </c>
      <c r="M86" s="218" t="s">
        <v>10</v>
      </c>
      <c r="N86" s="256">
        <v>45225</v>
      </c>
      <c r="O86" s="258">
        <v>45265</v>
      </c>
      <c r="P86" s="256">
        <v>45238</v>
      </c>
      <c r="Q86" s="260" t="s">
        <v>527</v>
      </c>
      <c r="R86" s="256">
        <v>45377</v>
      </c>
      <c r="S86" s="271" t="s">
        <v>551</v>
      </c>
    </row>
    <row r="87" spans="1:19" s="161" customFormat="1" ht="22.5" customHeight="1" x14ac:dyDescent="0.4">
      <c r="A87" s="212">
        <v>2</v>
      </c>
      <c r="B87" s="214" t="s">
        <v>146</v>
      </c>
      <c r="C87" s="215" t="s">
        <v>147</v>
      </c>
      <c r="D87" s="252" t="s">
        <v>194</v>
      </c>
      <c r="E87" s="253" t="s">
        <v>195</v>
      </c>
      <c r="F87" s="254" t="s">
        <v>321</v>
      </c>
      <c r="G87" s="253" t="s">
        <v>322</v>
      </c>
      <c r="H87" s="255">
        <v>3</v>
      </c>
      <c r="I87" s="252" t="s">
        <v>517</v>
      </c>
      <c r="J87" s="208">
        <v>16000000</v>
      </c>
      <c r="K87" s="208">
        <v>18823530</v>
      </c>
      <c r="L87" s="208">
        <v>2823530</v>
      </c>
      <c r="M87" s="219" t="s">
        <v>10</v>
      </c>
      <c r="N87" s="256">
        <v>45624</v>
      </c>
      <c r="O87" s="258">
        <v>45693</v>
      </c>
      <c r="P87" s="256">
        <v>45632</v>
      </c>
      <c r="Q87" s="260" t="s">
        <v>527</v>
      </c>
      <c r="R87" s="256">
        <v>45706</v>
      </c>
      <c r="S87" s="258">
        <v>45737</v>
      </c>
    </row>
    <row r="88" spans="1:19" s="161" customFormat="1" ht="22.5" customHeight="1" x14ac:dyDescent="0.4">
      <c r="A88" s="212">
        <v>2</v>
      </c>
      <c r="B88" s="214" t="s">
        <v>146</v>
      </c>
      <c r="C88" s="215" t="s">
        <v>147</v>
      </c>
      <c r="D88" s="252" t="s">
        <v>194</v>
      </c>
      <c r="E88" s="253" t="s">
        <v>195</v>
      </c>
      <c r="F88" s="254" t="s">
        <v>321</v>
      </c>
      <c r="G88" s="253" t="s">
        <v>322</v>
      </c>
      <c r="H88" s="255">
        <v>4</v>
      </c>
      <c r="I88" s="252" t="s">
        <v>517</v>
      </c>
      <c r="J88" s="208">
        <v>9083238</v>
      </c>
      <c r="K88" s="208">
        <v>10686163</v>
      </c>
      <c r="L88" s="208">
        <v>1602925</v>
      </c>
      <c r="M88" s="219" t="s">
        <v>10</v>
      </c>
      <c r="N88" s="256">
        <v>45624</v>
      </c>
      <c r="O88" s="258">
        <v>45693</v>
      </c>
      <c r="P88" s="256">
        <v>45632</v>
      </c>
      <c r="Q88" s="260" t="s">
        <v>527</v>
      </c>
      <c r="R88" s="256">
        <v>45706</v>
      </c>
      <c r="S88" s="258">
        <v>45748</v>
      </c>
    </row>
    <row r="89" spans="1:19" s="161" customFormat="1" ht="23.25" customHeight="1" x14ac:dyDescent="0.4">
      <c r="A89" s="212">
        <v>2</v>
      </c>
      <c r="B89" s="214" t="s">
        <v>146</v>
      </c>
      <c r="C89" s="215" t="s">
        <v>147</v>
      </c>
      <c r="D89" s="252" t="s">
        <v>194</v>
      </c>
      <c r="E89" s="253" t="s">
        <v>195</v>
      </c>
      <c r="F89" s="254" t="s">
        <v>323</v>
      </c>
      <c r="G89" s="253" t="s">
        <v>324</v>
      </c>
      <c r="H89" s="255">
        <v>1</v>
      </c>
      <c r="I89" s="252" t="s">
        <v>517</v>
      </c>
      <c r="J89" s="208">
        <v>9243750</v>
      </c>
      <c r="K89" s="208">
        <v>10875000</v>
      </c>
      <c r="L89" s="208">
        <v>1631250</v>
      </c>
      <c r="M89" s="219" t="s">
        <v>10</v>
      </c>
      <c r="N89" s="258">
        <v>45021</v>
      </c>
      <c r="O89" s="258">
        <v>45078</v>
      </c>
      <c r="P89" s="256">
        <v>45028</v>
      </c>
      <c r="Q89" s="258" t="s">
        <v>527</v>
      </c>
      <c r="R89" s="256">
        <v>45120</v>
      </c>
      <c r="S89" s="271" t="s">
        <v>551</v>
      </c>
    </row>
    <row r="90" spans="1:19" s="161" customFormat="1" ht="22.5" customHeight="1" x14ac:dyDescent="0.4">
      <c r="A90" s="212">
        <v>2</v>
      </c>
      <c r="B90" s="214" t="s">
        <v>146</v>
      </c>
      <c r="C90" s="215" t="s">
        <v>147</v>
      </c>
      <c r="D90" s="252" t="s">
        <v>194</v>
      </c>
      <c r="E90" s="253" t="s">
        <v>195</v>
      </c>
      <c r="F90" s="252" t="s">
        <v>325</v>
      </c>
      <c r="G90" s="253" t="s">
        <v>326</v>
      </c>
      <c r="H90" s="255">
        <v>1</v>
      </c>
      <c r="I90" s="252" t="s">
        <v>517</v>
      </c>
      <c r="J90" s="208">
        <v>4225717</v>
      </c>
      <c r="K90" s="208">
        <v>4971432</v>
      </c>
      <c r="L90" s="208">
        <v>745715</v>
      </c>
      <c r="M90" s="219" t="s">
        <v>10</v>
      </c>
      <c r="N90" s="256">
        <v>45169</v>
      </c>
      <c r="O90" s="256">
        <v>45205</v>
      </c>
      <c r="P90" s="256">
        <v>45174</v>
      </c>
      <c r="Q90" s="258" t="s">
        <v>527</v>
      </c>
      <c r="R90" s="258">
        <v>45307</v>
      </c>
      <c r="S90" s="271" t="s">
        <v>551</v>
      </c>
    </row>
    <row r="91" spans="1:19" s="161" customFormat="1" ht="20.25" customHeight="1" x14ac:dyDescent="0.4">
      <c r="A91" s="212">
        <v>2</v>
      </c>
      <c r="B91" s="214" t="s">
        <v>146</v>
      </c>
      <c r="C91" s="215" t="s">
        <v>147</v>
      </c>
      <c r="D91" s="252" t="s">
        <v>194</v>
      </c>
      <c r="E91" s="253" t="s">
        <v>195</v>
      </c>
      <c r="F91" s="252" t="s">
        <v>325</v>
      </c>
      <c r="G91" s="253" t="s">
        <v>326</v>
      </c>
      <c r="H91" s="255">
        <v>2</v>
      </c>
      <c r="I91" s="252" t="s">
        <v>517</v>
      </c>
      <c r="J91" s="208">
        <v>845143</v>
      </c>
      <c r="K91" s="208">
        <v>994286</v>
      </c>
      <c r="L91" s="208">
        <v>149143</v>
      </c>
      <c r="M91" s="219" t="s">
        <v>10</v>
      </c>
      <c r="N91" s="256">
        <v>45169</v>
      </c>
      <c r="O91" s="256">
        <v>45205</v>
      </c>
      <c r="P91" s="256">
        <v>45174</v>
      </c>
      <c r="Q91" s="258" t="s">
        <v>527</v>
      </c>
      <c r="R91" s="258">
        <v>45307</v>
      </c>
      <c r="S91" s="271" t="s">
        <v>551</v>
      </c>
    </row>
    <row r="92" spans="1:19" s="161" customFormat="1" ht="26.15" customHeight="1" x14ac:dyDescent="0.4">
      <c r="A92" s="212">
        <v>2</v>
      </c>
      <c r="B92" s="214" t="s">
        <v>146</v>
      </c>
      <c r="C92" s="215" t="s">
        <v>147</v>
      </c>
      <c r="D92" s="252" t="s">
        <v>194</v>
      </c>
      <c r="E92" s="253" t="s">
        <v>195</v>
      </c>
      <c r="F92" s="254" t="s">
        <v>327</v>
      </c>
      <c r="G92" s="253" t="s">
        <v>328</v>
      </c>
      <c r="H92" s="255">
        <v>1</v>
      </c>
      <c r="I92" s="252" t="s">
        <v>517</v>
      </c>
      <c r="J92" s="208">
        <v>74812</v>
      </c>
      <c r="K92" s="208">
        <v>88015</v>
      </c>
      <c r="L92" s="208">
        <v>13203</v>
      </c>
      <c r="M92" s="219" t="s">
        <v>10</v>
      </c>
      <c r="N92" s="258">
        <v>44833</v>
      </c>
      <c r="O92" s="258">
        <v>44952</v>
      </c>
      <c r="P92" s="258">
        <v>44855</v>
      </c>
      <c r="Q92" s="258" t="s">
        <v>527</v>
      </c>
      <c r="R92" s="258">
        <v>45021</v>
      </c>
      <c r="S92" s="271" t="s">
        <v>551</v>
      </c>
    </row>
    <row r="93" spans="1:19" s="161" customFormat="1" ht="23.15" customHeight="1" x14ac:dyDescent="0.4">
      <c r="A93" s="212">
        <v>2</v>
      </c>
      <c r="B93" s="214" t="s">
        <v>146</v>
      </c>
      <c r="C93" s="215" t="s">
        <v>147</v>
      </c>
      <c r="D93" s="252" t="s">
        <v>194</v>
      </c>
      <c r="E93" s="253" t="s">
        <v>195</v>
      </c>
      <c r="F93" s="254" t="s">
        <v>327</v>
      </c>
      <c r="G93" s="253" t="s">
        <v>328</v>
      </c>
      <c r="H93" s="255">
        <v>2</v>
      </c>
      <c r="I93" s="252" t="s">
        <v>517</v>
      </c>
      <c r="J93" s="208">
        <v>1773172</v>
      </c>
      <c r="K93" s="208">
        <v>2086085</v>
      </c>
      <c r="L93" s="208">
        <v>312913</v>
      </c>
      <c r="M93" s="218" t="s">
        <v>10</v>
      </c>
      <c r="N93" s="258">
        <v>44833</v>
      </c>
      <c r="O93" s="258">
        <v>44952</v>
      </c>
      <c r="P93" s="258">
        <v>44855</v>
      </c>
      <c r="Q93" s="258" t="s">
        <v>527</v>
      </c>
      <c r="R93" s="258">
        <v>45021</v>
      </c>
      <c r="S93" s="271" t="s">
        <v>551</v>
      </c>
    </row>
    <row r="94" spans="1:19" s="161" customFormat="1" ht="23.15" customHeight="1" x14ac:dyDescent="0.4">
      <c r="A94" s="212">
        <v>2</v>
      </c>
      <c r="B94" s="214" t="s">
        <v>146</v>
      </c>
      <c r="C94" s="215" t="s">
        <v>147</v>
      </c>
      <c r="D94" s="252" t="s">
        <v>194</v>
      </c>
      <c r="E94" s="253" t="s">
        <v>195</v>
      </c>
      <c r="F94" s="254" t="s">
        <v>327</v>
      </c>
      <c r="G94" s="253" t="s">
        <v>328</v>
      </c>
      <c r="H94" s="255">
        <v>3</v>
      </c>
      <c r="I94" s="252" t="s">
        <v>517</v>
      </c>
      <c r="J94" s="208">
        <v>441289</v>
      </c>
      <c r="K94" s="208">
        <v>519164</v>
      </c>
      <c r="L94" s="208">
        <v>77875</v>
      </c>
      <c r="M94" s="218" t="s">
        <v>10</v>
      </c>
      <c r="N94" s="258">
        <v>44833</v>
      </c>
      <c r="O94" s="258">
        <v>44952</v>
      </c>
      <c r="P94" s="258">
        <v>44855</v>
      </c>
      <c r="Q94" s="258" t="s">
        <v>527</v>
      </c>
      <c r="R94" s="258">
        <v>45021</v>
      </c>
      <c r="S94" s="271" t="s">
        <v>551</v>
      </c>
    </row>
    <row r="95" spans="1:19" s="161" customFormat="1" ht="24" customHeight="1" x14ac:dyDescent="0.4">
      <c r="A95" s="212">
        <v>2</v>
      </c>
      <c r="B95" s="214" t="s">
        <v>146</v>
      </c>
      <c r="C95" s="215" t="s">
        <v>147</v>
      </c>
      <c r="D95" s="252" t="s">
        <v>194</v>
      </c>
      <c r="E95" s="253" t="s">
        <v>195</v>
      </c>
      <c r="F95" s="254" t="s">
        <v>327</v>
      </c>
      <c r="G95" s="253" t="s">
        <v>328</v>
      </c>
      <c r="H95" s="255">
        <v>4</v>
      </c>
      <c r="I95" s="252" t="s">
        <v>517</v>
      </c>
      <c r="J95" s="208">
        <v>2173791</v>
      </c>
      <c r="K95" s="208">
        <v>2557402</v>
      </c>
      <c r="L95" s="208">
        <v>383611</v>
      </c>
      <c r="M95" s="218" t="s">
        <v>10</v>
      </c>
      <c r="N95" s="258">
        <v>44833</v>
      </c>
      <c r="O95" s="258">
        <v>44952</v>
      </c>
      <c r="P95" s="258">
        <v>44855</v>
      </c>
      <c r="Q95" s="258" t="s">
        <v>527</v>
      </c>
      <c r="R95" s="258">
        <v>45021</v>
      </c>
      <c r="S95" s="258">
        <v>45352</v>
      </c>
    </row>
    <row r="96" spans="1:19" s="129" customFormat="1" ht="34.5" customHeight="1" x14ac:dyDescent="0.4">
      <c r="A96" s="212">
        <v>2</v>
      </c>
      <c r="B96" s="214" t="s">
        <v>146</v>
      </c>
      <c r="C96" s="215" t="s">
        <v>147</v>
      </c>
      <c r="D96" s="252" t="s">
        <v>194</v>
      </c>
      <c r="E96" s="253" t="s">
        <v>195</v>
      </c>
      <c r="F96" s="254" t="s">
        <v>327</v>
      </c>
      <c r="G96" s="253" t="s">
        <v>328</v>
      </c>
      <c r="H96" s="255">
        <v>5</v>
      </c>
      <c r="I96" s="252" t="s">
        <v>517</v>
      </c>
      <c r="J96" s="208">
        <v>8738786</v>
      </c>
      <c r="K96" s="208">
        <v>10280925</v>
      </c>
      <c r="L96" s="208">
        <v>1542139</v>
      </c>
      <c r="M96" s="218" t="s">
        <v>10</v>
      </c>
      <c r="N96" s="258">
        <v>44833</v>
      </c>
      <c r="O96" s="258">
        <v>44952</v>
      </c>
      <c r="P96" s="258">
        <v>44855</v>
      </c>
      <c r="Q96" s="258" t="s">
        <v>527</v>
      </c>
      <c r="R96" s="258">
        <v>45021</v>
      </c>
      <c r="S96" s="258">
        <v>45870</v>
      </c>
    </row>
    <row r="97" spans="1:19" s="161" customFormat="1" ht="24" customHeight="1" x14ac:dyDescent="0.4">
      <c r="A97" s="212">
        <v>2</v>
      </c>
      <c r="B97" s="214" t="s">
        <v>146</v>
      </c>
      <c r="C97" s="215" t="s">
        <v>147</v>
      </c>
      <c r="D97" s="252" t="s">
        <v>194</v>
      </c>
      <c r="E97" s="253" t="s">
        <v>195</v>
      </c>
      <c r="F97" s="254" t="s">
        <v>329</v>
      </c>
      <c r="G97" s="253" t="s">
        <v>330</v>
      </c>
      <c r="H97" s="255" t="s">
        <v>304</v>
      </c>
      <c r="I97" s="252" t="s">
        <v>517</v>
      </c>
      <c r="J97" s="208">
        <v>2456090</v>
      </c>
      <c r="K97" s="208">
        <v>2889518</v>
      </c>
      <c r="L97" s="208">
        <v>433428</v>
      </c>
      <c r="M97" s="218" t="s">
        <v>10</v>
      </c>
      <c r="N97" s="256">
        <v>45169</v>
      </c>
      <c r="O97" s="258">
        <v>45195</v>
      </c>
      <c r="P97" s="256">
        <v>45175</v>
      </c>
      <c r="Q97" s="258" t="s">
        <v>527</v>
      </c>
      <c r="R97" s="256">
        <v>45328</v>
      </c>
      <c r="S97" s="256">
        <v>45363</v>
      </c>
    </row>
    <row r="98" spans="1:19" s="161" customFormat="1" ht="13.5" customHeight="1" x14ac:dyDescent="0.4">
      <c r="A98" s="212">
        <v>2</v>
      </c>
      <c r="B98" s="214" t="s">
        <v>148</v>
      </c>
      <c r="C98" s="215" t="s">
        <v>149</v>
      </c>
      <c r="D98" s="252" t="s">
        <v>196</v>
      </c>
      <c r="E98" s="253" t="s">
        <v>197</v>
      </c>
      <c r="F98" s="254" t="s">
        <v>331</v>
      </c>
      <c r="G98" s="253" t="s">
        <v>332</v>
      </c>
      <c r="H98" s="255">
        <v>1</v>
      </c>
      <c r="I98" s="252" t="s">
        <v>517</v>
      </c>
      <c r="J98" s="208">
        <v>10840775</v>
      </c>
      <c r="K98" s="208">
        <v>12753853</v>
      </c>
      <c r="L98" s="208">
        <v>1913078</v>
      </c>
      <c r="M98" s="218" t="s">
        <v>17</v>
      </c>
      <c r="N98" s="256">
        <v>45463</v>
      </c>
      <c r="O98" s="258">
        <v>45553</v>
      </c>
      <c r="P98" s="256">
        <v>45531</v>
      </c>
      <c r="Q98" s="260" t="s">
        <v>527</v>
      </c>
      <c r="R98" s="256">
        <v>45615</v>
      </c>
      <c r="S98" s="276" t="s">
        <v>551</v>
      </c>
    </row>
    <row r="99" spans="1:19" s="161" customFormat="1" ht="10.5" customHeight="1" x14ac:dyDescent="0.4">
      <c r="A99" s="212">
        <v>2</v>
      </c>
      <c r="B99" s="214" t="s">
        <v>148</v>
      </c>
      <c r="C99" s="215" t="s">
        <v>149</v>
      </c>
      <c r="D99" s="252" t="s">
        <v>196</v>
      </c>
      <c r="E99" s="253" t="s">
        <v>197</v>
      </c>
      <c r="F99" s="254" t="s">
        <v>331</v>
      </c>
      <c r="G99" s="253" t="s">
        <v>332</v>
      </c>
      <c r="H99" s="255">
        <v>2</v>
      </c>
      <c r="I99" s="252" t="s">
        <v>517</v>
      </c>
      <c r="J99" s="208">
        <v>52663505</v>
      </c>
      <c r="K99" s="208">
        <v>61957065</v>
      </c>
      <c r="L99" s="208">
        <v>9293560</v>
      </c>
      <c r="M99" s="218" t="s">
        <v>17</v>
      </c>
      <c r="N99" s="256">
        <v>45463</v>
      </c>
      <c r="O99" s="258">
        <v>45553</v>
      </c>
      <c r="P99" s="256">
        <v>45531</v>
      </c>
      <c r="Q99" s="258" t="s">
        <v>527</v>
      </c>
      <c r="R99" s="256">
        <v>45615</v>
      </c>
      <c r="S99" s="307" t="s">
        <v>610</v>
      </c>
    </row>
    <row r="100" spans="1:19" s="161" customFormat="1" ht="10.5" customHeight="1" x14ac:dyDescent="0.4">
      <c r="A100" s="212">
        <v>2</v>
      </c>
      <c r="B100" s="214" t="s">
        <v>148</v>
      </c>
      <c r="C100" s="215" t="s">
        <v>149</v>
      </c>
      <c r="D100" s="252" t="s">
        <v>196</v>
      </c>
      <c r="E100" s="253" t="s">
        <v>197</v>
      </c>
      <c r="F100" s="254" t="s">
        <v>331</v>
      </c>
      <c r="G100" s="253" t="s">
        <v>332</v>
      </c>
      <c r="H100" s="255">
        <v>3</v>
      </c>
      <c r="I100" s="252" t="s">
        <v>517</v>
      </c>
      <c r="J100" s="208">
        <v>11891883</v>
      </c>
      <c r="K100" s="208">
        <v>13990451</v>
      </c>
      <c r="L100" s="208">
        <v>2098568</v>
      </c>
      <c r="M100" s="220" t="s">
        <v>17</v>
      </c>
      <c r="N100" s="256">
        <v>45463</v>
      </c>
      <c r="O100" s="258">
        <v>45553</v>
      </c>
      <c r="P100" s="256">
        <v>45531</v>
      </c>
      <c r="Q100" s="260" t="s">
        <v>527</v>
      </c>
      <c r="R100" s="256">
        <v>45615</v>
      </c>
      <c r="S100" s="274" t="s">
        <v>47</v>
      </c>
    </row>
    <row r="101" spans="1:19" s="161" customFormat="1" ht="10.5" customHeight="1" x14ac:dyDescent="0.4">
      <c r="A101" s="212">
        <v>2</v>
      </c>
      <c r="B101" s="214" t="s">
        <v>148</v>
      </c>
      <c r="C101" s="215" t="s">
        <v>149</v>
      </c>
      <c r="D101" s="252" t="s">
        <v>196</v>
      </c>
      <c r="E101" s="253" t="s">
        <v>197</v>
      </c>
      <c r="F101" s="254" t="s">
        <v>333</v>
      </c>
      <c r="G101" s="253" t="s">
        <v>334</v>
      </c>
      <c r="H101" s="255" t="s">
        <v>304</v>
      </c>
      <c r="I101" s="252" t="s">
        <v>517</v>
      </c>
      <c r="J101" s="208">
        <v>22492390</v>
      </c>
      <c r="K101" s="208">
        <v>26461636</v>
      </c>
      <c r="L101" s="208">
        <v>3969246</v>
      </c>
      <c r="M101" s="220" t="s">
        <v>17</v>
      </c>
      <c r="N101" s="256">
        <v>45260</v>
      </c>
      <c r="O101" s="256">
        <v>45321</v>
      </c>
      <c r="P101" s="258">
        <v>45482</v>
      </c>
      <c r="Q101" s="260" t="s">
        <v>527</v>
      </c>
      <c r="R101" s="258">
        <v>45482</v>
      </c>
      <c r="S101" s="271" t="s">
        <v>551</v>
      </c>
    </row>
    <row r="102" spans="1:19" s="161" customFormat="1" ht="10.5" customHeight="1" x14ac:dyDescent="0.4">
      <c r="A102" s="212">
        <v>2</v>
      </c>
      <c r="B102" s="214" t="s">
        <v>150</v>
      </c>
      <c r="C102" s="215" t="s">
        <v>151</v>
      </c>
      <c r="D102" s="252" t="s">
        <v>198</v>
      </c>
      <c r="E102" s="253" t="s">
        <v>199</v>
      </c>
      <c r="F102" s="255" t="s">
        <v>335</v>
      </c>
      <c r="G102" s="253" t="s">
        <v>336</v>
      </c>
      <c r="H102" s="255">
        <v>1</v>
      </c>
      <c r="I102" s="252" t="s">
        <v>518</v>
      </c>
      <c r="J102" s="208">
        <v>12544923</v>
      </c>
      <c r="K102" s="208">
        <v>14758733</v>
      </c>
      <c r="L102" s="208">
        <v>2213810</v>
      </c>
      <c r="M102" s="220" t="s">
        <v>17</v>
      </c>
      <c r="N102" s="258">
        <v>45379</v>
      </c>
      <c r="O102" s="258">
        <v>45433</v>
      </c>
      <c r="P102" s="258">
        <v>45425</v>
      </c>
      <c r="Q102" s="260" t="s">
        <v>527</v>
      </c>
      <c r="R102" s="258">
        <v>45534</v>
      </c>
      <c r="S102" s="303" t="s">
        <v>612</v>
      </c>
    </row>
    <row r="103" spans="1:19" s="161" customFormat="1" ht="10.5" customHeight="1" x14ac:dyDescent="0.4">
      <c r="A103" s="212">
        <v>2</v>
      </c>
      <c r="B103" s="214" t="s">
        <v>150</v>
      </c>
      <c r="C103" s="215" t="s">
        <v>151</v>
      </c>
      <c r="D103" s="252" t="s">
        <v>198</v>
      </c>
      <c r="E103" s="253" t="s">
        <v>199</v>
      </c>
      <c r="F103" s="255" t="s">
        <v>335</v>
      </c>
      <c r="G103" s="253" t="s">
        <v>336</v>
      </c>
      <c r="H103" s="255">
        <v>2</v>
      </c>
      <c r="I103" s="252" t="s">
        <v>518</v>
      </c>
      <c r="J103" s="208">
        <v>54444719</v>
      </c>
      <c r="K103" s="208">
        <v>64052611</v>
      </c>
      <c r="L103" s="208">
        <v>9607892</v>
      </c>
      <c r="M103" s="220" t="s">
        <v>17</v>
      </c>
      <c r="N103" s="258">
        <v>45379</v>
      </c>
      <c r="O103" s="258">
        <v>45433</v>
      </c>
      <c r="P103" s="258">
        <v>45425</v>
      </c>
      <c r="Q103" s="260" t="s">
        <v>527</v>
      </c>
      <c r="R103" s="258">
        <v>45534</v>
      </c>
      <c r="S103" s="271" t="s">
        <v>551</v>
      </c>
    </row>
    <row r="104" spans="1:19" s="161" customFormat="1" ht="10.5" customHeight="1" x14ac:dyDescent="0.4">
      <c r="A104" s="212">
        <v>2</v>
      </c>
      <c r="B104" s="214" t="s">
        <v>150</v>
      </c>
      <c r="C104" s="215" t="s">
        <v>151</v>
      </c>
      <c r="D104" s="252" t="s">
        <v>198</v>
      </c>
      <c r="E104" s="253" t="s">
        <v>199</v>
      </c>
      <c r="F104" s="255" t="s">
        <v>563</v>
      </c>
      <c r="G104" s="253" t="s">
        <v>564</v>
      </c>
      <c r="H104" s="255" t="s">
        <v>304</v>
      </c>
      <c r="I104" s="252" t="s">
        <v>518</v>
      </c>
      <c r="J104" s="208">
        <v>104608561</v>
      </c>
      <c r="K104" s="208">
        <v>123068896</v>
      </c>
      <c r="L104" s="208">
        <v>18460335</v>
      </c>
      <c r="M104" s="220" t="s">
        <v>17</v>
      </c>
      <c r="N104" s="258">
        <v>45106</v>
      </c>
      <c r="O104" s="258">
        <v>45180</v>
      </c>
      <c r="P104" s="258">
        <v>45825</v>
      </c>
      <c r="Q104" s="258" t="s">
        <v>527</v>
      </c>
      <c r="R104" s="258">
        <v>45909</v>
      </c>
      <c r="S104" s="307" t="s">
        <v>610</v>
      </c>
    </row>
    <row r="105" spans="1:19" s="161" customFormat="1" ht="10.5" customHeight="1" x14ac:dyDescent="0.4">
      <c r="A105" s="212">
        <v>2</v>
      </c>
      <c r="B105" s="214" t="s">
        <v>152</v>
      </c>
      <c r="C105" s="215" t="s">
        <v>153</v>
      </c>
      <c r="D105" s="252" t="s">
        <v>200</v>
      </c>
      <c r="E105" s="253" t="s">
        <v>201</v>
      </c>
      <c r="F105" s="255" t="s">
        <v>337</v>
      </c>
      <c r="G105" s="253" t="s">
        <v>304</v>
      </c>
      <c r="H105" s="255" t="s">
        <v>304</v>
      </c>
      <c r="I105" s="252" t="s">
        <v>517</v>
      </c>
      <c r="J105" s="208">
        <v>54884514</v>
      </c>
      <c r="K105" s="208">
        <v>64570017</v>
      </c>
      <c r="L105" s="208">
        <v>9685503</v>
      </c>
      <c r="M105" s="220" t="s">
        <v>12</v>
      </c>
      <c r="N105" s="258">
        <v>45562</v>
      </c>
      <c r="O105" s="256">
        <v>45625</v>
      </c>
      <c r="P105" s="258">
        <v>45464</v>
      </c>
      <c r="Q105" s="260" t="s">
        <v>527</v>
      </c>
      <c r="R105" s="258">
        <v>45622</v>
      </c>
      <c r="S105" s="276" t="s">
        <v>551</v>
      </c>
    </row>
    <row r="106" spans="1:19" s="161" customFormat="1" ht="39.65" customHeight="1" x14ac:dyDescent="0.4">
      <c r="A106" s="212">
        <v>3</v>
      </c>
      <c r="B106" s="214" t="s">
        <v>154</v>
      </c>
      <c r="C106" s="215" t="s">
        <v>155</v>
      </c>
      <c r="D106" s="252" t="s">
        <v>202</v>
      </c>
      <c r="E106" s="253" t="s">
        <v>203</v>
      </c>
      <c r="F106" s="255" t="s">
        <v>338</v>
      </c>
      <c r="G106" s="253" t="s">
        <v>339</v>
      </c>
      <c r="H106" s="255">
        <v>1</v>
      </c>
      <c r="I106" s="252" t="s">
        <v>518</v>
      </c>
      <c r="J106" s="208">
        <v>100860345</v>
      </c>
      <c r="K106" s="208">
        <v>118659230</v>
      </c>
      <c r="L106" s="208">
        <v>17798885</v>
      </c>
      <c r="M106" s="220" t="s">
        <v>17</v>
      </c>
      <c r="N106" s="258">
        <v>45106</v>
      </c>
      <c r="O106" s="258">
        <v>45470</v>
      </c>
      <c r="P106" s="258">
        <v>45876</v>
      </c>
      <c r="Q106" s="258" t="s">
        <v>609</v>
      </c>
      <c r="R106" s="258">
        <v>45937</v>
      </c>
      <c r="S106" s="311" t="s">
        <v>610</v>
      </c>
    </row>
    <row r="107" spans="1:19" s="161" customFormat="1" ht="23.25" customHeight="1" x14ac:dyDescent="0.4">
      <c r="A107" s="212">
        <v>3</v>
      </c>
      <c r="B107" s="214" t="s">
        <v>154</v>
      </c>
      <c r="C107" s="215" t="s">
        <v>155</v>
      </c>
      <c r="D107" s="252" t="s">
        <v>202</v>
      </c>
      <c r="E107" s="259" t="s">
        <v>203</v>
      </c>
      <c r="F107" s="267" t="s">
        <v>340</v>
      </c>
      <c r="G107" s="253" t="s">
        <v>565</v>
      </c>
      <c r="H107" s="255">
        <v>1</v>
      </c>
      <c r="I107" s="252" t="s">
        <v>518</v>
      </c>
      <c r="J107" s="208">
        <v>56077253</v>
      </c>
      <c r="K107" s="208">
        <v>65973240</v>
      </c>
      <c r="L107" s="208">
        <v>9895987</v>
      </c>
      <c r="M107" s="220" t="s">
        <v>17</v>
      </c>
      <c r="N107" s="258">
        <v>45438</v>
      </c>
      <c r="O107" s="258">
        <v>45517</v>
      </c>
      <c r="P107" s="258">
        <v>45513</v>
      </c>
      <c r="Q107" s="277" t="s">
        <v>527</v>
      </c>
      <c r="R107" s="258">
        <v>45608</v>
      </c>
      <c r="S107" s="258">
        <v>45640</v>
      </c>
    </row>
    <row r="108" spans="1:19" s="161" customFormat="1" ht="23.15" customHeight="1" x14ac:dyDescent="0.4">
      <c r="A108" s="212">
        <v>3</v>
      </c>
      <c r="B108" s="214" t="s">
        <v>154</v>
      </c>
      <c r="C108" s="215" t="s">
        <v>155</v>
      </c>
      <c r="D108" s="252" t="s">
        <v>202</v>
      </c>
      <c r="E108" s="259" t="s">
        <v>203</v>
      </c>
      <c r="F108" s="267" t="s">
        <v>341</v>
      </c>
      <c r="G108" s="253" t="s">
        <v>342</v>
      </c>
      <c r="H108" s="255">
        <v>1</v>
      </c>
      <c r="I108" s="252" t="s">
        <v>518</v>
      </c>
      <c r="J108" s="208">
        <v>52395743</v>
      </c>
      <c r="K108" s="208">
        <v>61642051</v>
      </c>
      <c r="L108" s="208">
        <v>9246308</v>
      </c>
      <c r="M108" s="218" t="s">
        <v>17</v>
      </c>
      <c r="N108" s="258">
        <v>45106</v>
      </c>
      <c r="O108" s="256">
        <v>45470</v>
      </c>
      <c r="P108" s="256">
        <v>45163</v>
      </c>
      <c r="Q108" s="260" t="s">
        <v>527</v>
      </c>
      <c r="R108" s="258">
        <v>45496</v>
      </c>
      <c r="S108" s="271" t="s">
        <v>551</v>
      </c>
    </row>
    <row r="109" spans="1:19" s="161" customFormat="1" ht="12" customHeight="1" x14ac:dyDescent="0.4">
      <c r="A109" s="212">
        <v>3</v>
      </c>
      <c r="B109" s="214" t="s">
        <v>154</v>
      </c>
      <c r="C109" s="215" t="s">
        <v>155</v>
      </c>
      <c r="D109" s="252" t="s">
        <v>202</v>
      </c>
      <c r="E109" s="259" t="s">
        <v>203</v>
      </c>
      <c r="F109" s="267" t="s">
        <v>343</v>
      </c>
      <c r="G109" s="253" t="s">
        <v>344</v>
      </c>
      <c r="H109" s="255" t="s">
        <v>304</v>
      </c>
      <c r="I109" s="252" t="s">
        <v>518</v>
      </c>
      <c r="J109" s="208">
        <v>71483894</v>
      </c>
      <c r="K109" s="208">
        <v>84098699</v>
      </c>
      <c r="L109" s="208">
        <v>12614805</v>
      </c>
      <c r="M109" s="218" t="s">
        <v>17</v>
      </c>
      <c r="N109" s="258">
        <v>45072</v>
      </c>
      <c r="O109" s="258">
        <v>45118</v>
      </c>
      <c r="P109" s="256">
        <v>45216</v>
      </c>
      <c r="Q109" s="258" t="s">
        <v>527</v>
      </c>
      <c r="R109" s="258">
        <v>45496</v>
      </c>
      <c r="S109" s="271" t="s">
        <v>551</v>
      </c>
    </row>
    <row r="110" spans="1:19" s="161" customFormat="1" ht="12" customHeight="1" x14ac:dyDescent="0.4">
      <c r="A110" s="212">
        <v>3</v>
      </c>
      <c r="B110" s="214" t="s">
        <v>154</v>
      </c>
      <c r="C110" s="215" t="s">
        <v>155</v>
      </c>
      <c r="D110" s="252" t="s">
        <v>202</v>
      </c>
      <c r="E110" s="259" t="s">
        <v>203</v>
      </c>
      <c r="F110" s="267" t="s">
        <v>345</v>
      </c>
      <c r="G110" s="253" t="s">
        <v>346</v>
      </c>
      <c r="H110" s="255" t="s">
        <v>304</v>
      </c>
      <c r="I110" s="252" t="s">
        <v>518</v>
      </c>
      <c r="J110" s="208">
        <v>16093145</v>
      </c>
      <c r="K110" s="208">
        <v>18933112</v>
      </c>
      <c r="L110" s="208">
        <v>2839967</v>
      </c>
      <c r="M110" s="218" t="s">
        <v>17</v>
      </c>
      <c r="N110" s="258">
        <v>45687</v>
      </c>
      <c r="O110" s="258">
        <v>45789</v>
      </c>
      <c r="P110" s="258">
        <v>45758</v>
      </c>
      <c r="Q110" s="258" t="s">
        <v>527</v>
      </c>
      <c r="R110" s="258">
        <v>45888</v>
      </c>
      <c r="S110" s="258">
        <v>45911</v>
      </c>
    </row>
    <row r="111" spans="1:19" s="161" customFormat="1" ht="12" customHeight="1" x14ac:dyDescent="0.4">
      <c r="A111" s="212">
        <v>3</v>
      </c>
      <c r="B111" s="214" t="s">
        <v>154</v>
      </c>
      <c r="C111" s="215" t="s">
        <v>155</v>
      </c>
      <c r="D111" s="252" t="s">
        <v>202</v>
      </c>
      <c r="E111" s="259" t="s">
        <v>203</v>
      </c>
      <c r="F111" s="267" t="s">
        <v>347</v>
      </c>
      <c r="G111" s="253" t="s">
        <v>348</v>
      </c>
      <c r="H111" s="255">
        <v>1</v>
      </c>
      <c r="I111" s="252" t="s">
        <v>518</v>
      </c>
      <c r="J111" s="208">
        <v>8113999</v>
      </c>
      <c r="K111" s="208">
        <v>9545882</v>
      </c>
      <c r="L111" s="208">
        <v>1431883</v>
      </c>
      <c r="M111" s="218" t="s">
        <v>17</v>
      </c>
      <c r="N111" s="258">
        <v>45379</v>
      </c>
      <c r="O111" s="258">
        <v>45433</v>
      </c>
      <c r="P111" s="258">
        <v>45408</v>
      </c>
      <c r="Q111" s="258" t="s">
        <v>527</v>
      </c>
      <c r="R111" s="258">
        <v>45517</v>
      </c>
      <c r="S111" s="271" t="s">
        <v>551</v>
      </c>
    </row>
    <row r="112" spans="1:19" s="161" customFormat="1" ht="34.5" customHeight="1" x14ac:dyDescent="0.4">
      <c r="A112" s="212">
        <v>3</v>
      </c>
      <c r="B112" s="214" t="s">
        <v>154</v>
      </c>
      <c r="C112" s="215" t="s">
        <v>155</v>
      </c>
      <c r="D112" s="252" t="s">
        <v>202</v>
      </c>
      <c r="E112" s="259" t="s">
        <v>203</v>
      </c>
      <c r="F112" s="267" t="s">
        <v>351</v>
      </c>
      <c r="G112" s="253" t="s">
        <v>352</v>
      </c>
      <c r="H112" s="255" t="s">
        <v>304</v>
      </c>
      <c r="I112" s="252" t="s">
        <v>518</v>
      </c>
      <c r="J112" s="208">
        <v>32686570</v>
      </c>
      <c r="K112" s="208">
        <v>38454791</v>
      </c>
      <c r="L112" s="208">
        <v>5768221</v>
      </c>
      <c r="M112" s="218" t="s">
        <v>18</v>
      </c>
      <c r="N112" s="260" t="s">
        <v>523</v>
      </c>
      <c r="O112" s="260" t="s">
        <v>523</v>
      </c>
      <c r="P112" s="258" t="s">
        <v>524</v>
      </c>
      <c r="Q112" s="258" t="s">
        <v>527</v>
      </c>
      <c r="R112" s="256">
        <v>45377</v>
      </c>
      <c r="S112" s="271" t="s">
        <v>551</v>
      </c>
    </row>
    <row r="113" spans="1:19" s="161" customFormat="1" ht="34.5" customHeight="1" x14ac:dyDescent="0.4">
      <c r="A113" s="212">
        <v>3</v>
      </c>
      <c r="B113" s="214" t="s">
        <v>156</v>
      </c>
      <c r="C113" s="215" t="s">
        <v>586</v>
      </c>
      <c r="D113" s="252" t="s">
        <v>204</v>
      </c>
      <c r="E113" s="259" t="s">
        <v>587</v>
      </c>
      <c r="F113" s="255" t="s">
        <v>598</v>
      </c>
      <c r="G113" s="253" t="s">
        <v>599</v>
      </c>
      <c r="H113" s="255" t="s">
        <v>304</v>
      </c>
      <c r="I113" s="252" t="s">
        <v>517</v>
      </c>
      <c r="J113" s="208">
        <v>4323627</v>
      </c>
      <c r="K113" s="208">
        <v>5086621</v>
      </c>
      <c r="L113" s="208">
        <v>762994</v>
      </c>
      <c r="M113" s="218" t="s">
        <v>17</v>
      </c>
      <c r="N113" s="263" t="s">
        <v>567</v>
      </c>
      <c r="O113" s="263" t="s">
        <v>567</v>
      </c>
      <c r="P113" s="258">
        <v>45764</v>
      </c>
      <c r="Q113" s="258" t="s">
        <v>527</v>
      </c>
      <c r="R113" s="256">
        <v>45846</v>
      </c>
      <c r="S113" s="258">
        <v>45869</v>
      </c>
    </row>
    <row r="114" spans="1:19" s="161" customFormat="1" ht="12.75" customHeight="1" x14ac:dyDescent="0.4">
      <c r="A114" s="212">
        <v>3</v>
      </c>
      <c r="B114" s="214" t="s">
        <v>156</v>
      </c>
      <c r="C114" s="215" t="s">
        <v>586</v>
      </c>
      <c r="D114" s="252" t="s">
        <v>204</v>
      </c>
      <c r="E114" s="259" t="s">
        <v>587</v>
      </c>
      <c r="F114" s="255" t="s">
        <v>600</v>
      </c>
      <c r="G114" s="253" t="s">
        <v>283</v>
      </c>
      <c r="H114" s="255" t="s">
        <v>304</v>
      </c>
      <c r="I114" s="252" t="s">
        <v>517</v>
      </c>
      <c r="J114" s="208">
        <v>33305324</v>
      </c>
      <c r="K114" s="208">
        <v>39182735</v>
      </c>
      <c r="L114" s="208">
        <v>5877411</v>
      </c>
      <c r="M114" s="218" t="s">
        <v>10</v>
      </c>
      <c r="N114" s="263" t="s">
        <v>567</v>
      </c>
      <c r="O114" s="263" t="s">
        <v>567</v>
      </c>
      <c r="P114" s="258">
        <v>45730</v>
      </c>
      <c r="Q114" s="258" t="s">
        <v>527</v>
      </c>
      <c r="R114" s="258">
        <v>45804</v>
      </c>
      <c r="S114" s="258">
        <v>45848</v>
      </c>
    </row>
    <row r="115" spans="1:19" s="161" customFormat="1" ht="13.5" customHeight="1" x14ac:dyDescent="0.4">
      <c r="A115" s="212">
        <v>3</v>
      </c>
      <c r="B115" s="214" t="s">
        <v>156</v>
      </c>
      <c r="C115" s="215" t="s">
        <v>586</v>
      </c>
      <c r="D115" s="252" t="s">
        <v>204</v>
      </c>
      <c r="E115" s="259" t="s">
        <v>587</v>
      </c>
      <c r="F115" s="255" t="s">
        <v>601</v>
      </c>
      <c r="G115" s="253" t="s">
        <v>500</v>
      </c>
      <c r="H115" s="255" t="s">
        <v>304</v>
      </c>
      <c r="I115" s="252" t="s">
        <v>517</v>
      </c>
      <c r="J115" s="208">
        <v>13812500</v>
      </c>
      <c r="K115" s="208">
        <v>16250000</v>
      </c>
      <c r="L115" s="208">
        <v>2437500</v>
      </c>
      <c r="M115" s="218" t="s">
        <v>10</v>
      </c>
      <c r="N115" s="263" t="s">
        <v>567</v>
      </c>
      <c r="O115" s="263" t="s">
        <v>567</v>
      </c>
      <c r="P115" s="256">
        <v>45722</v>
      </c>
      <c r="Q115" s="258" t="s">
        <v>527</v>
      </c>
      <c r="R115" s="256">
        <v>45804</v>
      </c>
      <c r="S115" s="271" t="s">
        <v>551</v>
      </c>
    </row>
    <row r="116" spans="1:19" s="161" customFormat="1" ht="67" customHeight="1" x14ac:dyDescent="0.4">
      <c r="A116" s="212">
        <v>3</v>
      </c>
      <c r="B116" s="214" t="s">
        <v>589</v>
      </c>
      <c r="C116" s="215" t="s">
        <v>590</v>
      </c>
      <c r="D116" s="252" t="s">
        <v>591</v>
      </c>
      <c r="E116" s="259" t="s">
        <v>592</v>
      </c>
      <c r="F116" s="255" t="s">
        <v>593</v>
      </c>
      <c r="G116" s="253" t="s">
        <v>594</v>
      </c>
      <c r="H116" s="255" t="s">
        <v>304</v>
      </c>
      <c r="I116" s="252" t="s">
        <v>518</v>
      </c>
      <c r="J116" s="208">
        <v>224550286</v>
      </c>
      <c r="K116" s="208">
        <v>264176808</v>
      </c>
      <c r="L116" s="208">
        <v>39626522</v>
      </c>
      <c r="M116" s="218" t="s">
        <v>17</v>
      </c>
      <c r="N116" s="258">
        <v>45106</v>
      </c>
      <c r="O116" s="258">
        <v>45470</v>
      </c>
      <c r="P116" s="258">
        <v>45919</v>
      </c>
      <c r="Q116" s="258" t="s">
        <v>609</v>
      </c>
      <c r="R116" s="258">
        <v>45937</v>
      </c>
      <c r="S116" s="311" t="s">
        <v>610</v>
      </c>
    </row>
    <row r="117" spans="1:19" s="161" customFormat="1" ht="13.5" customHeight="1" x14ac:dyDescent="0.4">
      <c r="A117" s="212">
        <v>4</v>
      </c>
      <c r="B117" s="214" t="s">
        <v>157</v>
      </c>
      <c r="C117" s="215" t="s">
        <v>158</v>
      </c>
      <c r="D117" s="252" t="s">
        <v>205</v>
      </c>
      <c r="E117" s="253" t="s">
        <v>206</v>
      </c>
      <c r="F117" s="252" t="s">
        <v>353</v>
      </c>
      <c r="G117" s="253" t="s">
        <v>354</v>
      </c>
      <c r="H117" s="255">
        <v>1</v>
      </c>
      <c r="I117" s="252" t="s">
        <v>517</v>
      </c>
      <c r="J117" s="208">
        <v>109379296</v>
      </c>
      <c r="K117" s="208">
        <v>128681526</v>
      </c>
      <c r="L117" s="208">
        <v>19302230</v>
      </c>
      <c r="M117" s="218" t="s">
        <v>7</v>
      </c>
      <c r="N117" s="258">
        <v>44833</v>
      </c>
      <c r="O117" s="258">
        <v>44952</v>
      </c>
      <c r="P117" s="258">
        <v>45009</v>
      </c>
      <c r="Q117" s="258" t="s">
        <v>527</v>
      </c>
      <c r="R117" s="256">
        <v>45153</v>
      </c>
      <c r="S117" s="271" t="s">
        <v>551</v>
      </c>
    </row>
    <row r="118" spans="1:19" s="161" customFormat="1" ht="13.5" customHeight="1" x14ac:dyDescent="0.4">
      <c r="A118" s="212">
        <v>4</v>
      </c>
      <c r="B118" s="214" t="s">
        <v>157</v>
      </c>
      <c r="C118" s="215" t="s">
        <v>158</v>
      </c>
      <c r="D118" s="252" t="s">
        <v>205</v>
      </c>
      <c r="E118" s="253" t="s">
        <v>206</v>
      </c>
      <c r="F118" s="252" t="s">
        <v>353</v>
      </c>
      <c r="G118" s="253" t="s">
        <v>354</v>
      </c>
      <c r="H118" s="255">
        <v>2</v>
      </c>
      <c r="I118" s="252" t="s">
        <v>517</v>
      </c>
      <c r="J118" s="208">
        <v>12826335</v>
      </c>
      <c r="K118" s="208">
        <v>15089807</v>
      </c>
      <c r="L118" s="208">
        <v>2263472</v>
      </c>
      <c r="M118" s="218" t="s">
        <v>7</v>
      </c>
      <c r="N118" s="256">
        <v>45225</v>
      </c>
      <c r="O118" s="258">
        <v>45429</v>
      </c>
      <c r="P118" s="258">
        <v>45344</v>
      </c>
      <c r="Q118" s="258" t="s">
        <v>527</v>
      </c>
      <c r="R118" s="256">
        <v>45412</v>
      </c>
      <c r="S118" s="271" t="s">
        <v>551</v>
      </c>
    </row>
    <row r="119" spans="1:19" s="161" customFormat="1" ht="44.25" customHeight="1" x14ac:dyDescent="0.4">
      <c r="A119" s="212">
        <v>4</v>
      </c>
      <c r="B119" s="214" t="s">
        <v>157</v>
      </c>
      <c r="C119" s="215" t="s">
        <v>158</v>
      </c>
      <c r="D119" s="252" t="s">
        <v>205</v>
      </c>
      <c r="E119" s="253" t="s">
        <v>206</v>
      </c>
      <c r="F119" s="252" t="s">
        <v>353</v>
      </c>
      <c r="G119" s="253" t="s">
        <v>354</v>
      </c>
      <c r="H119" s="255">
        <v>3</v>
      </c>
      <c r="I119" s="252" t="s">
        <v>517</v>
      </c>
      <c r="J119" s="208">
        <v>6764203</v>
      </c>
      <c r="K119" s="208">
        <v>7957886</v>
      </c>
      <c r="L119" s="208">
        <v>1193683</v>
      </c>
      <c r="M119" s="218" t="s">
        <v>7</v>
      </c>
      <c r="N119" s="256">
        <v>45407</v>
      </c>
      <c r="O119" s="256">
        <v>45470</v>
      </c>
      <c r="P119" s="256">
        <v>45408</v>
      </c>
      <c r="Q119" s="258" t="s">
        <v>527</v>
      </c>
      <c r="R119" s="256">
        <v>45517</v>
      </c>
      <c r="S119" s="271" t="s">
        <v>551</v>
      </c>
    </row>
    <row r="120" spans="1:19" s="161" customFormat="1" ht="24" customHeight="1" x14ac:dyDescent="0.4">
      <c r="A120" s="212">
        <v>4</v>
      </c>
      <c r="B120" s="214" t="s">
        <v>157</v>
      </c>
      <c r="C120" s="215" t="s">
        <v>158</v>
      </c>
      <c r="D120" s="252" t="s">
        <v>205</v>
      </c>
      <c r="E120" s="253" t="s">
        <v>206</v>
      </c>
      <c r="F120" s="252" t="s">
        <v>353</v>
      </c>
      <c r="G120" s="253" t="s">
        <v>354</v>
      </c>
      <c r="H120" s="255">
        <v>4</v>
      </c>
      <c r="I120" s="252" t="s">
        <v>517</v>
      </c>
      <c r="J120" s="208">
        <v>3346264</v>
      </c>
      <c r="K120" s="208">
        <v>3936782</v>
      </c>
      <c r="L120" s="208">
        <v>590518</v>
      </c>
      <c r="M120" s="218" t="s">
        <v>7</v>
      </c>
      <c r="N120" s="256">
        <v>45533</v>
      </c>
      <c r="O120" s="256">
        <v>45581</v>
      </c>
      <c r="P120" s="256">
        <v>45534</v>
      </c>
      <c r="Q120" s="258" t="s">
        <v>527</v>
      </c>
      <c r="R120" s="256">
        <v>45601</v>
      </c>
      <c r="S120" s="271" t="s">
        <v>551</v>
      </c>
    </row>
    <row r="121" spans="1:19" s="161" customFormat="1" ht="22.5" customHeight="1" x14ac:dyDescent="0.4">
      <c r="A121" s="212">
        <v>4</v>
      </c>
      <c r="B121" s="214" t="s">
        <v>157</v>
      </c>
      <c r="C121" s="215" t="s">
        <v>158</v>
      </c>
      <c r="D121" s="252" t="s">
        <v>205</v>
      </c>
      <c r="E121" s="253" t="s">
        <v>206</v>
      </c>
      <c r="F121" s="252" t="s">
        <v>353</v>
      </c>
      <c r="G121" s="253" t="s">
        <v>354</v>
      </c>
      <c r="H121" s="255">
        <v>5</v>
      </c>
      <c r="I121" s="252" t="s">
        <v>517</v>
      </c>
      <c r="J121" s="208">
        <v>113511729</v>
      </c>
      <c r="K121" s="208">
        <v>133543211</v>
      </c>
      <c r="L121" s="208">
        <v>20031482</v>
      </c>
      <c r="M121" s="218" t="s">
        <v>7</v>
      </c>
      <c r="N121" s="258" t="s">
        <v>525</v>
      </c>
      <c r="O121" s="258" t="s">
        <v>525</v>
      </c>
      <c r="P121" s="258" t="s">
        <v>525</v>
      </c>
      <c r="Q121" s="258" t="s">
        <v>527</v>
      </c>
      <c r="R121" s="258" t="s">
        <v>521</v>
      </c>
      <c r="S121" s="303" t="s">
        <v>612</v>
      </c>
    </row>
    <row r="122" spans="1:19" s="161" customFormat="1" ht="24" customHeight="1" x14ac:dyDescent="0.4">
      <c r="A122" s="212">
        <v>4</v>
      </c>
      <c r="B122" s="214" t="s">
        <v>157</v>
      </c>
      <c r="C122" s="215" t="s">
        <v>158</v>
      </c>
      <c r="D122" s="252" t="s">
        <v>205</v>
      </c>
      <c r="E122" s="253" t="s">
        <v>206</v>
      </c>
      <c r="F122" s="252" t="s">
        <v>355</v>
      </c>
      <c r="G122" s="253" t="s">
        <v>356</v>
      </c>
      <c r="H122" s="255">
        <v>1</v>
      </c>
      <c r="I122" s="252" t="s">
        <v>517</v>
      </c>
      <c r="J122" s="208">
        <v>1020000</v>
      </c>
      <c r="K122" s="208">
        <v>1200000</v>
      </c>
      <c r="L122" s="208">
        <v>180000</v>
      </c>
      <c r="M122" s="220" t="s">
        <v>7</v>
      </c>
      <c r="N122" s="258">
        <v>45498</v>
      </c>
      <c r="O122" s="256">
        <v>45625</v>
      </c>
      <c r="P122" s="258">
        <v>45583</v>
      </c>
      <c r="Q122" s="258" t="s">
        <v>527</v>
      </c>
      <c r="R122" s="258">
        <v>45685</v>
      </c>
      <c r="S122" s="271" t="s">
        <v>551</v>
      </c>
    </row>
    <row r="123" spans="1:19" s="161" customFormat="1" ht="21.75" customHeight="1" x14ac:dyDescent="0.4">
      <c r="A123" s="212">
        <v>4</v>
      </c>
      <c r="B123" s="214" t="s">
        <v>157</v>
      </c>
      <c r="C123" s="215" t="s">
        <v>158</v>
      </c>
      <c r="D123" s="252" t="s">
        <v>205</v>
      </c>
      <c r="E123" s="253" t="s">
        <v>206</v>
      </c>
      <c r="F123" s="252" t="s">
        <v>355</v>
      </c>
      <c r="G123" s="253" t="s">
        <v>356</v>
      </c>
      <c r="H123" s="255">
        <v>2</v>
      </c>
      <c r="I123" s="252" t="s">
        <v>517</v>
      </c>
      <c r="J123" s="208">
        <v>4930000</v>
      </c>
      <c r="K123" s="208">
        <v>5800000</v>
      </c>
      <c r="L123" s="208">
        <v>870000</v>
      </c>
      <c r="M123" s="220" t="s">
        <v>7</v>
      </c>
      <c r="N123" s="258">
        <v>45533</v>
      </c>
      <c r="O123" s="256">
        <v>45595</v>
      </c>
      <c r="P123" s="258">
        <v>45581</v>
      </c>
      <c r="Q123" s="258" t="s">
        <v>527</v>
      </c>
      <c r="R123" s="256">
        <v>45664</v>
      </c>
      <c r="S123" s="258">
        <v>45698</v>
      </c>
    </row>
    <row r="124" spans="1:19" s="161" customFormat="1" ht="24.65" customHeight="1" x14ac:dyDescent="0.4">
      <c r="A124" s="212">
        <v>4</v>
      </c>
      <c r="B124" s="214" t="s">
        <v>157</v>
      </c>
      <c r="C124" s="215" t="s">
        <v>158</v>
      </c>
      <c r="D124" s="252" t="s">
        <v>205</v>
      </c>
      <c r="E124" s="253" t="s">
        <v>206</v>
      </c>
      <c r="F124" s="252" t="s">
        <v>357</v>
      </c>
      <c r="G124" s="253" t="s">
        <v>358</v>
      </c>
      <c r="H124" s="255">
        <v>1</v>
      </c>
      <c r="I124" s="252" t="s">
        <v>517</v>
      </c>
      <c r="J124" s="208">
        <v>18297724</v>
      </c>
      <c r="K124" s="208">
        <v>21526735</v>
      </c>
      <c r="L124" s="208">
        <v>3229011</v>
      </c>
      <c r="M124" s="220" t="s">
        <v>7</v>
      </c>
      <c r="N124" s="258">
        <v>45533</v>
      </c>
      <c r="O124" s="258">
        <v>45581</v>
      </c>
      <c r="P124" s="258">
        <v>45560</v>
      </c>
      <c r="Q124" s="258" t="s">
        <v>527</v>
      </c>
      <c r="R124" s="256">
        <v>45622</v>
      </c>
      <c r="S124" s="258">
        <v>45749</v>
      </c>
    </row>
    <row r="125" spans="1:19" s="161" customFormat="1" ht="22.5" customHeight="1" x14ac:dyDescent="0.4">
      <c r="A125" s="212">
        <v>4</v>
      </c>
      <c r="B125" s="214" t="s">
        <v>157</v>
      </c>
      <c r="C125" s="215" t="s">
        <v>158</v>
      </c>
      <c r="D125" s="252" t="s">
        <v>205</v>
      </c>
      <c r="E125" s="253" t="s">
        <v>206</v>
      </c>
      <c r="F125" s="252" t="s">
        <v>357</v>
      </c>
      <c r="G125" s="253" t="s">
        <v>358</v>
      </c>
      <c r="H125" s="255">
        <v>2</v>
      </c>
      <c r="I125" s="252" t="s">
        <v>517</v>
      </c>
      <c r="J125" s="208">
        <v>3060000</v>
      </c>
      <c r="K125" s="208">
        <v>3600000</v>
      </c>
      <c r="L125" s="208">
        <v>540000</v>
      </c>
      <c r="M125" s="220" t="s">
        <v>7</v>
      </c>
      <c r="N125" s="258">
        <v>45533</v>
      </c>
      <c r="O125" s="258">
        <v>45581</v>
      </c>
      <c r="P125" s="258">
        <v>45560</v>
      </c>
      <c r="Q125" s="258" t="s">
        <v>527</v>
      </c>
      <c r="R125" s="256">
        <v>45622</v>
      </c>
      <c r="S125" s="258">
        <v>45687</v>
      </c>
    </row>
    <row r="126" spans="1:19" s="161" customFormat="1" ht="24" customHeight="1" x14ac:dyDescent="0.4">
      <c r="A126" s="212">
        <v>4</v>
      </c>
      <c r="B126" s="214" t="s">
        <v>157</v>
      </c>
      <c r="C126" s="215" t="s">
        <v>158</v>
      </c>
      <c r="D126" s="261" t="s">
        <v>205</v>
      </c>
      <c r="E126" s="253" t="s">
        <v>206</v>
      </c>
      <c r="F126" s="252" t="s">
        <v>359</v>
      </c>
      <c r="G126" s="253" t="s">
        <v>360</v>
      </c>
      <c r="H126" s="255" t="s">
        <v>304</v>
      </c>
      <c r="I126" s="252" t="s">
        <v>517</v>
      </c>
      <c r="J126" s="208">
        <v>10461001</v>
      </c>
      <c r="K126" s="208">
        <v>12307060</v>
      </c>
      <c r="L126" s="208">
        <v>1846059</v>
      </c>
      <c r="M126" s="219" t="s">
        <v>7</v>
      </c>
      <c r="N126" s="258">
        <v>44959</v>
      </c>
      <c r="O126" s="258">
        <v>45086</v>
      </c>
      <c r="P126" s="258">
        <v>45009</v>
      </c>
      <c r="Q126" s="258" t="s">
        <v>527</v>
      </c>
      <c r="R126" s="256">
        <v>45153</v>
      </c>
      <c r="S126" s="271" t="s">
        <v>551</v>
      </c>
    </row>
    <row r="127" spans="1:19" s="161" customFormat="1" ht="34.5" customHeight="1" x14ac:dyDescent="0.4">
      <c r="A127" s="212">
        <v>4</v>
      </c>
      <c r="B127" s="214" t="s">
        <v>157</v>
      </c>
      <c r="C127" s="215" t="s">
        <v>158</v>
      </c>
      <c r="D127" s="261" t="s">
        <v>207</v>
      </c>
      <c r="E127" s="253" t="s">
        <v>208</v>
      </c>
      <c r="F127" s="252" t="s">
        <v>361</v>
      </c>
      <c r="G127" s="253" t="s">
        <v>362</v>
      </c>
      <c r="H127" s="255" t="s">
        <v>304</v>
      </c>
      <c r="I127" s="252" t="s">
        <v>519</v>
      </c>
      <c r="J127" s="208">
        <v>10870182</v>
      </c>
      <c r="K127" s="208">
        <v>12788450</v>
      </c>
      <c r="L127" s="208">
        <v>1918268</v>
      </c>
      <c r="M127" s="220" t="s">
        <v>7</v>
      </c>
      <c r="N127" s="258">
        <v>44833</v>
      </c>
      <c r="O127" s="258">
        <v>44952</v>
      </c>
      <c r="P127" s="256">
        <v>45112</v>
      </c>
      <c r="Q127" s="258" t="s">
        <v>527</v>
      </c>
      <c r="R127" s="256">
        <v>45258</v>
      </c>
      <c r="S127" s="271" t="s">
        <v>551</v>
      </c>
    </row>
    <row r="128" spans="1:19" s="161" customFormat="1" ht="34.5" customHeight="1" x14ac:dyDescent="0.4">
      <c r="A128" s="212">
        <v>4</v>
      </c>
      <c r="B128" s="214" t="s">
        <v>157</v>
      </c>
      <c r="C128" s="215" t="s">
        <v>158</v>
      </c>
      <c r="D128" s="261" t="s">
        <v>207</v>
      </c>
      <c r="E128" s="253" t="s">
        <v>208</v>
      </c>
      <c r="F128" s="252" t="s">
        <v>363</v>
      </c>
      <c r="G128" s="253" t="s">
        <v>364</v>
      </c>
      <c r="H128" s="255" t="s">
        <v>304</v>
      </c>
      <c r="I128" s="252" t="s">
        <v>519</v>
      </c>
      <c r="J128" s="208">
        <v>12575937</v>
      </c>
      <c r="K128" s="208">
        <v>14795220</v>
      </c>
      <c r="L128" s="208">
        <v>2219283</v>
      </c>
      <c r="M128" s="220" t="s">
        <v>7</v>
      </c>
      <c r="N128" s="258">
        <v>45071</v>
      </c>
      <c r="O128" s="258">
        <v>45111</v>
      </c>
      <c r="P128" s="258">
        <v>45107</v>
      </c>
      <c r="Q128" s="258" t="s">
        <v>527</v>
      </c>
      <c r="R128" s="256">
        <v>45482</v>
      </c>
      <c r="S128" s="271" t="s">
        <v>551</v>
      </c>
    </row>
    <row r="129" spans="1:19" s="161" customFormat="1" ht="32.5" customHeight="1" x14ac:dyDescent="0.4">
      <c r="A129" s="212">
        <v>4</v>
      </c>
      <c r="B129" s="214" t="s">
        <v>157</v>
      </c>
      <c r="C129" s="215" t="s">
        <v>158</v>
      </c>
      <c r="D129" s="261" t="s">
        <v>207</v>
      </c>
      <c r="E129" s="253" t="s">
        <v>208</v>
      </c>
      <c r="F129" s="252" t="s">
        <v>365</v>
      </c>
      <c r="G129" s="253" t="s">
        <v>366</v>
      </c>
      <c r="H129" s="255" t="s">
        <v>304</v>
      </c>
      <c r="I129" s="252" t="s">
        <v>519</v>
      </c>
      <c r="J129" s="208">
        <v>961350</v>
      </c>
      <c r="K129" s="208">
        <v>1131000</v>
      </c>
      <c r="L129" s="208">
        <v>169650</v>
      </c>
      <c r="M129" s="220" t="s">
        <v>7</v>
      </c>
      <c r="N129" s="258">
        <v>45281</v>
      </c>
      <c r="O129" s="256">
        <v>45320</v>
      </c>
      <c r="P129" s="256">
        <v>45252</v>
      </c>
      <c r="Q129" s="258" t="s">
        <v>527</v>
      </c>
      <c r="R129" s="256">
        <v>45517</v>
      </c>
      <c r="S129" s="271" t="s">
        <v>551</v>
      </c>
    </row>
    <row r="130" spans="1:19" s="161" customFormat="1" ht="24.65" customHeight="1" x14ac:dyDescent="0.4">
      <c r="A130" s="212">
        <v>4</v>
      </c>
      <c r="B130" s="214" t="s">
        <v>157</v>
      </c>
      <c r="C130" s="215" t="s">
        <v>158</v>
      </c>
      <c r="D130" s="261" t="s">
        <v>207</v>
      </c>
      <c r="E130" s="253" t="s">
        <v>208</v>
      </c>
      <c r="F130" s="252" t="s">
        <v>367</v>
      </c>
      <c r="G130" s="253" t="s">
        <v>368</v>
      </c>
      <c r="H130" s="255" t="s">
        <v>304</v>
      </c>
      <c r="I130" s="252" t="s">
        <v>519</v>
      </c>
      <c r="J130" s="208">
        <v>443700</v>
      </c>
      <c r="K130" s="208">
        <v>522000</v>
      </c>
      <c r="L130" s="208">
        <v>78300</v>
      </c>
      <c r="M130" s="220" t="s">
        <v>7</v>
      </c>
      <c r="N130" s="256">
        <v>45351</v>
      </c>
      <c r="O130" s="258">
        <v>45384</v>
      </c>
      <c r="P130" s="256">
        <v>45352</v>
      </c>
      <c r="Q130" s="258" t="s">
        <v>527</v>
      </c>
      <c r="R130" s="256">
        <v>45447</v>
      </c>
      <c r="S130" s="271" t="s">
        <v>551</v>
      </c>
    </row>
    <row r="131" spans="1:19" s="161" customFormat="1" ht="12" customHeight="1" x14ac:dyDescent="0.4">
      <c r="A131" s="212">
        <v>4</v>
      </c>
      <c r="B131" s="212" t="s">
        <v>157</v>
      </c>
      <c r="C131" s="216" t="s">
        <v>158</v>
      </c>
      <c r="D131" s="261" t="s">
        <v>207</v>
      </c>
      <c r="E131" s="253" t="s">
        <v>208</v>
      </c>
      <c r="F131" s="252" t="s">
        <v>369</v>
      </c>
      <c r="G131" s="253" t="s">
        <v>370</v>
      </c>
      <c r="H131" s="255" t="s">
        <v>304</v>
      </c>
      <c r="I131" s="252" t="s">
        <v>519</v>
      </c>
      <c r="J131" s="208">
        <v>5686755</v>
      </c>
      <c r="K131" s="208">
        <v>6690300</v>
      </c>
      <c r="L131" s="208">
        <v>1003545</v>
      </c>
      <c r="M131" s="220" t="s">
        <v>7</v>
      </c>
      <c r="N131" s="258">
        <v>45071</v>
      </c>
      <c r="O131" s="258">
        <v>45111</v>
      </c>
      <c r="P131" s="258">
        <v>45042</v>
      </c>
      <c r="Q131" s="258" t="s">
        <v>527</v>
      </c>
      <c r="R131" s="256">
        <v>45153</v>
      </c>
      <c r="S131" s="271" t="s">
        <v>551</v>
      </c>
    </row>
    <row r="132" spans="1:19" s="161" customFormat="1" ht="22.75" customHeight="1" x14ac:dyDescent="0.4">
      <c r="A132" s="212">
        <v>4</v>
      </c>
      <c r="B132" s="214" t="s">
        <v>157</v>
      </c>
      <c r="C132" s="215" t="s">
        <v>158</v>
      </c>
      <c r="D132" s="261" t="s">
        <v>207</v>
      </c>
      <c r="E132" s="253" t="s">
        <v>208</v>
      </c>
      <c r="F132" s="252" t="s">
        <v>371</v>
      </c>
      <c r="G132" s="253" t="s">
        <v>372</v>
      </c>
      <c r="H132" s="255" t="s">
        <v>304</v>
      </c>
      <c r="I132" s="252" t="s">
        <v>519</v>
      </c>
      <c r="J132" s="208">
        <v>14115047</v>
      </c>
      <c r="K132" s="208">
        <v>16605938</v>
      </c>
      <c r="L132" s="208">
        <v>2490891</v>
      </c>
      <c r="M132" s="220" t="s">
        <v>7</v>
      </c>
      <c r="N132" s="256">
        <v>45197</v>
      </c>
      <c r="O132" s="256">
        <v>45232</v>
      </c>
      <c r="P132" s="256">
        <v>45174</v>
      </c>
      <c r="Q132" s="258" t="s">
        <v>527</v>
      </c>
      <c r="R132" s="256">
        <v>45279</v>
      </c>
      <c r="S132" s="271" t="s">
        <v>551</v>
      </c>
    </row>
    <row r="133" spans="1:19" s="161" customFormat="1" ht="35.25" customHeight="1" x14ac:dyDescent="0.4">
      <c r="A133" s="212">
        <v>4</v>
      </c>
      <c r="B133" s="214" t="s">
        <v>157</v>
      </c>
      <c r="C133" s="215" t="s">
        <v>158</v>
      </c>
      <c r="D133" s="261" t="s">
        <v>207</v>
      </c>
      <c r="E133" s="253" t="s">
        <v>208</v>
      </c>
      <c r="F133" s="252" t="s">
        <v>373</v>
      </c>
      <c r="G133" s="253" t="s">
        <v>374</v>
      </c>
      <c r="H133" s="255" t="s">
        <v>304</v>
      </c>
      <c r="I133" s="252" t="s">
        <v>519</v>
      </c>
      <c r="J133" s="208">
        <v>2588250</v>
      </c>
      <c r="K133" s="208">
        <v>3045000</v>
      </c>
      <c r="L133" s="208">
        <v>456750</v>
      </c>
      <c r="M133" s="220" t="s">
        <v>7</v>
      </c>
      <c r="N133" s="256">
        <v>45197</v>
      </c>
      <c r="O133" s="256">
        <v>45232</v>
      </c>
      <c r="P133" s="256">
        <v>45188</v>
      </c>
      <c r="Q133" s="258" t="s">
        <v>527</v>
      </c>
      <c r="R133" s="256">
        <v>45279</v>
      </c>
      <c r="S133" s="271" t="s">
        <v>551</v>
      </c>
    </row>
    <row r="134" spans="1:19" s="161" customFormat="1" ht="25.5" customHeight="1" x14ac:dyDescent="0.4">
      <c r="A134" s="212">
        <v>4</v>
      </c>
      <c r="B134" s="214" t="s">
        <v>157</v>
      </c>
      <c r="C134" s="215" t="s">
        <v>158</v>
      </c>
      <c r="D134" s="261" t="s">
        <v>207</v>
      </c>
      <c r="E134" s="253" t="s">
        <v>208</v>
      </c>
      <c r="F134" s="252" t="s">
        <v>375</v>
      </c>
      <c r="G134" s="253" t="s">
        <v>376</v>
      </c>
      <c r="H134" s="255" t="s">
        <v>304</v>
      </c>
      <c r="I134" s="252" t="s">
        <v>519</v>
      </c>
      <c r="J134" s="208">
        <v>2550000</v>
      </c>
      <c r="K134" s="208">
        <v>3000000</v>
      </c>
      <c r="L134" s="208">
        <v>450000</v>
      </c>
      <c r="M134" s="220" t="s">
        <v>7</v>
      </c>
      <c r="N134" s="256">
        <v>45624</v>
      </c>
      <c r="O134" s="256">
        <v>45677</v>
      </c>
      <c r="P134" s="256">
        <v>45590</v>
      </c>
      <c r="Q134" s="258" t="s">
        <v>527</v>
      </c>
      <c r="R134" s="256">
        <v>45664</v>
      </c>
      <c r="S134" s="258">
        <v>45702</v>
      </c>
    </row>
    <row r="135" spans="1:19" s="161" customFormat="1" ht="25.75" customHeight="1" x14ac:dyDescent="0.4">
      <c r="A135" s="212">
        <v>4</v>
      </c>
      <c r="B135" s="214" t="s">
        <v>159</v>
      </c>
      <c r="C135" s="215" t="s">
        <v>160</v>
      </c>
      <c r="D135" s="261" t="s">
        <v>209</v>
      </c>
      <c r="E135" s="253" t="s">
        <v>210</v>
      </c>
      <c r="F135" s="252" t="s">
        <v>379</v>
      </c>
      <c r="G135" s="253" t="s">
        <v>542</v>
      </c>
      <c r="H135" s="255" t="s">
        <v>304</v>
      </c>
      <c r="I135" s="252" t="s">
        <v>517</v>
      </c>
      <c r="J135" s="208">
        <v>1479000</v>
      </c>
      <c r="K135" s="208">
        <v>1740000</v>
      </c>
      <c r="L135" s="208">
        <v>261000</v>
      </c>
      <c r="M135" s="220" t="s">
        <v>9</v>
      </c>
      <c r="N135" s="260" t="s">
        <v>523</v>
      </c>
      <c r="O135" s="260" t="s">
        <v>523</v>
      </c>
      <c r="P135" s="258">
        <v>45644</v>
      </c>
      <c r="Q135" s="258" t="s">
        <v>527</v>
      </c>
      <c r="R135" s="256">
        <v>45755</v>
      </c>
      <c r="S135" s="258">
        <v>45791</v>
      </c>
    </row>
    <row r="136" spans="1:19" s="161" customFormat="1" ht="23.5" customHeight="1" x14ac:dyDescent="0.4">
      <c r="A136" s="212">
        <v>4</v>
      </c>
      <c r="B136" s="214" t="s">
        <v>159</v>
      </c>
      <c r="C136" s="215" t="s">
        <v>160</v>
      </c>
      <c r="D136" s="261" t="s">
        <v>209</v>
      </c>
      <c r="E136" s="253" t="s">
        <v>211</v>
      </c>
      <c r="F136" s="252" t="s">
        <v>380</v>
      </c>
      <c r="G136" s="253" t="s">
        <v>381</v>
      </c>
      <c r="H136" s="255" t="s">
        <v>304</v>
      </c>
      <c r="I136" s="252" t="s">
        <v>517</v>
      </c>
      <c r="J136" s="208">
        <v>13656301</v>
      </c>
      <c r="K136" s="208">
        <v>16066237</v>
      </c>
      <c r="L136" s="208">
        <v>2409936</v>
      </c>
      <c r="M136" s="220" t="s">
        <v>9</v>
      </c>
      <c r="N136" s="258">
        <v>45106</v>
      </c>
      <c r="O136" s="258">
        <v>45156</v>
      </c>
      <c r="P136" s="258">
        <v>45098</v>
      </c>
      <c r="Q136" s="258" t="s">
        <v>527</v>
      </c>
      <c r="R136" s="256">
        <v>45244</v>
      </c>
      <c r="S136" s="271" t="s">
        <v>551</v>
      </c>
    </row>
    <row r="137" spans="1:19" s="161" customFormat="1" ht="32.25" customHeight="1" x14ac:dyDescent="0.4">
      <c r="A137" s="212">
        <v>4</v>
      </c>
      <c r="B137" s="214" t="s">
        <v>159</v>
      </c>
      <c r="C137" s="215" t="s">
        <v>160</v>
      </c>
      <c r="D137" s="261" t="s">
        <v>209</v>
      </c>
      <c r="E137" s="253" t="s">
        <v>210</v>
      </c>
      <c r="F137" s="252" t="s">
        <v>382</v>
      </c>
      <c r="G137" s="253" t="s">
        <v>383</v>
      </c>
      <c r="H137" s="255">
        <v>1</v>
      </c>
      <c r="I137" s="252" t="s">
        <v>517</v>
      </c>
      <c r="J137" s="208">
        <v>21250000</v>
      </c>
      <c r="K137" s="208">
        <v>25000000</v>
      </c>
      <c r="L137" s="208">
        <v>3750000</v>
      </c>
      <c r="M137" s="220" t="s">
        <v>9</v>
      </c>
      <c r="N137" s="258">
        <v>45281</v>
      </c>
      <c r="O137" s="256">
        <v>45341</v>
      </c>
      <c r="P137" s="256">
        <v>45267</v>
      </c>
      <c r="Q137" s="258" t="s">
        <v>527</v>
      </c>
      <c r="R137" s="256">
        <v>45461</v>
      </c>
      <c r="S137" s="271" t="s">
        <v>551</v>
      </c>
    </row>
    <row r="138" spans="1:19" s="161" customFormat="1" ht="36.75" customHeight="1" x14ac:dyDescent="0.4">
      <c r="A138" s="212">
        <v>4</v>
      </c>
      <c r="B138" s="214" t="s">
        <v>159</v>
      </c>
      <c r="C138" s="215" t="s">
        <v>160</v>
      </c>
      <c r="D138" s="261" t="s">
        <v>209</v>
      </c>
      <c r="E138" s="253" t="s">
        <v>210</v>
      </c>
      <c r="F138" s="252" t="s">
        <v>382</v>
      </c>
      <c r="G138" s="253" t="s">
        <v>383</v>
      </c>
      <c r="H138" s="255">
        <v>2</v>
      </c>
      <c r="I138" s="252" t="s">
        <v>517</v>
      </c>
      <c r="J138" s="208">
        <v>43781634</v>
      </c>
      <c r="K138" s="208">
        <v>51507805</v>
      </c>
      <c r="L138" s="208">
        <v>7726171</v>
      </c>
      <c r="M138" s="220" t="s">
        <v>9</v>
      </c>
      <c r="N138" s="258">
        <v>45533</v>
      </c>
      <c r="O138" s="258">
        <v>45638</v>
      </c>
      <c r="P138" s="258">
        <v>45504</v>
      </c>
      <c r="Q138" s="258" t="s">
        <v>527</v>
      </c>
      <c r="R138" s="256">
        <v>45685</v>
      </c>
      <c r="S138" s="256">
        <v>45838</v>
      </c>
    </row>
    <row r="139" spans="1:19" s="161" customFormat="1" ht="33" customHeight="1" x14ac:dyDescent="0.4">
      <c r="A139" s="212">
        <v>4</v>
      </c>
      <c r="B139" s="214" t="s">
        <v>159</v>
      </c>
      <c r="C139" s="215" t="s">
        <v>160</v>
      </c>
      <c r="D139" s="261" t="s">
        <v>209</v>
      </c>
      <c r="E139" s="253" t="s">
        <v>210</v>
      </c>
      <c r="F139" s="252" t="s">
        <v>384</v>
      </c>
      <c r="G139" s="253" t="s">
        <v>385</v>
      </c>
      <c r="H139" s="255">
        <v>1</v>
      </c>
      <c r="I139" s="252" t="s">
        <v>517</v>
      </c>
      <c r="J139" s="208">
        <v>21644414</v>
      </c>
      <c r="K139" s="208">
        <v>25464017</v>
      </c>
      <c r="L139" s="208">
        <v>3819603</v>
      </c>
      <c r="M139" s="220" t="s">
        <v>9</v>
      </c>
      <c r="N139" s="260" t="s">
        <v>523</v>
      </c>
      <c r="O139" s="260" t="s">
        <v>523</v>
      </c>
      <c r="P139" s="256">
        <v>45378</v>
      </c>
      <c r="Q139" s="278" t="s">
        <v>527</v>
      </c>
      <c r="R139" s="256">
        <v>45461</v>
      </c>
      <c r="S139" s="271" t="s">
        <v>551</v>
      </c>
    </row>
    <row r="140" spans="1:19" s="161" customFormat="1" ht="45" customHeight="1" x14ac:dyDescent="0.4">
      <c r="A140" s="212">
        <v>4</v>
      </c>
      <c r="B140" s="214" t="s">
        <v>159</v>
      </c>
      <c r="C140" s="215" t="s">
        <v>160</v>
      </c>
      <c r="D140" s="261" t="s">
        <v>209</v>
      </c>
      <c r="E140" s="253" t="s">
        <v>210</v>
      </c>
      <c r="F140" s="252" t="s">
        <v>384</v>
      </c>
      <c r="G140" s="253" t="s">
        <v>385</v>
      </c>
      <c r="H140" s="255">
        <v>2</v>
      </c>
      <c r="I140" s="252" t="s">
        <v>517</v>
      </c>
      <c r="J140" s="208">
        <v>6228621</v>
      </c>
      <c r="K140" s="208">
        <v>7327790</v>
      </c>
      <c r="L140" s="208">
        <v>1099169</v>
      </c>
      <c r="M140" s="218" t="s">
        <v>9</v>
      </c>
      <c r="N140" s="260" t="s">
        <v>523</v>
      </c>
      <c r="O140" s="260" t="s">
        <v>523</v>
      </c>
      <c r="P140" s="256">
        <v>45378</v>
      </c>
      <c r="Q140" s="278" t="s">
        <v>527</v>
      </c>
      <c r="R140" s="256">
        <v>45461</v>
      </c>
      <c r="S140" s="271" t="s">
        <v>551</v>
      </c>
    </row>
    <row r="141" spans="1:19" s="161" customFormat="1" ht="22.5" customHeight="1" x14ac:dyDescent="0.4">
      <c r="A141" s="212">
        <v>4</v>
      </c>
      <c r="B141" s="214" t="s">
        <v>159</v>
      </c>
      <c r="C141" s="215" t="s">
        <v>160</v>
      </c>
      <c r="D141" s="261" t="s">
        <v>209</v>
      </c>
      <c r="E141" s="253" t="s">
        <v>210</v>
      </c>
      <c r="F141" s="252" t="s">
        <v>384</v>
      </c>
      <c r="G141" s="253" t="s">
        <v>385</v>
      </c>
      <c r="H141" s="255">
        <v>3</v>
      </c>
      <c r="I141" s="252" t="s">
        <v>517</v>
      </c>
      <c r="J141" s="208">
        <v>7646510</v>
      </c>
      <c r="K141" s="208">
        <v>8995895</v>
      </c>
      <c r="L141" s="208">
        <v>1349385</v>
      </c>
      <c r="M141" s="221" t="s">
        <v>9</v>
      </c>
      <c r="N141" s="260" t="s">
        <v>523</v>
      </c>
      <c r="O141" s="260" t="s">
        <v>523</v>
      </c>
      <c r="P141" s="256">
        <v>45378</v>
      </c>
      <c r="Q141" s="278" t="s">
        <v>527</v>
      </c>
      <c r="R141" s="256">
        <v>45461</v>
      </c>
      <c r="S141" s="271" t="s">
        <v>551</v>
      </c>
    </row>
    <row r="142" spans="1:19" s="161" customFormat="1" ht="13.5" customHeight="1" x14ac:dyDescent="0.4">
      <c r="A142" s="212">
        <v>4</v>
      </c>
      <c r="B142" s="214" t="s">
        <v>159</v>
      </c>
      <c r="C142" s="215" t="s">
        <v>160</v>
      </c>
      <c r="D142" s="261" t="s">
        <v>209</v>
      </c>
      <c r="E142" s="253" t="s">
        <v>210</v>
      </c>
      <c r="F142" s="252" t="s">
        <v>384</v>
      </c>
      <c r="G142" s="253" t="s">
        <v>385</v>
      </c>
      <c r="H142" s="255">
        <v>4</v>
      </c>
      <c r="I142" s="252" t="s">
        <v>517</v>
      </c>
      <c r="J142" s="208">
        <v>3885739</v>
      </c>
      <c r="K142" s="208">
        <v>4571458</v>
      </c>
      <c r="L142" s="208">
        <v>685719</v>
      </c>
      <c r="M142" s="221" t="s">
        <v>9</v>
      </c>
      <c r="N142" s="258" t="s">
        <v>525</v>
      </c>
      <c r="O142" s="258" t="s">
        <v>525</v>
      </c>
      <c r="P142" s="258" t="s">
        <v>525</v>
      </c>
      <c r="Q142" s="278" t="s">
        <v>527</v>
      </c>
      <c r="R142" s="258" t="s">
        <v>521</v>
      </c>
      <c r="S142" s="303" t="s">
        <v>612</v>
      </c>
    </row>
    <row r="143" spans="1:19" s="161" customFormat="1" ht="13.5" customHeight="1" x14ac:dyDescent="0.4">
      <c r="A143" s="213">
        <v>4</v>
      </c>
      <c r="B143" s="215" t="s">
        <v>159</v>
      </c>
      <c r="C143" s="215" t="s">
        <v>160</v>
      </c>
      <c r="D143" s="261" t="s">
        <v>209</v>
      </c>
      <c r="E143" s="253" t="s">
        <v>210</v>
      </c>
      <c r="F143" s="254" t="s">
        <v>386</v>
      </c>
      <c r="G143" s="253" t="s">
        <v>387</v>
      </c>
      <c r="H143" s="255" t="s">
        <v>304</v>
      </c>
      <c r="I143" s="252" t="s">
        <v>517</v>
      </c>
      <c r="J143" s="208">
        <v>38795105</v>
      </c>
      <c r="K143" s="208">
        <v>45641300</v>
      </c>
      <c r="L143" s="208">
        <v>6846195</v>
      </c>
      <c r="M143" s="221" t="s">
        <v>10</v>
      </c>
      <c r="N143" s="258">
        <v>44959</v>
      </c>
      <c r="O143" s="258">
        <v>45027</v>
      </c>
      <c r="P143" s="256">
        <v>44942</v>
      </c>
      <c r="Q143" s="258" t="s">
        <v>527</v>
      </c>
      <c r="R143" s="256">
        <v>45083</v>
      </c>
      <c r="S143" s="271" t="s">
        <v>551</v>
      </c>
    </row>
    <row r="144" spans="1:19" s="161" customFormat="1" ht="23.25" customHeight="1" x14ac:dyDescent="0.4">
      <c r="A144" s="212">
        <v>4</v>
      </c>
      <c r="B144" s="214" t="s">
        <v>159</v>
      </c>
      <c r="C144" s="215" t="s">
        <v>160</v>
      </c>
      <c r="D144" s="261" t="s">
        <v>209</v>
      </c>
      <c r="E144" s="253" t="s">
        <v>210</v>
      </c>
      <c r="F144" s="254" t="s">
        <v>388</v>
      </c>
      <c r="G144" s="253" t="s">
        <v>389</v>
      </c>
      <c r="H144" s="255">
        <v>1</v>
      </c>
      <c r="I144" s="252" t="s">
        <v>517</v>
      </c>
      <c r="J144" s="208">
        <v>1469563</v>
      </c>
      <c r="K144" s="208">
        <v>1728898</v>
      </c>
      <c r="L144" s="208">
        <v>259335</v>
      </c>
      <c r="M144" s="219" t="s">
        <v>9</v>
      </c>
      <c r="N144" s="258" t="s">
        <v>525</v>
      </c>
      <c r="O144" s="258" t="s">
        <v>525</v>
      </c>
      <c r="P144" s="258" t="s">
        <v>525</v>
      </c>
      <c r="Q144" s="278" t="s">
        <v>527</v>
      </c>
      <c r="R144" s="258" t="s">
        <v>521</v>
      </c>
      <c r="S144" s="303" t="s">
        <v>612</v>
      </c>
    </row>
    <row r="145" spans="1:19" s="161" customFormat="1" ht="34.5" customHeight="1" x14ac:dyDescent="0.4">
      <c r="A145" s="212">
        <v>4</v>
      </c>
      <c r="B145" s="214" t="s">
        <v>159</v>
      </c>
      <c r="C145" s="215" t="s">
        <v>160</v>
      </c>
      <c r="D145" s="261" t="s">
        <v>209</v>
      </c>
      <c r="E145" s="253" t="s">
        <v>210</v>
      </c>
      <c r="F145" s="254" t="s">
        <v>388</v>
      </c>
      <c r="G145" s="253" t="s">
        <v>389</v>
      </c>
      <c r="H145" s="255">
        <v>2</v>
      </c>
      <c r="I145" s="252" t="s">
        <v>517</v>
      </c>
      <c r="J145" s="208">
        <v>26656937</v>
      </c>
      <c r="K145" s="208">
        <v>31361103</v>
      </c>
      <c r="L145" s="208">
        <v>4704166</v>
      </c>
      <c r="M145" s="218" t="s">
        <v>9</v>
      </c>
      <c r="N145" s="258">
        <v>45533</v>
      </c>
      <c r="O145" s="258">
        <v>45677</v>
      </c>
      <c r="P145" s="256">
        <v>45463</v>
      </c>
      <c r="Q145" s="258" t="s">
        <v>527</v>
      </c>
      <c r="R145" s="256">
        <v>45664</v>
      </c>
      <c r="S145" s="271" t="s">
        <v>551</v>
      </c>
    </row>
    <row r="146" spans="1:19" s="161" customFormat="1" ht="45.75" customHeight="1" x14ac:dyDescent="0.4">
      <c r="A146" s="212">
        <v>4</v>
      </c>
      <c r="B146" s="214" t="s">
        <v>159</v>
      </c>
      <c r="C146" s="215" t="s">
        <v>160</v>
      </c>
      <c r="D146" s="261" t="s">
        <v>209</v>
      </c>
      <c r="E146" s="253" t="s">
        <v>210</v>
      </c>
      <c r="F146" s="254" t="s">
        <v>388</v>
      </c>
      <c r="G146" s="253" t="s">
        <v>389</v>
      </c>
      <c r="H146" s="255">
        <v>3</v>
      </c>
      <c r="I146" s="252" t="s">
        <v>517</v>
      </c>
      <c r="J146" s="208">
        <v>1780892</v>
      </c>
      <c r="K146" s="208">
        <v>2095168</v>
      </c>
      <c r="L146" s="208">
        <v>314276</v>
      </c>
      <c r="M146" s="218" t="s">
        <v>9</v>
      </c>
      <c r="N146" s="278" t="s">
        <v>526</v>
      </c>
      <c r="O146" s="258">
        <v>45677</v>
      </c>
      <c r="P146" s="256">
        <v>45463</v>
      </c>
      <c r="Q146" s="258" t="s">
        <v>527</v>
      </c>
      <c r="R146" s="256">
        <v>45664</v>
      </c>
      <c r="S146" s="271" t="s">
        <v>551</v>
      </c>
    </row>
    <row r="147" spans="1:19" s="161" customFormat="1" ht="12.75" customHeight="1" x14ac:dyDescent="0.4">
      <c r="A147" s="212">
        <v>4</v>
      </c>
      <c r="B147" s="214" t="s">
        <v>159</v>
      </c>
      <c r="C147" s="215" t="s">
        <v>160</v>
      </c>
      <c r="D147" s="261" t="s">
        <v>212</v>
      </c>
      <c r="E147" s="253" t="s">
        <v>213</v>
      </c>
      <c r="F147" s="252" t="s">
        <v>390</v>
      </c>
      <c r="G147" s="253" t="s">
        <v>391</v>
      </c>
      <c r="H147" s="255" t="s">
        <v>304</v>
      </c>
      <c r="I147" s="252" t="s">
        <v>519</v>
      </c>
      <c r="J147" s="208">
        <v>28908160</v>
      </c>
      <c r="K147" s="208">
        <v>34009600</v>
      </c>
      <c r="L147" s="208">
        <v>5101440</v>
      </c>
      <c r="M147" s="218" t="s">
        <v>9</v>
      </c>
      <c r="N147" s="260" t="s">
        <v>523</v>
      </c>
      <c r="O147" s="260" t="s">
        <v>523</v>
      </c>
      <c r="P147" s="256">
        <v>45567</v>
      </c>
      <c r="Q147" s="258" t="s">
        <v>527</v>
      </c>
      <c r="R147" s="256">
        <v>45643</v>
      </c>
      <c r="S147" s="271" t="s">
        <v>551</v>
      </c>
    </row>
    <row r="148" spans="1:19" s="161" customFormat="1" ht="24" customHeight="1" x14ac:dyDescent="0.4">
      <c r="A148" s="212">
        <v>4</v>
      </c>
      <c r="B148" s="214" t="s">
        <v>159</v>
      </c>
      <c r="C148" s="215" t="s">
        <v>160</v>
      </c>
      <c r="D148" s="252" t="s">
        <v>212</v>
      </c>
      <c r="E148" s="252" t="s">
        <v>213</v>
      </c>
      <c r="F148" s="252" t="s">
        <v>392</v>
      </c>
      <c r="G148" s="253" t="s">
        <v>393</v>
      </c>
      <c r="H148" s="255" t="s">
        <v>304</v>
      </c>
      <c r="I148" s="252" t="s">
        <v>519</v>
      </c>
      <c r="J148" s="208">
        <v>65298766</v>
      </c>
      <c r="K148" s="208">
        <v>76822078</v>
      </c>
      <c r="L148" s="208">
        <v>11523312</v>
      </c>
      <c r="M148" s="218" t="s">
        <v>9</v>
      </c>
      <c r="N148" s="258">
        <v>45260</v>
      </c>
      <c r="O148" s="258">
        <v>45296</v>
      </c>
      <c r="P148" s="256">
        <v>45237</v>
      </c>
      <c r="Q148" s="258" t="s">
        <v>527</v>
      </c>
      <c r="R148" s="256">
        <v>45454</v>
      </c>
      <c r="S148" s="271" t="s">
        <v>551</v>
      </c>
    </row>
    <row r="149" spans="1:19" s="161" customFormat="1" ht="33.75" customHeight="1" x14ac:dyDescent="0.4">
      <c r="A149" s="212">
        <v>4</v>
      </c>
      <c r="B149" s="214" t="s">
        <v>159</v>
      </c>
      <c r="C149" s="215" t="s">
        <v>160</v>
      </c>
      <c r="D149" s="261" t="s">
        <v>212</v>
      </c>
      <c r="E149" s="253" t="s">
        <v>213</v>
      </c>
      <c r="F149" s="252" t="s">
        <v>394</v>
      </c>
      <c r="G149" s="253" t="s">
        <v>566</v>
      </c>
      <c r="H149" s="255" t="s">
        <v>304</v>
      </c>
      <c r="I149" s="252" t="s">
        <v>519</v>
      </c>
      <c r="J149" s="208">
        <v>14015404</v>
      </c>
      <c r="K149" s="208">
        <v>16488711</v>
      </c>
      <c r="L149" s="208">
        <v>2473307</v>
      </c>
      <c r="M149" s="218" t="s">
        <v>9</v>
      </c>
      <c r="N149" s="258">
        <v>45351</v>
      </c>
      <c r="O149" s="258">
        <v>45390</v>
      </c>
      <c r="P149" s="256">
        <v>45338</v>
      </c>
      <c r="Q149" s="258" t="s">
        <v>527</v>
      </c>
      <c r="R149" s="256">
        <v>45622</v>
      </c>
      <c r="S149" s="256">
        <v>45659</v>
      </c>
    </row>
    <row r="150" spans="1:19" s="161" customFormat="1" ht="24" customHeight="1" x14ac:dyDescent="0.4">
      <c r="A150" s="212">
        <v>4</v>
      </c>
      <c r="B150" s="214" t="s">
        <v>159</v>
      </c>
      <c r="C150" s="215" t="s">
        <v>160</v>
      </c>
      <c r="D150" s="261" t="s">
        <v>212</v>
      </c>
      <c r="E150" s="253" t="s">
        <v>213</v>
      </c>
      <c r="F150" s="252" t="s">
        <v>395</v>
      </c>
      <c r="G150" s="253" t="s">
        <v>396</v>
      </c>
      <c r="H150" s="255" t="s">
        <v>304</v>
      </c>
      <c r="I150" s="252" t="s">
        <v>519</v>
      </c>
      <c r="J150" s="208">
        <v>5810265</v>
      </c>
      <c r="K150" s="208">
        <v>6835606</v>
      </c>
      <c r="L150" s="208">
        <v>1025341</v>
      </c>
      <c r="M150" s="218" t="s">
        <v>9</v>
      </c>
      <c r="N150" s="258">
        <v>44630</v>
      </c>
      <c r="O150" s="258">
        <v>44952</v>
      </c>
      <c r="P150" s="258">
        <v>44924</v>
      </c>
      <c r="Q150" s="258" t="s">
        <v>527</v>
      </c>
      <c r="R150" s="256">
        <v>45111</v>
      </c>
      <c r="S150" s="271" t="s">
        <v>551</v>
      </c>
    </row>
    <row r="151" spans="1:19" s="161" customFormat="1" ht="24" customHeight="1" x14ac:dyDescent="0.4">
      <c r="A151" s="212">
        <v>4</v>
      </c>
      <c r="B151" s="214" t="s">
        <v>159</v>
      </c>
      <c r="C151" s="215" t="s">
        <v>160</v>
      </c>
      <c r="D151" s="261" t="s">
        <v>212</v>
      </c>
      <c r="E151" s="253" t="s">
        <v>213</v>
      </c>
      <c r="F151" s="252" t="s">
        <v>397</v>
      </c>
      <c r="G151" s="253" t="s">
        <v>398</v>
      </c>
      <c r="H151" s="255" t="s">
        <v>304</v>
      </c>
      <c r="I151" s="252" t="s">
        <v>519</v>
      </c>
      <c r="J151" s="208">
        <v>1005550</v>
      </c>
      <c r="K151" s="208">
        <v>1183000</v>
      </c>
      <c r="L151" s="208">
        <v>177450</v>
      </c>
      <c r="M151" s="218" t="s">
        <v>9</v>
      </c>
      <c r="N151" s="260" t="s">
        <v>523</v>
      </c>
      <c r="O151" s="260" t="s">
        <v>523</v>
      </c>
      <c r="P151" s="256">
        <v>45432</v>
      </c>
      <c r="Q151" s="260" t="s">
        <v>527</v>
      </c>
      <c r="R151" s="256">
        <v>45671</v>
      </c>
      <c r="S151" s="271" t="s">
        <v>551</v>
      </c>
    </row>
    <row r="152" spans="1:19" s="161" customFormat="1" ht="24" customHeight="1" x14ac:dyDescent="0.4">
      <c r="A152" s="212">
        <v>4</v>
      </c>
      <c r="B152" s="214" t="s">
        <v>159</v>
      </c>
      <c r="C152" s="215" t="s">
        <v>160</v>
      </c>
      <c r="D152" s="261" t="s">
        <v>212</v>
      </c>
      <c r="E152" s="253" t="s">
        <v>213</v>
      </c>
      <c r="F152" s="252" t="s">
        <v>399</v>
      </c>
      <c r="G152" s="253" t="s">
        <v>400</v>
      </c>
      <c r="H152" s="255" t="s">
        <v>304</v>
      </c>
      <c r="I152" s="252" t="s">
        <v>519</v>
      </c>
      <c r="J152" s="208">
        <v>2911964</v>
      </c>
      <c r="K152" s="208">
        <v>3425840</v>
      </c>
      <c r="L152" s="208">
        <v>513876</v>
      </c>
      <c r="M152" s="218" t="s">
        <v>9</v>
      </c>
      <c r="N152" s="258">
        <v>44858</v>
      </c>
      <c r="O152" s="258">
        <v>44952</v>
      </c>
      <c r="P152" s="258">
        <v>44837</v>
      </c>
      <c r="Q152" s="258" t="s">
        <v>527</v>
      </c>
      <c r="R152" s="258">
        <v>45120</v>
      </c>
      <c r="S152" s="271" t="s">
        <v>551</v>
      </c>
    </row>
    <row r="153" spans="1:19" s="161" customFormat="1" ht="23.15" customHeight="1" x14ac:dyDescent="0.4">
      <c r="A153" s="212">
        <v>4</v>
      </c>
      <c r="B153" s="214" t="s">
        <v>159</v>
      </c>
      <c r="C153" s="215" t="s">
        <v>160</v>
      </c>
      <c r="D153" s="261" t="s">
        <v>212</v>
      </c>
      <c r="E153" s="253" t="s">
        <v>214</v>
      </c>
      <c r="F153" s="252" t="s">
        <v>401</v>
      </c>
      <c r="G153" s="253" t="s">
        <v>402</v>
      </c>
      <c r="H153" s="255" t="s">
        <v>304</v>
      </c>
      <c r="I153" s="252" t="s">
        <v>519</v>
      </c>
      <c r="J153" s="208">
        <v>621180</v>
      </c>
      <c r="K153" s="208">
        <v>730800</v>
      </c>
      <c r="L153" s="208">
        <v>109620</v>
      </c>
      <c r="M153" s="218" t="s">
        <v>9</v>
      </c>
      <c r="N153" s="258">
        <v>45072</v>
      </c>
      <c r="O153" s="258">
        <v>45107</v>
      </c>
      <c r="P153" s="258">
        <v>45049</v>
      </c>
      <c r="Q153" s="258" t="s">
        <v>527</v>
      </c>
      <c r="R153" s="256">
        <v>45461</v>
      </c>
      <c r="S153" s="271" t="s">
        <v>551</v>
      </c>
    </row>
    <row r="154" spans="1:19" s="161" customFormat="1" ht="12" customHeight="1" x14ac:dyDescent="0.4">
      <c r="A154" s="212">
        <v>4</v>
      </c>
      <c r="B154" s="214" t="s">
        <v>159</v>
      </c>
      <c r="C154" s="215" t="s">
        <v>160</v>
      </c>
      <c r="D154" s="261" t="s">
        <v>212</v>
      </c>
      <c r="E154" s="253" t="s">
        <v>214</v>
      </c>
      <c r="F154" s="252" t="s">
        <v>403</v>
      </c>
      <c r="G154" s="253" t="s">
        <v>404</v>
      </c>
      <c r="H154" s="255">
        <v>1</v>
      </c>
      <c r="I154" s="252" t="s">
        <v>519</v>
      </c>
      <c r="J154" s="208">
        <v>8839650</v>
      </c>
      <c r="K154" s="208">
        <v>10399589</v>
      </c>
      <c r="L154" s="208">
        <v>1559939</v>
      </c>
      <c r="M154" s="218" t="s">
        <v>9</v>
      </c>
      <c r="N154" s="258">
        <v>44924</v>
      </c>
      <c r="O154" s="258">
        <v>44952</v>
      </c>
      <c r="P154" s="256">
        <v>44956</v>
      </c>
      <c r="Q154" s="258" t="s">
        <v>527</v>
      </c>
      <c r="R154" s="258">
        <v>45279</v>
      </c>
      <c r="S154" s="271" t="s">
        <v>551</v>
      </c>
    </row>
    <row r="155" spans="1:19" s="161" customFormat="1" ht="12" customHeight="1" x14ac:dyDescent="0.4">
      <c r="A155" s="212">
        <v>4</v>
      </c>
      <c r="B155" s="214" t="s">
        <v>159</v>
      </c>
      <c r="C155" s="215" t="s">
        <v>160</v>
      </c>
      <c r="D155" s="261" t="s">
        <v>212</v>
      </c>
      <c r="E155" s="253" t="s">
        <v>214</v>
      </c>
      <c r="F155" s="252" t="s">
        <v>403</v>
      </c>
      <c r="G155" s="253" t="s">
        <v>404</v>
      </c>
      <c r="H155" s="255">
        <v>2</v>
      </c>
      <c r="I155" s="252" t="s">
        <v>519</v>
      </c>
      <c r="J155" s="208">
        <v>3272500</v>
      </c>
      <c r="K155" s="208">
        <v>3850000</v>
      </c>
      <c r="L155" s="208">
        <v>577500</v>
      </c>
      <c r="M155" s="218" t="s">
        <v>9</v>
      </c>
      <c r="N155" s="258">
        <v>45021</v>
      </c>
      <c r="O155" s="258">
        <v>45107</v>
      </c>
      <c r="P155" s="256">
        <v>45030</v>
      </c>
      <c r="Q155" s="258" t="s">
        <v>527</v>
      </c>
      <c r="R155" s="256">
        <v>45209</v>
      </c>
      <c r="S155" s="271" t="s">
        <v>551</v>
      </c>
    </row>
    <row r="156" spans="1:19" s="161" customFormat="1" ht="23.25" customHeight="1" x14ac:dyDescent="0.4">
      <c r="A156" s="212">
        <v>4</v>
      </c>
      <c r="B156" s="214" t="s">
        <v>159</v>
      </c>
      <c r="C156" s="215" t="s">
        <v>160</v>
      </c>
      <c r="D156" s="261" t="s">
        <v>212</v>
      </c>
      <c r="E156" s="253" t="s">
        <v>214</v>
      </c>
      <c r="F156" s="252" t="s">
        <v>405</v>
      </c>
      <c r="G156" s="253" t="s">
        <v>406</v>
      </c>
      <c r="H156" s="255">
        <v>1</v>
      </c>
      <c r="I156" s="252" t="s">
        <v>519</v>
      </c>
      <c r="J156" s="208">
        <v>19922947</v>
      </c>
      <c r="K156" s="208">
        <v>23438762</v>
      </c>
      <c r="L156" s="208">
        <v>3515815</v>
      </c>
      <c r="M156" s="218" t="s">
        <v>9</v>
      </c>
      <c r="N156" s="258">
        <v>45715</v>
      </c>
      <c r="O156" s="258">
        <v>45756</v>
      </c>
      <c r="P156" s="256">
        <v>45502</v>
      </c>
      <c r="Q156" s="258" t="s">
        <v>527</v>
      </c>
      <c r="R156" s="256">
        <v>45804</v>
      </c>
      <c r="S156" s="258">
        <v>45834</v>
      </c>
    </row>
    <row r="157" spans="1:19" s="161" customFormat="1" ht="34.5" customHeight="1" x14ac:dyDescent="0.4">
      <c r="A157" s="212">
        <v>4</v>
      </c>
      <c r="B157" s="214" t="s">
        <v>159</v>
      </c>
      <c r="C157" s="215" t="s">
        <v>160</v>
      </c>
      <c r="D157" s="261" t="s">
        <v>212</v>
      </c>
      <c r="E157" s="253" t="s">
        <v>214</v>
      </c>
      <c r="F157" s="252" t="s">
        <v>405</v>
      </c>
      <c r="G157" s="253" t="s">
        <v>406</v>
      </c>
      <c r="H157" s="255">
        <v>2</v>
      </c>
      <c r="I157" s="252" t="s">
        <v>519</v>
      </c>
      <c r="J157" s="208">
        <v>8500000</v>
      </c>
      <c r="K157" s="208">
        <v>10000000</v>
      </c>
      <c r="L157" s="208">
        <v>1500000</v>
      </c>
      <c r="M157" s="218" t="s">
        <v>9</v>
      </c>
      <c r="N157" s="274" t="s">
        <v>43</v>
      </c>
      <c r="O157" s="284" t="s">
        <v>43</v>
      </c>
      <c r="P157" s="256">
        <v>45502</v>
      </c>
      <c r="Q157" s="258" t="s">
        <v>527</v>
      </c>
      <c r="R157" s="256">
        <v>45804</v>
      </c>
      <c r="S157" s="284" t="s">
        <v>48</v>
      </c>
    </row>
    <row r="158" spans="1:19" s="161" customFormat="1" ht="23.25" customHeight="1" x14ac:dyDescent="0.4">
      <c r="A158" s="212">
        <v>4</v>
      </c>
      <c r="B158" s="214" t="s">
        <v>159</v>
      </c>
      <c r="C158" s="215" t="s">
        <v>160</v>
      </c>
      <c r="D158" s="261" t="s">
        <v>215</v>
      </c>
      <c r="E158" s="253" t="s">
        <v>216</v>
      </c>
      <c r="F158" s="252" t="s">
        <v>407</v>
      </c>
      <c r="G158" s="253" t="s">
        <v>408</v>
      </c>
      <c r="H158" s="255" t="s">
        <v>304</v>
      </c>
      <c r="I158" s="252" t="s">
        <v>519</v>
      </c>
      <c r="J158" s="208">
        <v>19966500</v>
      </c>
      <c r="K158" s="208">
        <v>23490000</v>
      </c>
      <c r="L158" s="208">
        <v>3523500</v>
      </c>
      <c r="M158" s="220" t="s">
        <v>9</v>
      </c>
      <c r="N158" s="258">
        <v>45316</v>
      </c>
      <c r="O158" s="258">
        <v>45366</v>
      </c>
      <c r="P158" s="258">
        <v>45288</v>
      </c>
      <c r="Q158" s="258" t="s">
        <v>527</v>
      </c>
      <c r="R158" s="256">
        <v>45489</v>
      </c>
      <c r="S158" s="271" t="s">
        <v>551</v>
      </c>
    </row>
    <row r="159" spans="1:19" s="161" customFormat="1" ht="23.25" customHeight="1" x14ac:dyDescent="0.4">
      <c r="A159" s="212">
        <v>4</v>
      </c>
      <c r="B159" s="214" t="s">
        <v>159</v>
      </c>
      <c r="C159" s="215" t="s">
        <v>160</v>
      </c>
      <c r="D159" s="261" t="s">
        <v>215</v>
      </c>
      <c r="E159" s="253" t="s">
        <v>216</v>
      </c>
      <c r="F159" s="255" t="s">
        <v>409</v>
      </c>
      <c r="G159" s="253" t="s">
        <v>410</v>
      </c>
      <c r="H159" s="255" t="s">
        <v>304</v>
      </c>
      <c r="I159" s="252" t="s">
        <v>519</v>
      </c>
      <c r="J159" s="208">
        <v>1631121</v>
      </c>
      <c r="K159" s="208">
        <v>1918966</v>
      </c>
      <c r="L159" s="208">
        <v>287845</v>
      </c>
      <c r="M159" s="220" t="s">
        <v>8</v>
      </c>
      <c r="N159" s="260" t="s">
        <v>523</v>
      </c>
      <c r="O159" s="260" t="s">
        <v>523</v>
      </c>
      <c r="P159" s="258">
        <v>45631</v>
      </c>
      <c r="Q159" s="258" t="s">
        <v>527</v>
      </c>
      <c r="R159" s="256">
        <v>45790</v>
      </c>
      <c r="S159" s="256">
        <v>45818</v>
      </c>
    </row>
    <row r="160" spans="1:19" s="161" customFormat="1" ht="23.25" customHeight="1" x14ac:dyDescent="0.4">
      <c r="A160" s="212">
        <v>4</v>
      </c>
      <c r="B160" s="214" t="s">
        <v>159</v>
      </c>
      <c r="C160" s="215" t="s">
        <v>160</v>
      </c>
      <c r="D160" s="261" t="s">
        <v>215</v>
      </c>
      <c r="E160" s="253" t="s">
        <v>217</v>
      </c>
      <c r="F160" s="252" t="s">
        <v>411</v>
      </c>
      <c r="G160" s="253" t="s">
        <v>412</v>
      </c>
      <c r="H160" s="255" t="s">
        <v>304</v>
      </c>
      <c r="I160" s="252" t="s">
        <v>519</v>
      </c>
      <c r="J160" s="208">
        <v>5546250</v>
      </c>
      <c r="K160" s="208">
        <v>6525000</v>
      </c>
      <c r="L160" s="208">
        <v>978750</v>
      </c>
      <c r="M160" s="218" t="s">
        <v>9</v>
      </c>
      <c r="N160" s="258">
        <v>45072</v>
      </c>
      <c r="O160" s="258">
        <v>45107</v>
      </c>
      <c r="P160" s="256">
        <v>45084</v>
      </c>
      <c r="Q160" s="258" t="s">
        <v>527</v>
      </c>
      <c r="R160" s="256">
        <v>45265</v>
      </c>
      <c r="S160" s="271" t="s">
        <v>551</v>
      </c>
    </row>
    <row r="161" spans="1:19" s="161" customFormat="1" ht="23.25" customHeight="1" x14ac:dyDescent="0.4">
      <c r="A161" s="212">
        <v>4</v>
      </c>
      <c r="B161" s="214" t="s">
        <v>159</v>
      </c>
      <c r="C161" s="215" t="s">
        <v>160</v>
      </c>
      <c r="D161" s="261" t="s">
        <v>218</v>
      </c>
      <c r="E161" s="253" t="s">
        <v>219</v>
      </c>
      <c r="F161" s="252" t="s">
        <v>413</v>
      </c>
      <c r="G161" s="253" t="s">
        <v>414</v>
      </c>
      <c r="H161" s="255">
        <v>1</v>
      </c>
      <c r="I161" s="252" t="s">
        <v>519</v>
      </c>
      <c r="J161" s="208">
        <v>10363449</v>
      </c>
      <c r="K161" s="208">
        <v>12192295</v>
      </c>
      <c r="L161" s="208">
        <v>1828846</v>
      </c>
      <c r="M161" s="220" t="s">
        <v>12</v>
      </c>
      <c r="N161" s="256">
        <v>45351</v>
      </c>
      <c r="O161" s="258">
        <v>45488</v>
      </c>
      <c r="P161" s="256">
        <v>45128</v>
      </c>
      <c r="Q161" s="258" t="s">
        <v>527</v>
      </c>
      <c r="R161" s="256">
        <v>45468</v>
      </c>
      <c r="S161" s="271" t="s">
        <v>551</v>
      </c>
    </row>
    <row r="162" spans="1:19" s="161" customFormat="1" ht="13.5" customHeight="1" x14ac:dyDescent="0.4">
      <c r="A162" s="212">
        <v>4</v>
      </c>
      <c r="B162" s="214" t="s">
        <v>159</v>
      </c>
      <c r="C162" s="215" t="s">
        <v>160</v>
      </c>
      <c r="D162" s="261" t="s">
        <v>218</v>
      </c>
      <c r="E162" s="253" t="s">
        <v>219</v>
      </c>
      <c r="F162" s="252" t="s">
        <v>413</v>
      </c>
      <c r="G162" s="253" t="s">
        <v>414</v>
      </c>
      <c r="H162" s="255">
        <v>2</v>
      </c>
      <c r="I162" s="252" t="s">
        <v>519</v>
      </c>
      <c r="J162" s="208">
        <v>4898317</v>
      </c>
      <c r="K162" s="208">
        <v>5762726</v>
      </c>
      <c r="L162" s="208">
        <v>864409</v>
      </c>
      <c r="M162" s="218" t="s">
        <v>9</v>
      </c>
      <c r="N162" s="258">
        <v>45645</v>
      </c>
      <c r="O162" s="256">
        <v>45764</v>
      </c>
      <c r="P162" s="258">
        <v>45628</v>
      </c>
      <c r="Q162" s="258" t="s">
        <v>527</v>
      </c>
      <c r="R162" s="256">
        <v>45839</v>
      </c>
      <c r="S162" s="258">
        <v>45916</v>
      </c>
    </row>
    <row r="163" spans="1:19" s="161" customFormat="1" ht="22" customHeight="1" x14ac:dyDescent="0.4">
      <c r="A163" s="212">
        <v>4</v>
      </c>
      <c r="B163" s="214" t="s">
        <v>159</v>
      </c>
      <c r="C163" s="215" t="s">
        <v>160</v>
      </c>
      <c r="D163" s="294" t="s">
        <v>218</v>
      </c>
      <c r="E163" s="253" t="s">
        <v>219</v>
      </c>
      <c r="F163" s="255" t="s">
        <v>415</v>
      </c>
      <c r="G163" s="253" t="s">
        <v>416</v>
      </c>
      <c r="H163" s="255" t="s">
        <v>304</v>
      </c>
      <c r="I163" s="252" t="s">
        <v>519</v>
      </c>
      <c r="J163" s="208">
        <v>29429946</v>
      </c>
      <c r="K163" s="208">
        <v>34623466</v>
      </c>
      <c r="L163" s="208">
        <v>5193520</v>
      </c>
      <c r="M163" s="218" t="s">
        <v>9</v>
      </c>
      <c r="N163" s="256">
        <v>45225</v>
      </c>
      <c r="O163" s="258">
        <v>45265</v>
      </c>
      <c r="P163" s="258">
        <v>45245</v>
      </c>
      <c r="Q163" s="258" t="s">
        <v>527</v>
      </c>
      <c r="R163" s="256">
        <v>45419</v>
      </c>
      <c r="S163" s="271" t="s">
        <v>551</v>
      </c>
    </row>
    <row r="164" spans="1:19" s="161" customFormat="1" ht="21" customHeight="1" x14ac:dyDescent="0.4">
      <c r="A164" s="212">
        <v>4</v>
      </c>
      <c r="B164" s="214" t="s">
        <v>159</v>
      </c>
      <c r="C164" s="215" t="s">
        <v>160</v>
      </c>
      <c r="D164" s="261" t="s">
        <v>218</v>
      </c>
      <c r="E164" s="253" t="s">
        <v>219</v>
      </c>
      <c r="F164" s="254" t="s">
        <v>417</v>
      </c>
      <c r="G164" s="253" t="s">
        <v>418</v>
      </c>
      <c r="H164" s="255" t="s">
        <v>304</v>
      </c>
      <c r="I164" s="252" t="s">
        <v>519</v>
      </c>
      <c r="J164" s="208">
        <v>3685037</v>
      </c>
      <c r="K164" s="208">
        <v>4335338</v>
      </c>
      <c r="L164" s="208">
        <v>650301</v>
      </c>
      <c r="M164" s="218" t="s">
        <v>10</v>
      </c>
      <c r="N164" s="256">
        <v>45463</v>
      </c>
      <c r="O164" s="258">
        <v>45517</v>
      </c>
      <c r="P164" s="256">
        <v>45439</v>
      </c>
      <c r="Q164" s="260" t="s">
        <v>527</v>
      </c>
      <c r="R164" s="258">
        <v>45762</v>
      </c>
      <c r="S164" s="258">
        <v>45798</v>
      </c>
    </row>
    <row r="165" spans="1:19" s="161" customFormat="1" ht="22.75" customHeight="1" x14ac:dyDescent="0.4">
      <c r="A165" s="212">
        <v>4</v>
      </c>
      <c r="B165" s="214" t="s">
        <v>161</v>
      </c>
      <c r="C165" s="215" t="s">
        <v>162</v>
      </c>
      <c r="D165" s="261" t="s">
        <v>220</v>
      </c>
      <c r="E165" s="253" t="s">
        <v>221</v>
      </c>
      <c r="F165" s="252" t="s">
        <v>419</v>
      </c>
      <c r="G165" s="253" t="s">
        <v>543</v>
      </c>
      <c r="H165" s="255" t="s">
        <v>304</v>
      </c>
      <c r="I165" s="252" t="s">
        <v>517</v>
      </c>
      <c r="J165" s="208">
        <v>22203111</v>
      </c>
      <c r="K165" s="208">
        <v>26121308</v>
      </c>
      <c r="L165" s="208">
        <v>3918197</v>
      </c>
      <c r="M165" s="218" t="s">
        <v>6</v>
      </c>
      <c r="N165" s="258">
        <v>44497</v>
      </c>
      <c r="O165" s="258">
        <v>44952</v>
      </c>
      <c r="P165" s="256">
        <v>45133</v>
      </c>
      <c r="Q165" s="258" t="s">
        <v>527</v>
      </c>
      <c r="R165" s="258">
        <v>45258</v>
      </c>
      <c r="S165" s="271" t="s">
        <v>551</v>
      </c>
    </row>
    <row r="166" spans="1:19" s="161" customFormat="1" ht="24.65" customHeight="1" x14ac:dyDescent="0.4">
      <c r="A166" s="212">
        <v>4</v>
      </c>
      <c r="B166" s="214" t="s">
        <v>161</v>
      </c>
      <c r="C166" s="215" t="s">
        <v>162</v>
      </c>
      <c r="D166" s="261" t="s">
        <v>220</v>
      </c>
      <c r="E166" s="253" t="s">
        <v>221</v>
      </c>
      <c r="F166" s="252" t="s">
        <v>420</v>
      </c>
      <c r="G166" s="253" t="s">
        <v>421</v>
      </c>
      <c r="H166" s="252">
        <v>1</v>
      </c>
      <c r="I166" s="252" t="s">
        <v>517</v>
      </c>
      <c r="J166" s="208">
        <v>40721285</v>
      </c>
      <c r="K166" s="208">
        <v>47907395</v>
      </c>
      <c r="L166" s="208">
        <v>7186110</v>
      </c>
      <c r="M166" s="218" t="s">
        <v>12</v>
      </c>
      <c r="N166" s="258">
        <v>45021</v>
      </c>
      <c r="O166" s="256">
        <v>45205</v>
      </c>
      <c r="P166" s="256">
        <v>44999</v>
      </c>
      <c r="Q166" s="258" t="s">
        <v>527</v>
      </c>
      <c r="R166" s="258">
        <v>45188</v>
      </c>
      <c r="S166" s="271" t="s">
        <v>551</v>
      </c>
    </row>
    <row r="167" spans="1:19" s="161" customFormat="1" ht="53.6" x14ac:dyDescent="0.4">
      <c r="A167" s="212">
        <v>4</v>
      </c>
      <c r="B167" s="214" t="s">
        <v>161</v>
      </c>
      <c r="C167" s="215" t="s">
        <v>162</v>
      </c>
      <c r="D167" s="261" t="s">
        <v>220</v>
      </c>
      <c r="E167" s="253" t="s">
        <v>221</v>
      </c>
      <c r="F167" s="252" t="s">
        <v>420</v>
      </c>
      <c r="G167" s="253" t="s">
        <v>421</v>
      </c>
      <c r="H167" s="252">
        <v>2</v>
      </c>
      <c r="I167" s="252" t="s">
        <v>517</v>
      </c>
      <c r="J167" s="208">
        <v>29531215</v>
      </c>
      <c r="K167" s="208">
        <v>34742606</v>
      </c>
      <c r="L167" s="208">
        <v>5211391</v>
      </c>
      <c r="M167" s="218" t="s">
        <v>12</v>
      </c>
      <c r="N167" s="258">
        <v>45021</v>
      </c>
      <c r="O167" s="256">
        <v>45205</v>
      </c>
      <c r="P167" s="256">
        <v>44999</v>
      </c>
      <c r="Q167" s="258" t="s">
        <v>527</v>
      </c>
      <c r="R167" s="258">
        <v>45188</v>
      </c>
      <c r="S167" s="258">
        <v>45818</v>
      </c>
    </row>
    <row r="168" spans="1:19" s="161" customFormat="1" ht="34.5" customHeight="1" x14ac:dyDescent="0.4">
      <c r="A168" s="212">
        <v>4</v>
      </c>
      <c r="B168" s="214" t="s">
        <v>161</v>
      </c>
      <c r="C168" s="215" t="s">
        <v>162</v>
      </c>
      <c r="D168" s="261" t="s">
        <v>220</v>
      </c>
      <c r="E168" s="253" t="s">
        <v>221</v>
      </c>
      <c r="F168" s="252" t="s">
        <v>422</v>
      </c>
      <c r="G168" s="253" t="s">
        <v>423</v>
      </c>
      <c r="H168" s="252" t="s">
        <v>304</v>
      </c>
      <c r="I168" s="252" t="s">
        <v>517</v>
      </c>
      <c r="J168" s="208">
        <v>9977402</v>
      </c>
      <c r="K168" s="208">
        <v>11738120</v>
      </c>
      <c r="L168" s="208">
        <v>1760718</v>
      </c>
      <c r="M168" s="218" t="s">
        <v>6</v>
      </c>
      <c r="N168" s="256">
        <v>45225</v>
      </c>
      <c r="O168" s="258">
        <v>45265</v>
      </c>
      <c r="P168" s="256">
        <v>45239</v>
      </c>
      <c r="Q168" s="258" t="s">
        <v>527</v>
      </c>
      <c r="R168" s="258">
        <v>45335</v>
      </c>
      <c r="S168" s="271" t="s">
        <v>551</v>
      </c>
    </row>
    <row r="169" spans="1:19" s="161" customFormat="1" ht="12" customHeight="1" x14ac:dyDescent="0.4">
      <c r="A169" s="212">
        <v>4</v>
      </c>
      <c r="B169" s="214" t="s">
        <v>161</v>
      </c>
      <c r="C169" s="215" t="s">
        <v>162</v>
      </c>
      <c r="D169" s="261" t="s">
        <v>222</v>
      </c>
      <c r="E169" s="253" t="s">
        <v>223</v>
      </c>
      <c r="F169" s="255" t="s">
        <v>424</v>
      </c>
      <c r="G169" s="253" t="s">
        <v>304</v>
      </c>
      <c r="H169" s="255" t="s">
        <v>304</v>
      </c>
      <c r="I169" s="252" t="s">
        <v>517</v>
      </c>
      <c r="J169" s="208">
        <v>17141132</v>
      </c>
      <c r="K169" s="208">
        <v>20166038</v>
      </c>
      <c r="L169" s="208">
        <v>3024906</v>
      </c>
      <c r="M169" s="218" t="s">
        <v>8</v>
      </c>
      <c r="N169" s="256">
        <v>45463</v>
      </c>
      <c r="O169" s="256">
        <v>45569</v>
      </c>
      <c r="P169" s="279">
        <v>45490</v>
      </c>
      <c r="Q169" s="260" t="s">
        <v>527</v>
      </c>
      <c r="R169" s="258">
        <v>45643</v>
      </c>
      <c r="S169" s="258">
        <v>45838</v>
      </c>
    </row>
    <row r="170" spans="1:19" s="161" customFormat="1" ht="10.5" customHeight="1" x14ac:dyDescent="0.4">
      <c r="A170" s="212">
        <v>4</v>
      </c>
      <c r="B170" s="214" t="s">
        <v>161</v>
      </c>
      <c r="C170" s="215" t="s">
        <v>162</v>
      </c>
      <c r="D170" s="261" t="s">
        <v>224</v>
      </c>
      <c r="E170" s="253" t="s">
        <v>225</v>
      </c>
      <c r="F170" s="252" t="s">
        <v>427</v>
      </c>
      <c r="G170" s="253" t="s">
        <v>428</v>
      </c>
      <c r="H170" s="255" t="s">
        <v>304</v>
      </c>
      <c r="I170" s="252" t="s">
        <v>519</v>
      </c>
      <c r="J170" s="208">
        <v>55437650</v>
      </c>
      <c r="K170" s="208">
        <v>65220765</v>
      </c>
      <c r="L170" s="208">
        <v>9783115</v>
      </c>
      <c r="M170" s="218" t="s">
        <v>6</v>
      </c>
      <c r="N170" s="258">
        <v>45043</v>
      </c>
      <c r="O170" s="258">
        <v>45086</v>
      </c>
      <c r="P170" s="256">
        <v>45037</v>
      </c>
      <c r="Q170" s="258" t="s">
        <v>527</v>
      </c>
      <c r="R170" s="256">
        <v>45258</v>
      </c>
      <c r="S170" s="271" t="s">
        <v>551</v>
      </c>
    </row>
    <row r="171" spans="1:19" s="161" customFormat="1" ht="10.5" customHeight="1" x14ac:dyDescent="0.4">
      <c r="A171" s="212">
        <v>4</v>
      </c>
      <c r="B171" s="214" t="s">
        <v>161</v>
      </c>
      <c r="C171" s="215" t="s">
        <v>162</v>
      </c>
      <c r="D171" s="261" t="s">
        <v>224</v>
      </c>
      <c r="E171" s="253" t="s">
        <v>225</v>
      </c>
      <c r="F171" s="252" t="s">
        <v>429</v>
      </c>
      <c r="G171" s="253" t="s">
        <v>430</v>
      </c>
      <c r="H171" s="255" t="s">
        <v>304</v>
      </c>
      <c r="I171" s="252" t="s">
        <v>519</v>
      </c>
      <c r="J171" s="208">
        <v>11730000</v>
      </c>
      <c r="K171" s="208">
        <v>13800000</v>
      </c>
      <c r="L171" s="208">
        <v>2070000</v>
      </c>
      <c r="M171" s="218" t="s">
        <v>6</v>
      </c>
      <c r="N171" s="258">
        <v>45071</v>
      </c>
      <c r="O171" s="258">
        <v>45107</v>
      </c>
      <c r="P171" s="256">
        <v>45093</v>
      </c>
      <c r="Q171" s="258" t="s">
        <v>527</v>
      </c>
      <c r="R171" s="256">
        <v>45279</v>
      </c>
      <c r="S171" s="271" t="s">
        <v>551</v>
      </c>
    </row>
    <row r="172" spans="1:19" s="161" customFormat="1" ht="26.25" customHeight="1" x14ac:dyDescent="0.4">
      <c r="A172" s="212">
        <v>4</v>
      </c>
      <c r="B172" s="214" t="s">
        <v>161</v>
      </c>
      <c r="C172" s="215" t="s">
        <v>162</v>
      </c>
      <c r="D172" s="261" t="s">
        <v>224</v>
      </c>
      <c r="E172" s="253" t="s">
        <v>226</v>
      </c>
      <c r="F172" s="252" t="s">
        <v>431</v>
      </c>
      <c r="G172" s="253" t="s">
        <v>432</v>
      </c>
      <c r="H172" s="255" t="s">
        <v>304</v>
      </c>
      <c r="I172" s="252" t="s">
        <v>519</v>
      </c>
      <c r="J172" s="208">
        <v>1262250</v>
      </c>
      <c r="K172" s="208">
        <v>1485000</v>
      </c>
      <c r="L172" s="208">
        <v>222750</v>
      </c>
      <c r="M172" s="218" t="s">
        <v>6</v>
      </c>
      <c r="N172" s="258">
        <v>45107</v>
      </c>
      <c r="O172" s="258">
        <v>45156</v>
      </c>
      <c r="P172" s="256">
        <v>45128</v>
      </c>
      <c r="Q172" s="258" t="s">
        <v>527</v>
      </c>
      <c r="R172" s="256">
        <v>45258</v>
      </c>
      <c r="S172" s="271" t="s">
        <v>551</v>
      </c>
    </row>
    <row r="173" spans="1:19" s="161" customFormat="1" ht="24" customHeight="1" x14ac:dyDescent="0.4">
      <c r="A173" s="212">
        <v>4</v>
      </c>
      <c r="B173" s="214" t="s">
        <v>161</v>
      </c>
      <c r="C173" s="215" t="s">
        <v>162</v>
      </c>
      <c r="D173" s="261" t="s">
        <v>224</v>
      </c>
      <c r="E173" s="253" t="s">
        <v>226</v>
      </c>
      <c r="F173" s="252" t="s">
        <v>433</v>
      </c>
      <c r="G173" s="253" t="s">
        <v>434</v>
      </c>
      <c r="H173" s="255" t="s">
        <v>304</v>
      </c>
      <c r="I173" s="252" t="s">
        <v>519</v>
      </c>
      <c r="J173" s="208">
        <v>10924527</v>
      </c>
      <c r="K173" s="208">
        <v>12852385</v>
      </c>
      <c r="L173" s="208">
        <v>1927858</v>
      </c>
      <c r="M173" s="218" t="s">
        <v>6</v>
      </c>
      <c r="N173" s="256">
        <v>45225</v>
      </c>
      <c r="O173" s="258">
        <v>45265</v>
      </c>
      <c r="P173" s="256">
        <v>45338</v>
      </c>
      <c r="Q173" s="258" t="s">
        <v>527</v>
      </c>
      <c r="R173" s="258">
        <v>45475</v>
      </c>
      <c r="S173" s="271" t="s">
        <v>551</v>
      </c>
    </row>
    <row r="174" spans="1:19" s="161" customFormat="1" ht="15.75" customHeight="1" x14ac:dyDescent="0.4">
      <c r="A174" s="212">
        <v>4</v>
      </c>
      <c r="B174" s="214" t="s">
        <v>161</v>
      </c>
      <c r="C174" s="215" t="s">
        <v>162</v>
      </c>
      <c r="D174" s="261" t="s">
        <v>224</v>
      </c>
      <c r="E174" s="253" t="s">
        <v>225</v>
      </c>
      <c r="F174" s="252" t="s">
        <v>435</v>
      </c>
      <c r="G174" s="253" t="s">
        <v>436</v>
      </c>
      <c r="H174" s="255" t="s">
        <v>304</v>
      </c>
      <c r="I174" s="252" t="s">
        <v>519</v>
      </c>
      <c r="J174" s="208">
        <v>6800000</v>
      </c>
      <c r="K174" s="208">
        <v>8000000</v>
      </c>
      <c r="L174" s="208">
        <v>1200000</v>
      </c>
      <c r="M174" s="218" t="s">
        <v>6</v>
      </c>
      <c r="N174" s="258">
        <v>45071</v>
      </c>
      <c r="O174" s="258">
        <v>45107</v>
      </c>
      <c r="P174" s="256">
        <v>45092</v>
      </c>
      <c r="Q174" s="258" t="s">
        <v>527</v>
      </c>
      <c r="R174" s="256">
        <v>45265</v>
      </c>
      <c r="S174" s="271" t="s">
        <v>551</v>
      </c>
    </row>
    <row r="175" spans="1:19" s="161" customFormat="1" ht="36" customHeight="1" x14ac:dyDescent="0.4">
      <c r="A175" s="212">
        <v>4</v>
      </c>
      <c r="B175" s="214" t="s">
        <v>161</v>
      </c>
      <c r="C175" s="215" t="s">
        <v>162</v>
      </c>
      <c r="D175" s="261" t="s">
        <v>224</v>
      </c>
      <c r="E175" s="253" t="s">
        <v>225</v>
      </c>
      <c r="F175" s="252" t="s">
        <v>437</v>
      </c>
      <c r="G175" s="253" t="s">
        <v>438</v>
      </c>
      <c r="H175" s="255" t="s">
        <v>304</v>
      </c>
      <c r="I175" s="252" t="s">
        <v>519</v>
      </c>
      <c r="J175" s="208">
        <v>4249999</v>
      </c>
      <c r="K175" s="208">
        <v>4999999</v>
      </c>
      <c r="L175" s="208">
        <v>750000</v>
      </c>
      <c r="M175" s="219" t="s">
        <v>6</v>
      </c>
      <c r="N175" s="256">
        <v>45260</v>
      </c>
      <c r="O175" s="258">
        <v>45296</v>
      </c>
      <c r="P175" s="256">
        <v>45271</v>
      </c>
      <c r="Q175" s="258" t="s">
        <v>527</v>
      </c>
      <c r="R175" s="258">
        <v>45412</v>
      </c>
      <c r="S175" s="271" t="s">
        <v>551</v>
      </c>
    </row>
    <row r="176" spans="1:19" s="161" customFormat="1" ht="36.75" customHeight="1" x14ac:dyDescent="0.4">
      <c r="A176" s="212">
        <v>4</v>
      </c>
      <c r="B176" s="214" t="s">
        <v>161</v>
      </c>
      <c r="C176" s="215" t="s">
        <v>162</v>
      </c>
      <c r="D176" s="261" t="s">
        <v>227</v>
      </c>
      <c r="E176" s="253" t="s">
        <v>228</v>
      </c>
      <c r="F176" s="252" t="s">
        <v>439</v>
      </c>
      <c r="G176" s="253" t="s">
        <v>440</v>
      </c>
      <c r="H176" s="255" t="s">
        <v>304</v>
      </c>
      <c r="I176" s="252" t="s">
        <v>519</v>
      </c>
      <c r="J176" s="208">
        <v>1700000</v>
      </c>
      <c r="K176" s="208">
        <v>2000000</v>
      </c>
      <c r="L176" s="208">
        <v>300000</v>
      </c>
      <c r="M176" s="218" t="s">
        <v>6</v>
      </c>
      <c r="N176" s="258">
        <v>44959</v>
      </c>
      <c r="O176" s="258">
        <v>45007</v>
      </c>
      <c r="P176" s="256">
        <v>44908</v>
      </c>
      <c r="Q176" s="258" t="s">
        <v>527</v>
      </c>
      <c r="R176" s="256">
        <v>45120</v>
      </c>
      <c r="S176" s="271" t="s">
        <v>551</v>
      </c>
    </row>
    <row r="177" spans="1:19" s="161" customFormat="1" ht="12.65" customHeight="1" x14ac:dyDescent="0.4">
      <c r="A177" s="212">
        <v>4</v>
      </c>
      <c r="B177" s="214" t="s">
        <v>161</v>
      </c>
      <c r="C177" s="215" t="s">
        <v>162</v>
      </c>
      <c r="D177" s="261" t="s">
        <v>227</v>
      </c>
      <c r="E177" s="253" t="s">
        <v>228</v>
      </c>
      <c r="F177" s="252" t="s">
        <v>441</v>
      </c>
      <c r="G177" s="253" t="s">
        <v>442</v>
      </c>
      <c r="H177" s="255">
        <v>1</v>
      </c>
      <c r="I177" s="252" t="s">
        <v>519</v>
      </c>
      <c r="J177" s="208">
        <v>1079661</v>
      </c>
      <c r="K177" s="208">
        <v>1270190</v>
      </c>
      <c r="L177" s="208">
        <v>190529</v>
      </c>
      <c r="M177" s="218" t="s">
        <v>6</v>
      </c>
      <c r="N177" s="256">
        <v>45260</v>
      </c>
      <c r="O177" s="256">
        <v>45320</v>
      </c>
      <c r="P177" s="256">
        <v>45257</v>
      </c>
      <c r="Q177" s="258" t="s">
        <v>527</v>
      </c>
      <c r="R177" s="256">
        <v>45384</v>
      </c>
      <c r="S177" s="271" t="s">
        <v>551</v>
      </c>
    </row>
    <row r="178" spans="1:19" s="161" customFormat="1" ht="31.4" customHeight="1" x14ac:dyDescent="0.4">
      <c r="A178" s="212">
        <v>4</v>
      </c>
      <c r="B178" s="214" t="s">
        <v>161</v>
      </c>
      <c r="C178" s="215" t="s">
        <v>162</v>
      </c>
      <c r="D178" s="261" t="s">
        <v>227</v>
      </c>
      <c r="E178" s="253" t="s">
        <v>228</v>
      </c>
      <c r="F178" s="252" t="s">
        <v>441</v>
      </c>
      <c r="G178" s="253" t="s">
        <v>442</v>
      </c>
      <c r="H178" s="255">
        <v>2</v>
      </c>
      <c r="I178" s="252" t="s">
        <v>519</v>
      </c>
      <c r="J178" s="208">
        <v>1961606</v>
      </c>
      <c r="K178" s="208">
        <v>2307772</v>
      </c>
      <c r="L178" s="208">
        <v>346166</v>
      </c>
      <c r="M178" s="218" t="s">
        <v>6</v>
      </c>
      <c r="N178" s="256">
        <v>45260</v>
      </c>
      <c r="O178" s="256">
        <v>45320</v>
      </c>
      <c r="P178" s="256">
        <v>45257</v>
      </c>
      <c r="Q178" s="258" t="s">
        <v>527</v>
      </c>
      <c r="R178" s="256">
        <v>45384</v>
      </c>
      <c r="S178" s="308" t="s">
        <v>47</v>
      </c>
    </row>
    <row r="179" spans="1:19" s="161" customFormat="1" ht="25.4" customHeight="1" x14ac:dyDescent="0.4">
      <c r="A179" s="212">
        <v>4</v>
      </c>
      <c r="B179" s="214" t="s">
        <v>161</v>
      </c>
      <c r="C179" s="215" t="s">
        <v>162</v>
      </c>
      <c r="D179" s="261" t="s">
        <v>227</v>
      </c>
      <c r="E179" s="253" t="s">
        <v>228</v>
      </c>
      <c r="F179" s="252" t="s">
        <v>443</v>
      </c>
      <c r="G179" s="253" t="s">
        <v>444</v>
      </c>
      <c r="H179" s="255" t="s">
        <v>304</v>
      </c>
      <c r="I179" s="252" t="s">
        <v>519</v>
      </c>
      <c r="J179" s="208">
        <v>4513381</v>
      </c>
      <c r="K179" s="208">
        <v>5309860</v>
      </c>
      <c r="L179" s="208">
        <v>796479</v>
      </c>
      <c r="M179" s="218" t="s">
        <v>6</v>
      </c>
      <c r="N179" s="258">
        <v>45043</v>
      </c>
      <c r="O179" s="258">
        <v>45086</v>
      </c>
      <c r="P179" s="256">
        <v>45063</v>
      </c>
      <c r="Q179" s="258" t="s">
        <v>527</v>
      </c>
      <c r="R179" s="258">
        <v>45174</v>
      </c>
      <c r="S179" s="271" t="s">
        <v>551</v>
      </c>
    </row>
    <row r="180" spans="1:19" s="161" customFormat="1" ht="55.5" customHeight="1" x14ac:dyDescent="0.4">
      <c r="A180" s="212">
        <v>4</v>
      </c>
      <c r="B180" s="214" t="s">
        <v>161</v>
      </c>
      <c r="C180" s="215" t="s">
        <v>162</v>
      </c>
      <c r="D180" s="261" t="s">
        <v>227</v>
      </c>
      <c r="E180" s="253" t="s">
        <v>228</v>
      </c>
      <c r="F180" s="255" t="s">
        <v>445</v>
      </c>
      <c r="G180" s="253" t="s">
        <v>446</v>
      </c>
      <c r="H180" s="255" t="s">
        <v>304</v>
      </c>
      <c r="I180" s="252" t="s">
        <v>519</v>
      </c>
      <c r="J180" s="208">
        <v>1448713</v>
      </c>
      <c r="K180" s="208">
        <v>1704369</v>
      </c>
      <c r="L180" s="208">
        <v>255656</v>
      </c>
      <c r="M180" s="218" t="s">
        <v>16</v>
      </c>
      <c r="N180" s="258">
        <v>45043</v>
      </c>
      <c r="O180" s="258">
        <v>45086</v>
      </c>
      <c r="P180" s="256">
        <v>45041</v>
      </c>
      <c r="Q180" s="258" t="s">
        <v>527</v>
      </c>
      <c r="R180" s="258">
        <v>45174</v>
      </c>
      <c r="S180" s="271" t="s">
        <v>551</v>
      </c>
    </row>
    <row r="181" spans="1:19" s="161" customFormat="1" ht="44.15" customHeight="1" x14ac:dyDescent="0.4">
      <c r="A181" s="212">
        <v>4</v>
      </c>
      <c r="B181" s="214" t="s">
        <v>161</v>
      </c>
      <c r="C181" s="215" t="s">
        <v>162</v>
      </c>
      <c r="D181" s="261" t="s">
        <v>227</v>
      </c>
      <c r="E181" s="253" t="s">
        <v>228</v>
      </c>
      <c r="F181" s="255" t="s">
        <v>447</v>
      </c>
      <c r="G181" s="253" t="s">
        <v>448</v>
      </c>
      <c r="H181" s="255" t="s">
        <v>304</v>
      </c>
      <c r="I181" s="252" t="s">
        <v>519</v>
      </c>
      <c r="J181" s="208">
        <v>1479000</v>
      </c>
      <c r="K181" s="208">
        <v>1740000</v>
      </c>
      <c r="L181" s="208">
        <v>261000</v>
      </c>
      <c r="M181" s="218" t="s">
        <v>16</v>
      </c>
      <c r="N181" s="258">
        <v>45043</v>
      </c>
      <c r="O181" s="258">
        <v>45086</v>
      </c>
      <c r="P181" s="256">
        <v>45043</v>
      </c>
      <c r="Q181" s="258" t="s">
        <v>527</v>
      </c>
      <c r="R181" s="258">
        <v>45195</v>
      </c>
      <c r="S181" s="271" t="s">
        <v>551</v>
      </c>
    </row>
    <row r="182" spans="1:19" s="161" customFormat="1" ht="25" customHeight="1" x14ac:dyDescent="0.4">
      <c r="A182" s="212">
        <v>4</v>
      </c>
      <c r="B182" s="214" t="s">
        <v>161</v>
      </c>
      <c r="C182" s="215" t="s">
        <v>162</v>
      </c>
      <c r="D182" s="261" t="s">
        <v>227</v>
      </c>
      <c r="E182" s="253" t="s">
        <v>228</v>
      </c>
      <c r="F182" s="255" t="s">
        <v>449</v>
      </c>
      <c r="G182" s="253" t="s">
        <v>450</v>
      </c>
      <c r="H182" s="255" t="s">
        <v>304</v>
      </c>
      <c r="I182" s="252" t="s">
        <v>519</v>
      </c>
      <c r="J182" s="208">
        <v>2808499</v>
      </c>
      <c r="K182" s="208">
        <v>3304117</v>
      </c>
      <c r="L182" s="208">
        <v>495618</v>
      </c>
      <c r="M182" s="219" t="s">
        <v>15</v>
      </c>
      <c r="N182" s="258">
        <v>44861</v>
      </c>
      <c r="O182" s="258">
        <v>44952</v>
      </c>
      <c r="P182" s="256">
        <v>44980</v>
      </c>
      <c r="Q182" s="258" t="s">
        <v>527</v>
      </c>
      <c r="R182" s="256">
        <v>45120</v>
      </c>
      <c r="S182" s="271" t="s">
        <v>551</v>
      </c>
    </row>
    <row r="183" spans="1:19" s="161" customFormat="1" ht="35.25" customHeight="1" x14ac:dyDescent="0.4">
      <c r="A183" s="212">
        <v>4</v>
      </c>
      <c r="B183" s="214" t="s">
        <v>161</v>
      </c>
      <c r="C183" s="215" t="s">
        <v>162</v>
      </c>
      <c r="D183" s="261" t="s">
        <v>227</v>
      </c>
      <c r="E183" s="253" t="s">
        <v>228</v>
      </c>
      <c r="F183" s="255" t="s">
        <v>451</v>
      </c>
      <c r="G183" s="253" t="s">
        <v>452</v>
      </c>
      <c r="H183" s="255" t="s">
        <v>304</v>
      </c>
      <c r="I183" s="252" t="s">
        <v>519</v>
      </c>
      <c r="J183" s="208">
        <v>2808500</v>
      </c>
      <c r="K183" s="208">
        <v>3304118</v>
      </c>
      <c r="L183" s="208">
        <v>495618</v>
      </c>
      <c r="M183" s="219" t="s">
        <v>15</v>
      </c>
      <c r="N183" s="258">
        <v>45043</v>
      </c>
      <c r="O183" s="258">
        <v>45111</v>
      </c>
      <c r="P183" s="256">
        <v>45089</v>
      </c>
      <c r="Q183" s="258" t="s">
        <v>527</v>
      </c>
      <c r="R183" s="256">
        <v>45265</v>
      </c>
      <c r="S183" s="271" t="s">
        <v>551</v>
      </c>
    </row>
    <row r="184" spans="1:19" s="161" customFormat="1" ht="22.5" customHeight="1" x14ac:dyDescent="0.4">
      <c r="A184" s="212">
        <v>4</v>
      </c>
      <c r="B184" s="214" t="s">
        <v>161</v>
      </c>
      <c r="C184" s="215" t="s">
        <v>162</v>
      </c>
      <c r="D184" s="261" t="s">
        <v>227</v>
      </c>
      <c r="E184" s="253" t="s">
        <v>228</v>
      </c>
      <c r="F184" s="255" t="s">
        <v>453</v>
      </c>
      <c r="G184" s="253" t="s">
        <v>454</v>
      </c>
      <c r="H184" s="255" t="s">
        <v>304</v>
      </c>
      <c r="I184" s="252" t="s">
        <v>519</v>
      </c>
      <c r="J184" s="208">
        <v>2174289</v>
      </c>
      <c r="K184" s="208">
        <v>2557988</v>
      </c>
      <c r="L184" s="208">
        <v>383699</v>
      </c>
      <c r="M184" s="219" t="s">
        <v>8</v>
      </c>
      <c r="N184" s="258">
        <v>45043</v>
      </c>
      <c r="O184" s="258">
        <v>45107</v>
      </c>
      <c r="P184" s="256">
        <v>45083</v>
      </c>
      <c r="Q184" s="258" t="s">
        <v>527</v>
      </c>
      <c r="R184" s="256">
        <v>45209</v>
      </c>
      <c r="S184" s="271" t="s">
        <v>551</v>
      </c>
    </row>
    <row r="185" spans="1:19" s="161" customFormat="1" ht="21.75" customHeight="1" x14ac:dyDescent="0.4">
      <c r="A185" s="212">
        <v>4</v>
      </c>
      <c r="B185" s="214" t="s">
        <v>161</v>
      </c>
      <c r="C185" s="215" t="s">
        <v>162</v>
      </c>
      <c r="D185" s="261" t="s">
        <v>227</v>
      </c>
      <c r="E185" s="253" t="s">
        <v>228</v>
      </c>
      <c r="F185" s="255" t="s">
        <v>455</v>
      </c>
      <c r="G185" s="253" t="s">
        <v>544</v>
      </c>
      <c r="H185" s="255" t="s">
        <v>304</v>
      </c>
      <c r="I185" s="252" t="s">
        <v>519</v>
      </c>
      <c r="J185" s="208">
        <v>3623815</v>
      </c>
      <c r="K185" s="208">
        <v>4263312</v>
      </c>
      <c r="L185" s="208">
        <v>639497</v>
      </c>
      <c r="M185" s="219" t="s">
        <v>8</v>
      </c>
      <c r="N185" s="256">
        <v>45463</v>
      </c>
      <c r="O185" s="258">
        <v>45499</v>
      </c>
      <c r="P185" s="279">
        <v>45516</v>
      </c>
      <c r="Q185" s="258" t="s">
        <v>527</v>
      </c>
      <c r="R185" s="256">
        <v>45636</v>
      </c>
      <c r="S185" s="271" t="s">
        <v>551</v>
      </c>
    </row>
    <row r="186" spans="1:19" s="161" customFormat="1" ht="21.75" customHeight="1" x14ac:dyDescent="0.4">
      <c r="A186" s="212">
        <v>4</v>
      </c>
      <c r="B186" s="214" t="s">
        <v>161</v>
      </c>
      <c r="C186" s="215" t="s">
        <v>162</v>
      </c>
      <c r="D186" s="261" t="s">
        <v>229</v>
      </c>
      <c r="E186" s="253" t="s">
        <v>230</v>
      </c>
      <c r="F186" s="252" t="s">
        <v>456</v>
      </c>
      <c r="G186" s="253" t="s">
        <v>457</v>
      </c>
      <c r="H186" s="255">
        <v>1</v>
      </c>
      <c r="I186" s="252" t="s">
        <v>519</v>
      </c>
      <c r="J186" s="208">
        <v>31938092</v>
      </c>
      <c r="K186" s="208">
        <v>37574226</v>
      </c>
      <c r="L186" s="208">
        <v>5636134</v>
      </c>
      <c r="M186" s="219" t="s">
        <v>6</v>
      </c>
      <c r="N186" s="256">
        <v>45134</v>
      </c>
      <c r="O186" s="256">
        <v>45195</v>
      </c>
      <c r="P186" s="256">
        <v>45247</v>
      </c>
      <c r="Q186" s="258" t="s">
        <v>527</v>
      </c>
      <c r="R186" s="256">
        <v>45363</v>
      </c>
      <c r="S186" s="271" t="s">
        <v>551</v>
      </c>
    </row>
    <row r="187" spans="1:19" s="161" customFormat="1" ht="21.75" customHeight="1" x14ac:dyDescent="0.4">
      <c r="A187" s="212">
        <v>4</v>
      </c>
      <c r="B187" s="214" t="s">
        <v>161</v>
      </c>
      <c r="C187" s="215" t="s">
        <v>162</v>
      </c>
      <c r="D187" s="261" t="s">
        <v>229</v>
      </c>
      <c r="E187" s="253" t="s">
        <v>230</v>
      </c>
      <c r="F187" s="252" t="s">
        <v>456</v>
      </c>
      <c r="G187" s="253" t="s">
        <v>457</v>
      </c>
      <c r="H187" s="255">
        <v>2</v>
      </c>
      <c r="I187" s="252" t="s">
        <v>519</v>
      </c>
      <c r="J187" s="208">
        <v>4779271</v>
      </c>
      <c r="K187" s="208">
        <v>5622672</v>
      </c>
      <c r="L187" s="208">
        <v>843401</v>
      </c>
      <c r="M187" s="219" t="s">
        <v>6</v>
      </c>
      <c r="N187" s="258">
        <v>45407</v>
      </c>
      <c r="O187" s="256">
        <v>45454</v>
      </c>
      <c r="P187" s="258">
        <v>45426</v>
      </c>
      <c r="Q187" s="260" t="s">
        <v>527</v>
      </c>
      <c r="R187" s="258">
        <v>45538</v>
      </c>
      <c r="S187" s="258">
        <v>45583</v>
      </c>
    </row>
    <row r="188" spans="1:19" s="161" customFormat="1" ht="21.75" customHeight="1" x14ac:dyDescent="0.4">
      <c r="A188" s="212">
        <v>4</v>
      </c>
      <c r="B188" s="214" t="s">
        <v>161</v>
      </c>
      <c r="C188" s="215" t="s">
        <v>162</v>
      </c>
      <c r="D188" s="261" t="s">
        <v>229</v>
      </c>
      <c r="E188" s="253" t="s">
        <v>230</v>
      </c>
      <c r="F188" s="252" t="s">
        <v>456</v>
      </c>
      <c r="G188" s="253" t="s">
        <v>457</v>
      </c>
      <c r="H188" s="255">
        <v>3</v>
      </c>
      <c r="I188" s="252" t="s">
        <v>519</v>
      </c>
      <c r="J188" s="208">
        <v>1867283</v>
      </c>
      <c r="K188" s="208">
        <v>2196804</v>
      </c>
      <c r="L188" s="208">
        <v>329521</v>
      </c>
      <c r="M188" s="220" t="s">
        <v>6</v>
      </c>
      <c r="N188" s="258">
        <v>45645</v>
      </c>
      <c r="O188" s="256">
        <v>45691</v>
      </c>
      <c r="P188" s="258">
        <v>45769</v>
      </c>
      <c r="Q188" s="262" t="s">
        <v>528</v>
      </c>
      <c r="R188" s="258">
        <v>45930</v>
      </c>
      <c r="S188" s="274" t="s">
        <v>49</v>
      </c>
    </row>
    <row r="189" spans="1:19" s="161" customFormat="1" ht="33.75" customHeight="1" x14ac:dyDescent="0.4">
      <c r="A189" s="212">
        <v>4</v>
      </c>
      <c r="B189" s="214" t="s">
        <v>161</v>
      </c>
      <c r="C189" s="215" t="s">
        <v>162</v>
      </c>
      <c r="D189" s="261" t="s">
        <v>229</v>
      </c>
      <c r="E189" s="253" t="s">
        <v>230</v>
      </c>
      <c r="F189" s="252" t="s">
        <v>456</v>
      </c>
      <c r="G189" s="253" t="s">
        <v>457</v>
      </c>
      <c r="H189" s="255">
        <v>4</v>
      </c>
      <c r="I189" s="252" t="s">
        <v>519</v>
      </c>
      <c r="J189" s="208">
        <v>13142372</v>
      </c>
      <c r="K189" s="208">
        <v>15461615</v>
      </c>
      <c r="L189" s="208">
        <v>2319243</v>
      </c>
      <c r="M189" s="220" t="s">
        <v>6</v>
      </c>
      <c r="N189" s="256">
        <v>45624</v>
      </c>
      <c r="O189" s="258">
        <v>45677</v>
      </c>
      <c r="P189" s="258">
        <v>45638</v>
      </c>
      <c r="Q189" s="258" t="s">
        <v>527</v>
      </c>
      <c r="R189" s="258">
        <v>45699</v>
      </c>
      <c r="S189" s="258">
        <v>45733</v>
      </c>
    </row>
    <row r="190" spans="1:19" s="161" customFormat="1" ht="24" customHeight="1" x14ac:dyDescent="0.4">
      <c r="A190" s="212">
        <v>4</v>
      </c>
      <c r="B190" s="214" t="s">
        <v>161</v>
      </c>
      <c r="C190" s="215" t="s">
        <v>162</v>
      </c>
      <c r="D190" s="261" t="s">
        <v>229</v>
      </c>
      <c r="E190" s="253" t="s">
        <v>230</v>
      </c>
      <c r="F190" s="252" t="s">
        <v>456</v>
      </c>
      <c r="G190" s="253" t="s">
        <v>457</v>
      </c>
      <c r="H190" s="255">
        <v>5</v>
      </c>
      <c r="I190" s="252" t="s">
        <v>519</v>
      </c>
      <c r="J190" s="208">
        <v>7816351</v>
      </c>
      <c r="K190" s="208">
        <v>9195708</v>
      </c>
      <c r="L190" s="208">
        <v>1379357</v>
      </c>
      <c r="M190" s="220" t="s">
        <v>6</v>
      </c>
      <c r="N190" s="256">
        <v>45624</v>
      </c>
      <c r="O190" s="258">
        <v>45677</v>
      </c>
      <c r="P190" s="258">
        <v>45630</v>
      </c>
      <c r="Q190" s="260" t="s">
        <v>527</v>
      </c>
      <c r="R190" s="258">
        <v>45699</v>
      </c>
      <c r="S190" s="271" t="s">
        <v>551</v>
      </c>
    </row>
    <row r="191" spans="1:19" s="161" customFormat="1" ht="12" customHeight="1" x14ac:dyDescent="0.4">
      <c r="A191" s="212">
        <v>4</v>
      </c>
      <c r="B191" s="214" t="s">
        <v>161</v>
      </c>
      <c r="C191" s="215" t="s">
        <v>162</v>
      </c>
      <c r="D191" s="261" t="s">
        <v>229</v>
      </c>
      <c r="E191" s="253" t="s">
        <v>230</v>
      </c>
      <c r="F191" s="252" t="s">
        <v>458</v>
      </c>
      <c r="G191" s="253" t="s">
        <v>459</v>
      </c>
      <c r="H191" s="255" t="s">
        <v>304</v>
      </c>
      <c r="I191" s="252" t="s">
        <v>519</v>
      </c>
      <c r="J191" s="208">
        <v>5950000</v>
      </c>
      <c r="K191" s="208">
        <v>7000000</v>
      </c>
      <c r="L191" s="208">
        <v>1050000</v>
      </c>
      <c r="M191" s="220" t="s">
        <v>6</v>
      </c>
      <c r="N191" s="260" t="s">
        <v>523</v>
      </c>
      <c r="O191" s="260" t="s">
        <v>523</v>
      </c>
      <c r="P191" s="279">
        <v>45639</v>
      </c>
      <c r="Q191" s="258" t="s">
        <v>527</v>
      </c>
      <c r="R191" s="279">
        <v>45741</v>
      </c>
      <c r="S191" s="271" t="s">
        <v>551</v>
      </c>
    </row>
    <row r="192" spans="1:19" s="161" customFormat="1" ht="12" customHeight="1" x14ac:dyDescent="0.4">
      <c r="A192" s="212">
        <v>4</v>
      </c>
      <c r="B192" s="214" t="s">
        <v>161</v>
      </c>
      <c r="C192" s="215" t="s">
        <v>162</v>
      </c>
      <c r="D192" s="261" t="s">
        <v>229</v>
      </c>
      <c r="E192" s="253" t="s">
        <v>230</v>
      </c>
      <c r="F192" s="252" t="s">
        <v>460</v>
      </c>
      <c r="G192" s="293" t="s">
        <v>545</v>
      </c>
      <c r="H192" s="255" t="s">
        <v>304</v>
      </c>
      <c r="I192" s="252" t="s">
        <v>519</v>
      </c>
      <c r="J192" s="208">
        <v>6120000</v>
      </c>
      <c r="K192" s="208">
        <v>7200000</v>
      </c>
      <c r="L192" s="208">
        <v>1080000</v>
      </c>
      <c r="M192" s="220" t="s">
        <v>6</v>
      </c>
      <c r="N192" s="258">
        <v>45260</v>
      </c>
      <c r="O192" s="258">
        <v>45296</v>
      </c>
      <c r="P192" s="258">
        <v>45341</v>
      </c>
      <c r="Q192" s="258" t="s">
        <v>527</v>
      </c>
      <c r="R192" s="256">
        <v>45440</v>
      </c>
      <c r="S192" s="271" t="s">
        <v>551</v>
      </c>
    </row>
    <row r="193" spans="1:19" s="161" customFormat="1" ht="23.15" customHeight="1" x14ac:dyDescent="0.4">
      <c r="A193" s="212">
        <v>4</v>
      </c>
      <c r="B193" s="214" t="s">
        <v>161</v>
      </c>
      <c r="C193" s="215" t="s">
        <v>162</v>
      </c>
      <c r="D193" s="261" t="s">
        <v>229</v>
      </c>
      <c r="E193" s="253" t="s">
        <v>230</v>
      </c>
      <c r="F193" s="252" t="s">
        <v>461</v>
      </c>
      <c r="G193" s="293" t="s">
        <v>462</v>
      </c>
      <c r="H193" s="255" t="s">
        <v>304</v>
      </c>
      <c r="I193" s="252" t="s">
        <v>519</v>
      </c>
      <c r="J193" s="208">
        <v>10599500</v>
      </c>
      <c r="K193" s="208">
        <v>12470000</v>
      </c>
      <c r="L193" s="208">
        <v>1870500</v>
      </c>
      <c r="M193" s="220" t="s">
        <v>6</v>
      </c>
      <c r="N193" s="258">
        <v>44679</v>
      </c>
      <c r="O193" s="258">
        <v>44952</v>
      </c>
      <c r="P193" s="258">
        <v>45090</v>
      </c>
      <c r="Q193" s="258" t="s">
        <v>527</v>
      </c>
      <c r="R193" s="256">
        <v>45272</v>
      </c>
      <c r="S193" s="271" t="s">
        <v>551</v>
      </c>
    </row>
    <row r="194" spans="1:19" s="161" customFormat="1" ht="66.75" customHeight="1" x14ac:dyDescent="0.4">
      <c r="A194" s="212">
        <v>4</v>
      </c>
      <c r="B194" s="214" t="s">
        <v>161</v>
      </c>
      <c r="C194" s="215" t="s">
        <v>162</v>
      </c>
      <c r="D194" s="261" t="s">
        <v>229</v>
      </c>
      <c r="E194" s="253" t="s">
        <v>230</v>
      </c>
      <c r="F194" s="252" t="s">
        <v>463</v>
      </c>
      <c r="G194" s="293" t="s">
        <v>464</v>
      </c>
      <c r="H194" s="255" t="s">
        <v>304</v>
      </c>
      <c r="I194" s="252" t="s">
        <v>519</v>
      </c>
      <c r="J194" s="208">
        <v>1087059</v>
      </c>
      <c r="K194" s="208">
        <v>1278893</v>
      </c>
      <c r="L194" s="208">
        <v>191834</v>
      </c>
      <c r="M194" s="220" t="s">
        <v>15</v>
      </c>
      <c r="N194" s="258">
        <v>45071</v>
      </c>
      <c r="O194" s="258">
        <v>45111</v>
      </c>
      <c r="P194" s="256">
        <v>45126</v>
      </c>
      <c r="Q194" s="258" t="s">
        <v>527</v>
      </c>
      <c r="R194" s="256">
        <v>45349</v>
      </c>
      <c r="S194" s="271" t="s">
        <v>551</v>
      </c>
    </row>
    <row r="195" spans="1:19" s="161" customFormat="1" ht="21" customHeight="1" x14ac:dyDescent="0.4">
      <c r="A195" s="212">
        <v>4</v>
      </c>
      <c r="B195" s="214" t="s">
        <v>161</v>
      </c>
      <c r="C195" s="215" t="s">
        <v>162</v>
      </c>
      <c r="D195" s="261" t="s">
        <v>231</v>
      </c>
      <c r="E195" s="253" t="s">
        <v>232</v>
      </c>
      <c r="F195" s="252" t="s">
        <v>465</v>
      </c>
      <c r="G195" s="293" t="s">
        <v>466</v>
      </c>
      <c r="H195" s="255" t="s">
        <v>304</v>
      </c>
      <c r="I195" s="252" t="s">
        <v>519</v>
      </c>
      <c r="J195" s="208">
        <v>6732119</v>
      </c>
      <c r="K195" s="208">
        <v>7920140</v>
      </c>
      <c r="L195" s="208">
        <v>1188021</v>
      </c>
      <c r="M195" s="220" t="s">
        <v>6</v>
      </c>
      <c r="N195" s="258">
        <v>44707</v>
      </c>
      <c r="O195" s="258">
        <v>44952</v>
      </c>
      <c r="P195" s="258">
        <v>45082</v>
      </c>
      <c r="Q195" s="258" t="s">
        <v>527</v>
      </c>
      <c r="R195" s="258">
        <v>45265</v>
      </c>
      <c r="S195" s="271" t="s">
        <v>551</v>
      </c>
    </row>
    <row r="196" spans="1:19" s="161" customFormat="1" ht="21" customHeight="1" x14ac:dyDescent="0.4">
      <c r="A196" s="212">
        <v>4</v>
      </c>
      <c r="B196" s="214" t="s">
        <v>161</v>
      </c>
      <c r="C196" s="215" t="s">
        <v>162</v>
      </c>
      <c r="D196" s="261" t="s">
        <v>231</v>
      </c>
      <c r="E196" s="253" t="s">
        <v>232</v>
      </c>
      <c r="F196" s="252" t="s">
        <v>467</v>
      </c>
      <c r="G196" s="293" t="s">
        <v>468</v>
      </c>
      <c r="H196" s="255" t="s">
        <v>304</v>
      </c>
      <c r="I196" s="252" t="s">
        <v>519</v>
      </c>
      <c r="J196" s="208">
        <v>850000</v>
      </c>
      <c r="K196" s="208">
        <v>1000000</v>
      </c>
      <c r="L196" s="208">
        <v>150000</v>
      </c>
      <c r="M196" s="220" t="s">
        <v>6</v>
      </c>
      <c r="N196" s="258">
        <v>44616</v>
      </c>
      <c r="O196" s="258">
        <v>44952</v>
      </c>
      <c r="P196" s="258">
        <v>45012</v>
      </c>
      <c r="Q196" s="258" t="s">
        <v>527</v>
      </c>
      <c r="R196" s="258">
        <v>45120</v>
      </c>
      <c r="S196" s="271" t="s">
        <v>551</v>
      </c>
    </row>
    <row r="197" spans="1:19" s="161" customFormat="1" ht="21" customHeight="1" x14ac:dyDescent="0.4">
      <c r="A197" s="212">
        <v>4</v>
      </c>
      <c r="B197" s="214" t="s">
        <v>161</v>
      </c>
      <c r="C197" s="215" t="s">
        <v>162</v>
      </c>
      <c r="D197" s="261" t="s">
        <v>231</v>
      </c>
      <c r="E197" s="253" t="s">
        <v>232</v>
      </c>
      <c r="F197" s="252" t="s">
        <v>469</v>
      </c>
      <c r="G197" s="293" t="s">
        <v>470</v>
      </c>
      <c r="H197" s="255" t="s">
        <v>304</v>
      </c>
      <c r="I197" s="252" t="s">
        <v>519</v>
      </c>
      <c r="J197" s="208">
        <v>3697500</v>
      </c>
      <c r="K197" s="208">
        <v>4350000</v>
      </c>
      <c r="L197" s="208">
        <v>652500</v>
      </c>
      <c r="M197" s="220" t="s">
        <v>6</v>
      </c>
      <c r="N197" s="258">
        <v>44526</v>
      </c>
      <c r="O197" s="258">
        <v>44952</v>
      </c>
      <c r="P197" s="258">
        <v>44973</v>
      </c>
      <c r="Q197" s="258" t="s">
        <v>527</v>
      </c>
      <c r="R197" s="258">
        <v>45097</v>
      </c>
      <c r="S197" s="271" t="s">
        <v>551</v>
      </c>
    </row>
    <row r="198" spans="1:19" s="161" customFormat="1" ht="21" customHeight="1" x14ac:dyDescent="0.4">
      <c r="A198" s="212">
        <v>4</v>
      </c>
      <c r="B198" s="214" t="s">
        <v>161</v>
      </c>
      <c r="C198" s="215" t="s">
        <v>162</v>
      </c>
      <c r="D198" s="261" t="s">
        <v>231</v>
      </c>
      <c r="E198" s="253" t="s">
        <v>232</v>
      </c>
      <c r="F198" s="252" t="s">
        <v>471</v>
      </c>
      <c r="G198" s="293" t="s">
        <v>472</v>
      </c>
      <c r="H198" s="267">
        <v>1</v>
      </c>
      <c r="I198" s="252" t="s">
        <v>519</v>
      </c>
      <c r="J198" s="208">
        <v>8035359</v>
      </c>
      <c r="K198" s="208">
        <v>9453364</v>
      </c>
      <c r="L198" s="208">
        <v>1418005</v>
      </c>
      <c r="M198" s="220" t="s">
        <v>6</v>
      </c>
      <c r="N198" s="258">
        <v>45281</v>
      </c>
      <c r="O198" s="256">
        <v>45320</v>
      </c>
      <c r="P198" s="256">
        <v>45273</v>
      </c>
      <c r="Q198" s="258" t="s">
        <v>527</v>
      </c>
      <c r="R198" s="258">
        <v>45342</v>
      </c>
      <c r="S198" s="271" t="s">
        <v>551</v>
      </c>
    </row>
    <row r="199" spans="1:19" s="161" customFormat="1" ht="13.5" customHeight="1" x14ac:dyDescent="0.4">
      <c r="A199" s="212">
        <v>4</v>
      </c>
      <c r="B199" s="214" t="s">
        <v>161</v>
      </c>
      <c r="C199" s="215" t="s">
        <v>162</v>
      </c>
      <c r="D199" s="261" t="s">
        <v>231</v>
      </c>
      <c r="E199" s="253" t="s">
        <v>232</v>
      </c>
      <c r="F199" s="252" t="s">
        <v>471</v>
      </c>
      <c r="G199" s="253" t="s">
        <v>472</v>
      </c>
      <c r="H199" s="267">
        <v>2</v>
      </c>
      <c r="I199" s="252" t="s">
        <v>519</v>
      </c>
      <c r="J199" s="208">
        <v>1280641</v>
      </c>
      <c r="K199" s="208">
        <v>1506637</v>
      </c>
      <c r="L199" s="208">
        <v>225996</v>
      </c>
      <c r="M199" s="220" t="s">
        <v>6</v>
      </c>
      <c r="N199" s="258">
        <v>45379</v>
      </c>
      <c r="O199" s="258">
        <v>45433</v>
      </c>
      <c r="P199" s="256">
        <v>45426</v>
      </c>
      <c r="Q199" s="258" t="s">
        <v>527</v>
      </c>
      <c r="R199" s="258">
        <v>45489</v>
      </c>
      <c r="S199" s="271" t="s">
        <v>551</v>
      </c>
    </row>
    <row r="200" spans="1:19" s="161" customFormat="1" ht="21.65" customHeight="1" x14ac:dyDescent="0.4">
      <c r="A200" s="212">
        <v>4</v>
      </c>
      <c r="B200" s="214" t="s">
        <v>161</v>
      </c>
      <c r="C200" s="215" t="s">
        <v>162</v>
      </c>
      <c r="D200" s="261" t="s">
        <v>231</v>
      </c>
      <c r="E200" s="253" t="s">
        <v>232</v>
      </c>
      <c r="F200" s="252" t="s">
        <v>473</v>
      </c>
      <c r="G200" s="253" t="s">
        <v>474</v>
      </c>
      <c r="H200" s="255" t="s">
        <v>304</v>
      </c>
      <c r="I200" s="252" t="s">
        <v>519</v>
      </c>
      <c r="J200" s="208">
        <v>11092500</v>
      </c>
      <c r="K200" s="208">
        <v>13050000</v>
      </c>
      <c r="L200" s="208">
        <v>1957500</v>
      </c>
      <c r="M200" s="220" t="s">
        <v>6</v>
      </c>
      <c r="N200" s="258">
        <v>45106</v>
      </c>
      <c r="O200" s="258">
        <v>45156</v>
      </c>
      <c r="P200" s="258">
        <v>45090</v>
      </c>
      <c r="Q200" s="258" t="s">
        <v>527</v>
      </c>
      <c r="R200" s="256">
        <v>45251</v>
      </c>
      <c r="S200" s="271" t="s">
        <v>551</v>
      </c>
    </row>
    <row r="201" spans="1:19" s="161" customFormat="1" ht="34.5" customHeight="1" x14ac:dyDescent="0.4">
      <c r="A201" s="212">
        <v>4</v>
      </c>
      <c r="B201" s="214" t="s">
        <v>161</v>
      </c>
      <c r="C201" s="215" t="s">
        <v>162</v>
      </c>
      <c r="D201" s="261" t="s">
        <v>231</v>
      </c>
      <c r="E201" s="253" t="s">
        <v>232</v>
      </c>
      <c r="F201" s="254" t="s">
        <v>475</v>
      </c>
      <c r="G201" s="253" t="s">
        <v>476</v>
      </c>
      <c r="H201" s="255" t="s">
        <v>304</v>
      </c>
      <c r="I201" s="252" t="s">
        <v>519</v>
      </c>
      <c r="J201" s="208">
        <v>11341111</v>
      </c>
      <c r="K201" s="208">
        <v>13342484</v>
      </c>
      <c r="L201" s="208">
        <v>2001373</v>
      </c>
      <c r="M201" s="220" t="s">
        <v>10</v>
      </c>
      <c r="N201" s="258">
        <v>45106</v>
      </c>
      <c r="O201" s="258">
        <v>45196</v>
      </c>
      <c r="P201" s="258">
        <v>45058</v>
      </c>
      <c r="Q201" s="258" t="s">
        <v>527</v>
      </c>
      <c r="R201" s="256">
        <v>45209</v>
      </c>
      <c r="S201" s="271" t="s">
        <v>551</v>
      </c>
    </row>
    <row r="202" spans="1:19" s="161" customFormat="1" ht="21.65" customHeight="1" x14ac:dyDescent="0.4">
      <c r="A202" s="212">
        <v>4</v>
      </c>
      <c r="B202" s="214" t="s">
        <v>161</v>
      </c>
      <c r="C202" s="215" t="s">
        <v>162</v>
      </c>
      <c r="D202" s="261" t="s">
        <v>231</v>
      </c>
      <c r="E202" s="253" t="s">
        <v>232</v>
      </c>
      <c r="F202" s="252" t="s">
        <v>477</v>
      </c>
      <c r="G202" s="253" t="s">
        <v>478</v>
      </c>
      <c r="H202" s="255">
        <v>1</v>
      </c>
      <c r="I202" s="252" t="s">
        <v>519</v>
      </c>
      <c r="J202" s="208">
        <v>18716653</v>
      </c>
      <c r="K202" s="208">
        <v>22019592</v>
      </c>
      <c r="L202" s="208">
        <v>3302939</v>
      </c>
      <c r="M202" s="220" t="s">
        <v>16</v>
      </c>
      <c r="N202" s="258">
        <v>45071</v>
      </c>
      <c r="O202" s="258">
        <v>45126</v>
      </c>
      <c r="P202" s="258">
        <v>45096</v>
      </c>
      <c r="Q202" s="258" t="s">
        <v>527</v>
      </c>
      <c r="R202" s="256">
        <v>45272</v>
      </c>
      <c r="S202" s="271" t="s">
        <v>551</v>
      </c>
    </row>
    <row r="203" spans="1:19" s="161" customFormat="1" ht="33" customHeight="1" x14ac:dyDescent="0.4">
      <c r="A203" s="212">
        <v>4</v>
      </c>
      <c r="B203" s="214" t="s">
        <v>161</v>
      </c>
      <c r="C203" s="215" t="s">
        <v>162</v>
      </c>
      <c r="D203" s="261" t="s">
        <v>231</v>
      </c>
      <c r="E203" s="253" t="s">
        <v>232</v>
      </c>
      <c r="F203" s="252" t="s">
        <v>477</v>
      </c>
      <c r="G203" s="253" t="s">
        <v>478</v>
      </c>
      <c r="H203" s="255">
        <v>2</v>
      </c>
      <c r="I203" s="252" t="s">
        <v>519</v>
      </c>
      <c r="J203" s="208">
        <v>16081760</v>
      </c>
      <c r="K203" s="208">
        <v>18919718</v>
      </c>
      <c r="L203" s="208">
        <v>2837958</v>
      </c>
      <c r="M203" s="220" t="s">
        <v>16</v>
      </c>
      <c r="N203" s="263" t="s">
        <v>567</v>
      </c>
      <c r="O203" s="263" t="s">
        <v>567</v>
      </c>
      <c r="P203" s="258">
        <v>45096</v>
      </c>
      <c r="Q203" s="258" t="s">
        <v>527</v>
      </c>
      <c r="R203" s="256">
        <v>45272</v>
      </c>
      <c r="S203" s="309" t="s">
        <v>610</v>
      </c>
    </row>
    <row r="204" spans="1:19" s="161" customFormat="1" ht="33.65" customHeight="1" x14ac:dyDescent="0.4">
      <c r="A204" s="212">
        <v>4</v>
      </c>
      <c r="B204" s="214" t="s">
        <v>161</v>
      </c>
      <c r="C204" s="215" t="s">
        <v>162</v>
      </c>
      <c r="D204" s="261" t="s">
        <v>231</v>
      </c>
      <c r="E204" s="253" t="s">
        <v>232</v>
      </c>
      <c r="F204" s="252" t="s">
        <v>479</v>
      </c>
      <c r="G204" s="253" t="s">
        <v>480</v>
      </c>
      <c r="H204" s="255" t="s">
        <v>304</v>
      </c>
      <c r="I204" s="252" t="s">
        <v>519</v>
      </c>
      <c r="J204" s="208">
        <v>3621784</v>
      </c>
      <c r="K204" s="208">
        <v>4260923</v>
      </c>
      <c r="L204" s="208">
        <v>639139</v>
      </c>
      <c r="M204" s="220" t="s">
        <v>16</v>
      </c>
      <c r="N204" s="258">
        <v>45071</v>
      </c>
      <c r="O204" s="258">
        <v>45111</v>
      </c>
      <c r="P204" s="258">
        <v>45086</v>
      </c>
      <c r="Q204" s="258" t="s">
        <v>527</v>
      </c>
      <c r="R204" s="258">
        <v>45181</v>
      </c>
      <c r="S204" s="271" t="s">
        <v>551</v>
      </c>
    </row>
    <row r="205" spans="1:19" s="161" customFormat="1" ht="21.75" customHeight="1" x14ac:dyDescent="0.4">
      <c r="A205" s="212">
        <v>4</v>
      </c>
      <c r="B205" s="214" t="s">
        <v>161</v>
      </c>
      <c r="C205" s="215" t="s">
        <v>162</v>
      </c>
      <c r="D205" s="261" t="s">
        <v>231</v>
      </c>
      <c r="E205" s="253" t="s">
        <v>232</v>
      </c>
      <c r="F205" s="252" t="s">
        <v>481</v>
      </c>
      <c r="G205" s="253" t="s">
        <v>482</v>
      </c>
      <c r="H205" s="255">
        <v>1</v>
      </c>
      <c r="I205" s="252" t="s">
        <v>519</v>
      </c>
      <c r="J205" s="208">
        <v>8301520</v>
      </c>
      <c r="K205" s="208">
        <v>9766495</v>
      </c>
      <c r="L205" s="208">
        <v>1464975</v>
      </c>
      <c r="M205" s="220" t="s">
        <v>16</v>
      </c>
      <c r="N205" s="256">
        <v>45197</v>
      </c>
      <c r="O205" s="256">
        <v>45252</v>
      </c>
      <c r="P205" s="258">
        <v>45219</v>
      </c>
      <c r="Q205" s="258" t="s">
        <v>527</v>
      </c>
      <c r="R205" s="258">
        <v>45405</v>
      </c>
      <c r="S205" s="271" t="s">
        <v>551</v>
      </c>
    </row>
    <row r="206" spans="1:19" s="161" customFormat="1" ht="12" customHeight="1" x14ac:dyDescent="0.4">
      <c r="A206" s="212">
        <v>4</v>
      </c>
      <c r="B206" s="214" t="s">
        <v>161</v>
      </c>
      <c r="C206" s="215" t="s">
        <v>162</v>
      </c>
      <c r="D206" s="261" t="s">
        <v>231</v>
      </c>
      <c r="E206" s="253" t="s">
        <v>232</v>
      </c>
      <c r="F206" s="252" t="s">
        <v>481</v>
      </c>
      <c r="G206" s="253" t="s">
        <v>482</v>
      </c>
      <c r="H206" s="255">
        <v>2</v>
      </c>
      <c r="I206" s="252" t="s">
        <v>519</v>
      </c>
      <c r="J206" s="208">
        <v>4374723</v>
      </c>
      <c r="K206" s="208">
        <v>5146733</v>
      </c>
      <c r="L206" s="208">
        <v>772010</v>
      </c>
      <c r="M206" s="220" t="s">
        <v>16</v>
      </c>
      <c r="N206" s="256">
        <v>45197</v>
      </c>
      <c r="O206" s="256">
        <v>45252</v>
      </c>
      <c r="P206" s="258">
        <v>45219</v>
      </c>
      <c r="Q206" s="258" t="s">
        <v>527</v>
      </c>
      <c r="R206" s="258">
        <v>45405</v>
      </c>
      <c r="S206" s="271" t="s">
        <v>551</v>
      </c>
    </row>
    <row r="207" spans="1:19" s="161" customFormat="1" ht="12" customHeight="1" x14ac:dyDescent="0.4">
      <c r="A207" s="212">
        <v>4</v>
      </c>
      <c r="B207" s="214" t="s">
        <v>163</v>
      </c>
      <c r="C207" s="215" t="s">
        <v>164</v>
      </c>
      <c r="D207" s="261" t="s">
        <v>233</v>
      </c>
      <c r="E207" s="253" t="s">
        <v>234</v>
      </c>
      <c r="F207" s="252" t="s">
        <v>483</v>
      </c>
      <c r="G207" s="253" t="s">
        <v>484</v>
      </c>
      <c r="H207" s="255" t="s">
        <v>304</v>
      </c>
      <c r="I207" s="252" t="s">
        <v>519</v>
      </c>
      <c r="J207" s="208">
        <v>8671931</v>
      </c>
      <c r="K207" s="208">
        <v>10202272</v>
      </c>
      <c r="L207" s="208">
        <v>1530341</v>
      </c>
      <c r="M207" s="220" t="s">
        <v>6</v>
      </c>
      <c r="N207" s="258">
        <v>45071</v>
      </c>
      <c r="O207" s="258">
        <v>45112</v>
      </c>
      <c r="P207" s="256">
        <v>45111</v>
      </c>
      <c r="Q207" s="258" t="s">
        <v>527</v>
      </c>
      <c r="R207" s="258">
        <v>45279</v>
      </c>
      <c r="S207" s="271" t="s">
        <v>551</v>
      </c>
    </row>
    <row r="208" spans="1:19" s="161" customFormat="1" ht="12" customHeight="1" x14ac:dyDescent="0.4">
      <c r="A208" s="212">
        <v>5</v>
      </c>
      <c r="B208" s="214" t="s">
        <v>165</v>
      </c>
      <c r="C208" s="215" t="s">
        <v>166</v>
      </c>
      <c r="D208" s="261" t="s">
        <v>235</v>
      </c>
      <c r="E208" s="253" t="s">
        <v>236</v>
      </c>
      <c r="F208" s="254" t="s">
        <v>485</v>
      </c>
      <c r="G208" s="253" t="s">
        <v>486</v>
      </c>
      <c r="H208" s="255">
        <v>1</v>
      </c>
      <c r="I208" s="252" t="s">
        <v>517</v>
      </c>
      <c r="J208" s="208">
        <v>34554003</v>
      </c>
      <c r="K208" s="208">
        <v>40651769</v>
      </c>
      <c r="L208" s="208">
        <v>6097766</v>
      </c>
      <c r="M208" s="220" t="s">
        <v>10</v>
      </c>
      <c r="N208" s="258">
        <v>45106</v>
      </c>
      <c r="O208" s="258">
        <v>45140</v>
      </c>
      <c r="P208" s="256">
        <v>45098</v>
      </c>
      <c r="Q208" s="260" t="s">
        <v>527</v>
      </c>
      <c r="R208" s="258">
        <v>45307</v>
      </c>
      <c r="S208" s="258">
        <v>45421</v>
      </c>
    </row>
    <row r="209" spans="1:19" s="161" customFormat="1" ht="22.5" customHeight="1" x14ac:dyDescent="0.4">
      <c r="A209" s="212">
        <v>5</v>
      </c>
      <c r="B209" s="214" t="s">
        <v>165</v>
      </c>
      <c r="C209" s="215" t="s">
        <v>166</v>
      </c>
      <c r="D209" s="261" t="s">
        <v>235</v>
      </c>
      <c r="E209" s="253" t="s">
        <v>236</v>
      </c>
      <c r="F209" s="254" t="s">
        <v>485</v>
      </c>
      <c r="G209" s="253" t="s">
        <v>486</v>
      </c>
      <c r="H209" s="255">
        <v>2</v>
      </c>
      <c r="I209" s="252" t="s">
        <v>517</v>
      </c>
      <c r="J209" s="208">
        <v>48453250</v>
      </c>
      <c r="K209" s="208">
        <v>57003824</v>
      </c>
      <c r="L209" s="208">
        <v>8550574</v>
      </c>
      <c r="M209" s="220" t="s">
        <v>10</v>
      </c>
      <c r="N209" s="258">
        <v>45106</v>
      </c>
      <c r="O209" s="258">
        <v>45140</v>
      </c>
      <c r="P209" s="256">
        <v>45098</v>
      </c>
      <c r="Q209" s="260" t="s">
        <v>527</v>
      </c>
      <c r="R209" s="258">
        <v>45307</v>
      </c>
      <c r="S209" s="271" t="s">
        <v>551</v>
      </c>
    </row>
    <row r="210" spans="1:19" s="161" customFormat="1" ht="10.5" customHeight="1" x14ac:dyDescent="0.4">
      <c r="A210" s="212">
        <v>5</v>
      </c>
      <c r="B210" s="214" t="s">
        <v>165</v>
      </c>
      <c r="C210" s="215" t="s">
        <v>166</v>
      </c>
      <c r="D210" s="261" t="s">
        <v>235</v>
      </c>
      <c r="E210" s="253" t="s">
        <v>236</v>
      </c>
      <c r="F210" s="254" t="s">
        <v>485</v>
      </c>
      <c r="G210" s="253" t="s">
        <v>486</v>
      </c>
      <c r="H210" s="255">
        <v>3</v>
      </c>
      <c r="I210" s="252" t="s">
        <v>517</v>
      </c>
      <c r="J210" s="208">
        <v>56231280</v>
      </c>
      <c r="K210" s="208">
        <v>66154448</v>
      </c>
      <c r="L210" s="208">
        <v>9923168</v>
      </c>
      <c r="M210" s="220" t="s">
        <v>10</v>
      </c>
      <c r="N210" s="258">
        <v>45106</v>
      </c>
      <c r="O210" s="258">
        <v>45140</v>
      </c>
      <c r="P210" s="256">
        <v>45098</v>
      </c>
      <c r="Q210" s="260" t="s">
        <v>527</v>
      </c>
      <c r="R210" s="258">
        <v>45307</v>
      </c>
      <c r="S210" s="274" t="s">
        <v>569</v>
      </c>
    </row>
    <row r="211" spans="1:19" s="161" customFormat="1" ht="10.5" customHeight="1" x14ac:dyDescent="0.4">
      <c r="A211" s="212">
        <v>5</v>
      </c>
      <c r="B211" s="214" t="s">
        <v>165</v>
      </c>
      <c r="C211" s="215" t="s">
        <v>166</v>
      </c>
      <c r="D211" s="261" t="s">
        <v>235</v>
      </c>
      <c r="E211" s="253" t="s">
        <v>236</v>
      </c>
      <c r="F211" s="254" t="s">
        <v>487</v>
      </c>
      <c r="G211" s="253" t="s">
        <v>488</v>
      </c>
      <c r="H211" s="255" t="s">
        <v>304</v>
      </c>
      <c r="I211" s="252" t="s">
        <v>517</v>
      </c>
      <c r="J211" s="208">
        <v>377295</v>
      </c>
      <c r="K211" s="208">
        <v>443877</v>
      </c>
      <c r="L211" s="208">
        <v>66582</v>
      </c>
      <c r="M211" s="220" t="s">
        <v>10</v>
      </c>
      <c r="N211" s="258">
        <v>44924</v>
      </c>
      <c r="O211" s="258">
        <v>44952</v>
      </c>
      <c r="P211" s="258">
        <v>44869</v>
      </c>
      <c r="Q211" s="258" t="s">
        <v>527</v>
      </c>
      <c r="R211" s="256">
        <v>44957</v>
      </c>
      <c r="S211" s="271" t="s">
        <v>551</v>
      </c>
    </row>
    <row r="212" spans="1:19" s="161" customFormat="1" ht="34.5" customHeight="1" x14ac:dyDescent="0.4">
      <c r="A212" s="212">
        <v>5</v>
      </c>
      <c r="B212" s="214" t="s">
        <v>165</v>
      </c>
      <c r="C212" s="215" t="s">
        <v>166</v>
      </c>
      <c r="D212" s="261" t="s">
        <v>235</v>
      </c>
      <c r="E212" s="253" t="s">
        <v>236</v>
      </c>
      <c r="F212" s="254" t="s">
        <v>489</v>
      </c>
      <c r="G212" s="253" t="s">
        <v>490</v>
      </c>
      <c r="H212" s="255" t="s">
        <v>304</v>
      </c>
      <c r="I212" s="252" t="s">
        <v>517</v>
      </c>
      <c r="J212" s="208">
        <v>26525957</v>
      </c>
      <c r="K212" s="208">
        <v>31207009</v>
      </c>
      <c r="L212" s="208">
        <v>4681052</v>
      </c>
      <c r="M212" s="220" t="s">
        <v>10</v>
      </c>
      <c r="N212" s="258">
        <v>44959</v>
      </c>
      <c r="O212" s="258">
        <v>44992</v>
      </c>
      <c r="P212" s="256">
        <v>44939</v>
      </c>
      <c r="Q212" s="258" t="s">
        <v>527</v>
      </c>
      <c r="R212" s="256">
        <v>45083</v>
      </c>
      <c r="S212" s="271" t="s">
        <v>551</v>
      </c>
    </row>
    <row r="213" spans="1:19" s="161" customFormat="1" ht="45" customHeight="1" x14ac:dyDescent="0.4">
      <c r="A213" s="212">
        <v>5</v>
      </c>
      <c r="B213" s="214" t="s">
        <v>165</v>
      </c>
      <c r="C213" s="215" t="s">
        <v>166</v>
      </c>
      <c r="D213" s="261" t="s">
        <v>235</v>
      </c>
      <c r="E213" s="253" t="s">
        <v>236</v>
      </c>
      <c r="F213" s="254" t="s">
        <v>491</v>
      </c>
      <c r="G213" s="253" t="s">
        <v>492</v>
      </c>
      <c r="H213" s="255" t="s">
        <v>304</v>
      </c>
      <c r="I213" s="252" t="s">
        <v>517</v>
      </c>
      <c r="J213" s="208">
        <v>15529500</v>
      </c>
      <c r="K213" s="208">
        <v>18270000</v>
      </c>
      <c r="L213" s="208">
        <v>2740500</v>
      </c>
      <c r="M213" s="220" t="s">
        <v>10</v>
      </c>
      <c r="N213" s="258">
        <v>44959</v>
      </c>
      <c r="O213" s="258">
        <v>44992</v>
      </c>
      <c r="P213" s="256">
        <v>44942</v>
      </c>
      <c r="Q213" s="258" t="s">
        <v>527</v>
      </c>
      <c r="R213" s="256">
        <v>45104</v>
      </c>
      <c r="S213" s="271" t="s">
        <v>551</v>
      </c>
    </row>
    <row r="214" spans="1:19" s="161" customFormat="1" ht="21.75" customHeight="1" x14ac:dyDescent="0.4">
      <c r="A214" s="212">
        <v>5</v>
      </c>
      <c r="B214" s="214" t="s">
        <v>165</v>
      </c>
      <c r="C214" s="215" t="s">
        <v>166</v>
      </c>
      <c r="D214" s="261" t="s">
        <v>235</v>
      </c>
      <c r="E214" s="253" t="s">
        <v>236</v>
      </c>
      <c r="F214" s="255" t="s">
        <v>493</v>
      </c>
      <c r="G214" s="253" t="s">
        <v>494</v>
      </c>
      <c r="H214" s="255">
        <v>1</v>
      </c>
      <c r="I214" s="252" t="s">
        <v>517</v>
      </c>
      <c r="J214" s="208">
        <v>20082491</v>
      </c>
      <c r="K214" s="208">
        <v>23626460</v>
      </c>
      <c r="L214" s="208">
        <v>3543969</v>
      </c>
      <c r="M214" s="220" t="s">
        <v>8</v>
      </c>
      <c r="N214" s="258">
        <v>45044</v>
      </c>
      <c r="O214" s="258">
        <v>45126</v>
      </c>
      <c r="P214" s="256">
        <v>45089</v>
      </c>
      <c r="Q214" s="258" t="s">
        <v>527</v>
      </c>
      <c r="R214" s="256">
        <v>45181</v>
      </c>
      <c r="S214" s="258">
        <v>45216</v>
      </c>
    </row>
    <row r="215" spans="1:19" s="161" customFormat="1" ht="21.65" customHeight="1" x14ac:dyDescent="0.4">
      <c r="A215" s="212">
        <v>5</v>
      </c>
      <c r="B215" s="214" t="s">
        <v>165</v>
      </c>
      <c r="C215" s="215" t="s">
        <v>166</v>
      </c>
      <c r="D215" s="261" t="s">
        <v>235</v>
      </c>
      <c r="E215" s="253" t="s">
        <v>236</v>
      </c>
      <c r="F215" s="255" t="s">
        <v>493</v>
      </c>
      <c r="G215" s="253" t="s">
        <v>494</v>
      </c>
      <c r="H215" s="255">
        <v>2</v>
      </c>
      <c r="I215" s="252" t="s">
        <v>517</v>
      </c>
      <c r="J215" s="208">
        <v>8573134</v>
      </c>
      <c r="K215" s="208">
        <v>10086040</v>
      </c>
      <c r="L215" s="208">
        <v>1512906</v>
      </c>
      <c r="M215" s="220" t="s">
        <v>8</v>
      </c>
      <c r="N215" s="258" t="s">
        <v>525</v>
      </c>
      <c r="O215" s="258" t="s">
        <v>525</v>
      </c>
      <c r="P215" s="258" t="s">
        <v>525</v>
      </c>
      <c r="Q215" s="258" t="s">
        <v>527</v>
      </c>
      <c r="R215" s="258" t="s">
        <v>521</v>
      </c>
      <c r="S215" s="303" t="s">
        <v>612</v>
      </c>
    </row>
    <row r="216" spans="1:19" s="161" customFormat="1" ht="36" customHeight="1" x14ac:dyDescent="0.4">
      <c r="A216" s="212">
        <v>5</v>
      </c>
      <c r="B216" s="214" t="s">
        <v>165</v>
      </c>
      <c r="C216" s="215" t="s">
        <v>166</v>
      </c>
      <c r="D216" s="261" t="s">
        <v>235</v>
      </c>
      <c r="E216" s="253" t="s">
        <v>236</v>
      </c>
      <c r="F216" s="255" t="s">
        <v>495</v>
      </c>
      <c r="G216" s="253" t="s">
        <v>496</v>
      </c>
      <c r="H216" s="255" t="s">
        <v>304</v>
      </c>
      <c r="I216" s="252" t="s">
        <v>517</v>
      </c>
      <c r="J216" s="208">
        <v>7395000</v>
      </c>
      <c r="K216" s="208">
        <v>8700000</v>
      </c>
      <c r="L216" s="208">
        <v>1305000</v>
      </c>
      <c r="M216" s="220" t="s">
        <v>8</v>
      </c>
      <c r="N216" s="256">
        <v>45351</v>
      </c>
      <c r="O216" s="258">
        <v>45384</v>
      </c>
      <c r="P216" s="258">
        <v>45412</v>
      </c>
      <c r="Q216" s="258" t="s">
        <v>527</v>
      </c>
      <c r="R216" s="256">
        <v>45636</v>
      </c>
      <c r="S216" s="279">
        <v>45726</v>
      </c>
    </row>
    <row r="217" spans="1:19" s="161" customFormat="1" ht="34.5" customHeight="1" x14ac:dyDescent="0.4">
      <c r="A217" s="212">
        <v>5</v>
      </c>
      <c r="B217" s="214" t="s">
        <v>165</v>
      </c>
      <c r="C217" s="215" t="s">
        <v>166</v>
      </c>
      <c r="D217" s="261" t="s">
        <v>235</v>
      </c>
      <c r="E217" s="253" t="s">
        <v>236</v>
      </c>
      <c r="F217" s="255" t="s">
        <v>497</v>
      </c>
      <c r="G217" s="253" t="s">
        <v>498</v>
      </c>
      <c r="H217" s="255" t="s">
        <v>304</v>
      </c>
      <c r="I217" s="252" t="s">
        <v>517</v>
      </c>
      <c r="J217" s="208">
        <v>14790000</v>
      </c>
      <c r="K217" s="208">
        <v>17400000</v>
      </c>
      <c r="L217" s="208">
        <v>2610000</v>
      </c>
      <c r="M217" s="220" t="s">
        <v>8</v>
      </c>
      <c r="N217" s="258">
        <v>45044</v>
      </c>
      <c r="O217" s="258">
        <v>45470</v>
      </c>
      <c r="P217" s="256">
        <v>45082</v>
      </c>
      <c r="Q217" s="258" t="s">
        <v>527</v>
      </c>
      <c r="R217" s="256">
        <v>45209</v>
      </c>
      <c r="S217" s="271" t="s">
        <v>551</v>
      </c>
    </row>
    <row r="218" spans="1:19" s="161" customFormat="1" ht="33.75" hidden="1" customHeight="1" x14ac:dyDescent="0.4">
      <c r="A218" s="212">
        <v>5</v>
      </c>
      <c r="B218" s="214" t="s">
        <v>165</v>
      </c>
      <c r="C218" s="215" t="s">
        <v>166</v>
      </c>
      <c r="D218" s="261" t="s">
        <v>235</v>
      </c>
      <c r="E218" s="253" t="s">
        <v>236</v>
      </c>
      <c r="F218" s="255" t="s">
        <v>499</v>
      </c>
      <c r="G218" s="253" t="s">
        <v>500</v>
      </c>
      <c r="H218" s="295" t="s">
        <v>304</v>
      </c>
      <c r="I218" s="252" t="s">
        <v>517</v>
      </c>
      <c r="J218" s="208">
        <v>0</v>
      </c>
      <c r="K218" s="208">
        <v>0</v>
      </c>
      <c r="L218" s="208">
        <v>0</v>
      </c>
      <c r="M218" s="220" t="s">
        <v>10</v>
      </c>
      <c r="N218" s="263" t="s">
        <v>567</v>
      </c>
      <c r="O218" s="263" t="s">
        <v>567</v>
      </c>
      <c r="P218" s="256">
        <v>45722</v>
      </c>
      <c r="Q218" s="258" t="s">
        <v>527</v>
      </c>
      <c r="R218" s="256">
        <v>45804</v>
      </c>
      <c r="S218" s="271" t="s">
        <v>551</v>
      </c>
    </row>
    <row r="219" spans="1:19" s="161" customFormat="1" ht="11.25" customHeight="1" x14ac:dyDescent="0.4">
      <c r="A219" s="212">
        <v>5</v>
      </c>
      <c r="B219" s="214" t="s">
        <v>602</v>
      </c>
      <c r="C219" s="215" t="s">
        <v>603</v>
      </c>
      <c r="D219" s="261" t="s">
        <v>604</v>
      </c>
      <c r="E219" s="253" t="s">
        <v>605</v>
      </c>
      <c r="F219" s="296" t="s">
        <v>606</v>
      </c>
      <c r="G219" s="297" t="s">
        <v>546</v>
      </c>
      <c r="H219" s="295" t="s">
        <v>304</v>
      </c>
      <c r="I219" s="252" t="s">
        <v>517</v>
      </c>
      <c r="J219" s="208">
        <v>22196492</v>
      </c>
      <c r="K219" s="208">
        <v>26113520</v>
      </c>
      <c r="L219" s="208">
        <v>3917028</v>
      </c>
      <c r="M219" s="220" t="s">
        <v>10</v>
      </c>
      <c r="N219" s="263" t="s">
        <v>567</v>
      </c>
      <c r="O219" s="263" t="s">
        <v>567</v>
      </c>
      <c r="P219" s="256">
        <v>45728</v>
      </c>
      <c r="Q219" s="258" t="s">
        <v>527</v>
      </c>
      <c r="R219" s="256">
        <v>45804</v>
      </c>
      <c r="S219" s="258">
        <v>45819</v>
      </c>
    </row>
    <row r="220" spans="1:19" s="161" customFormat="1" ht="11.25" customHeight="1" x14ac:dyDescent="0.4">
      <c r="A220" s="212">
        <v>5</v>
      </c>
      <c r="B220" s="214" t="s">
        <v>602</v>
      </c>
      <c r="C220" s="215" t="s">
        <v>603</v>
      </c>
      <c r="D220" s="261" t="s">
        <v>604</v>
      </c>
      <c r="E220" s="253" t="s">
        <v>605</v>
      </c>
      <c r="F220" s="296" t="s">
        <v>607</v>
      </c>
      <c r="G220" s="253" t="s">
        <v>310</v>
      </c>
      <c r="H220" s="295" t="s">
        <v>304</v>
      </c>
      <c r="I220" s="252" t="s">
        <v>517</v>
      </c>
      <c r="J220" s="208">
        <v>24669413</v>
      </c>
      <c r="K220" s="208">
        <v>29022839</v>
      </c>
      <c r="L220" s="208">
        <v>4353426</v>
      </c>
      <c r="M220" s="220" t="s">
        <v>11</v>
      </c>
      <c r="N220" s="260" t="s">
        <v>521</v>
      </c>
      <c r="O220" s="258">
        <v>45772</v>
      </c>
      <c r="P220" s="258">
        <v>45791</v>
      </c>
      <c r="Q220" s="258" t="s">
        <v>527</v>
      </c>
      <c r="R220" s="256">
        <v>45860</v>
      </c>
      <c r="S220" s="271" t="s">
        <v>551</v>
      </c>
    </row>
    <row r="221" spans="1:19" s="161" customFormat="1" ht="23.25" customHeight="1" x14ac:dyDescent="0.4">
      <c r="A221" s="212">
        <v>6</v>
      </c>
      <c r="B221" s="214" t="s">
        <v>167</v>
      </c>
      <c r="C221" s="215" t="s">
        <v>168</v>
      </c>
      <c r="D221" s="261" t="s">
        <v>237</v>
      </c>
      <c r="E221" s="253" t="s">
        <v>238</v>
      </c>
      <c r="F221" s="296" t="s">
        <v>501</v>
      </c>
      <c r="G221" s="297" t="s">
        <v>502</v>
      </c>
      <c r="H221" s="255">
        <v>1</v>
      </c>
      <c r="I221" s="252" t="s">
        <v>520</v>
      </c>
      <c r="J221" s="208">
        <v>1908656</v>
      </c>
      <c r="K221" s="208">
        <v>2245478</v>
      </c>
      <c r="L221" s="208">
        <v>336822</v>
      </c>
      <c r="M221" s="220" t="s">
        <v>10</v>
      </c>
      <c r="N221" s="260" t="s">
        <v>523</v>
      </c>
      <c r="O221" s="260" t="s">
        <v>523</v>
      </c>
      <c r="P221" s="258">
        <v>45406</v>
      </c>
      <c r="Q221" s="260" t="s">
        <v>527</v>
      </c>
      <c r="R221" s="258">
        <v>45482</v>
      </c>
      <c r="S221" s="271" t="s">
        <v>551</v>
      </c>
    </row>
    <row r="222" spans="1:19" s="161" customFormat="1" ht="22.5" customHeight="1" x14ac:dyDescent="0.4">
      <c r="A222" s="212">
        <v>6</v>
      </c>
      <c r="B222" s="214" t="s">
        <v>167</v>
      </c>
      <c r="C222" s="215" t="s">
        <v>168</v>
      </c>
      <c r="D222" s="261" t="s">
        <v>237</v>
      </c>
      <c r="E222" s="253" t="s">
        <v>238</v>
      </c>
      <c r="F222" s="255" t="s">
        <v>501</v>
      </c>
      <c r="G222" s="253" t="s">
        <v>502</v>
      </c>
      <c r="H222" s="255">
        <v>2</v>
      </c>
      <c r="I222" s="252" t="s">
        <v>520</v>
      </c>
      <c r="J222" s="208">
        <v>1000000</v>
      </c>
      <c r="K222" s="208">
        <v>1176471</v>
      </c>
      <c r="L222" s="208">
        <v>176471</v>
      </c>
      <c r="M222" s="220" t="s">
        <v>10</v>
      </c>
      <c r="N222" s="280">
        <v>45743</v>
      </c>
      <c r="O222" s="280">
        <v>45789</v>
      </c>
      <c r="P222" s="258">
        <v>45686</v>
      </c>
      <c r="Q222" s="258" t="s">
        <v>527</v>
      </c>
      <c r="R222" s="256">
        <v>45833</v>
      </c>
      <c r="S222" s="258">
        <v>45861</v>
      </c>
    </row>
    <row r="223" spans="1:19" s="161" customFormat="1" ht="33" customHeight="1" x14ac:dyDescent="0.4">
      <c r="A223" s="212">
        <v>6</v>
      </c>
      <c r="B223" s="214" t="s">
        <v>167</v>
      </c>
      <c r="C223" s="215" t="s">
        <v>168</v>
      </c>
      <c r="D223" s="261" t="s">
        <v>237</v>
      </c>
      <c r="E223" s="253" t="s">
        <v>238</v>
      </c>
      <c r="F223" s="255" t="s">
        <v>501</v>
      </c>
      <c r="G223" s="253" t="s">
        <v>502</v>
      </c>
      <c r="H223" s="255">
        <v>3</v>
      </c>
      <c r="I223" s="252" t="s">
        <v>520</v>
      </c>
      <c r="J223" s="208">
        <v>30005000</v>
      </c>
      <c r="K223" s="208">
        <v>35300000</v>
      </c>
      <c r="L223" s="208">
        <v>5295000</v>
      </c>
      <c r="M223" s="220" t="s">
        <v>10</v>
      </c>
      <c r="N223" s="281" t="s">
        <v>521</v>
      </c>
      <c r="O223" s="280">
        <v>45838</v>
      </c>
      <c r="P223" s="258">
        <v>45754</v>
      </c>
      <c r="Q223" s="258" t="s">
        <v>527</v>
      </c>
      <c r="R223" s="256">
        <v>45839</v>
      </c>
      <c r="S223" s="258">
        <v>45867</v>
      </c>
    </row>
    <row r="224" spans="1:19" s="161" customFormat="1" ht="33" customHeight="1" x14ac:dyDescent="0.4">
      <c r="A224" s="212">
        <v>6</v>
      </c>
      <c r="B224" s="214" t="s">
        <v>167</v>
      </c>
      <c r="C224" s="215" t="s">
        <v>168</v>
      </c>
      <c r="D224" s="261" t="s">
        <v>237</v>
      </c>
      <c r="E224" s="253" t="s">
        <v>238</v>
      </c>
      <c r="F224" s="255" t="s">
        <v>503</v>
      </c>
      <c r="G224" s="253" t="s">
        <v>504</v>
      </c>
      <c r="H224" s="255" t="s">
        <v>304</v>
      </c>
      <c r="I224" s="252" t="s">
        <v>520</v>
      </c>
      <c r="J224" s="208">
        <v>5083937</v>
      </c>
      <c r="K224" s="208">
        <v>5981103</v>
      </c>
      <c r="L224" s="208">
        <v>897166</v>
      </c>
      <c r="M224" s="220" t="s">
        <v>9</v>
      </c>
      <c r="N224" s="256">
        <v>45442</v>
      </c>
      <c r="O224" s="256">
        <v>45670</v>
      </c>
      <c r="P224" s="256">
        <v>45436</v>
      </c>
      <c r="Q224" s="260" t="s">
        <v>527</v>
      </c>
      <c r="R224" s="256">
        <v>45622</v>
      </c>
      <c r="S224" s="271" t="s">
        <v>551</v>
      </c>
    </row>
    <row r="225" spans="1:19" s="161" customFormat="1" ht="33" customHeight="1" x14ac:dyDescent="0.4">
      <c r="A225" s="212">
        <v>6</v>
      </c>
      <c r="B225" s="214" t="s">
        <v>167</v>
      </c>
      <c r="C225" s="215" t="s">
        <v>168</v>
      </c>
      <c r="D225" s="261" t="s">
        <v>237</v>
      </c>
      <c r="E225" s="253" t="s">
        <v>238</v>
      </c>
      <c r="F225" s="255" t="s">
        <v>505</v>
      </c>
      <c r="G225" s="253" t="s">
        <v>506</v>
      </c>
      <c r="H225" s="255">
        <v>1</v>
      </c>
      <c r="I225" s="252" t="s">
        <v>520</v>
      </c>
      <c r="J225" s="208">
        <v>42376501</v>
      </c>
      <c r="K225" s="208">
        <v>49854708</v>
      </c>
      <c r="L225" s="208">
        <v>7478207</v>
      </c>
      <c r="M225" s="220" t="s">
        <v>10</v>
      </c>
      <c r="N225" s="258">
        <v>45021</v>
      </c>
      <c r="O225" s="282">
        <v>45093</v>
      </c>
      <c r="P225" s="256">
        <v>45009</v>
      </c>
      <c r="Q225" s="258" t="s">
        <v>527</v>
      </c>
      <c r="R225" s="256">
        <v>45216</v>
      </c>
      <c r="S225" s="271" t="s">
        <v>551</v>
      </c>
    </row>
    <row r="226" spans="1:19" s="161" customFormat="1" ht="33" customHeight="1" x14ac:dyDescent="0.4">
      <c r="A226" s="212">
        <v>6</v>
      </c>
      <c r="B226" s="214" t="s">
        <v>167</v>
      </c>
      <c r="C226" s="215" t="s">
        <v>168</v>
      </c>
      <c r="D226" s="261" t="s">
        <v>237</v>
      </c>
      <c r="E226" s="253" t="s">
        <v>238</v>
      </c>
      <c r="F226" s="255" t="s">
        <v>505</v>
      </c>
      <c r="G226" s="253" t="s">
        <v>506</v>
      </c>
      <c r="H226" s="255">
        <v>2</v>
      </c>
      <c r="I226" s="252" t="s">
        <v>520</v>
      </c>
      <c r="J226" s="208">
        <v>21602496</v>
      </c>
      <c r="K226" s="208">
        <v>25414702</v>
      </c>
      <c r="L226" s="208">
        <v>3812206</v>
      </c>
      <c r="M226" s="220" t="s">
        <v>10</v>
      </c>
      <c r="N226" s="258">
        <v>45021</v>
      </c>
      <c r="O226" s="282">
        <v>45093</v>
      </c>
      <c r="P226" s="256">
        <v>45009</v>
      </c>
      <c r="Q226" s="258" t="s">
        <v>527</v>
      </c>
      <c r="R226" s="256">
        <v>45216</v>
      </c>
      <c r="S226" s="274" t="s">
        <v>48</v>
      </c>
    </row>
    <row r="227" spans="1:19" s="161" customFormat="1" ht="33" customHeight="1" x14ac:dyDescent="0.4">
      <c r="A227" s="212">
        <v>6</v>
      </c>
      <c r="B227" s="214" t="s">
        <v>167</v>
      </c>
      <c r="C227" s="215" t="s">
        <v>168</v>
      </c>
      <c r="D227" s="261" t="s">
        <v>237</v>
      </c>
      <c r="E227" s="253" t="s">
        <v>238</v>
      </c>
      <c r="F227" s="255" t="s">
        <v>507</v>
      </c>
      <c r="G227" s="253" t="s">
        <v>508</v>
      </c>
      <c r="H227" s="255" t="s">
        <v>304</v>
      </c>
      <c r="I227" s="252" t="s">
        <v>520</v>
      </c>
      <c r="J227" s="208">
        <v>35298850</v>
      </c>
      <c r="K227" s="208">
        <v>41528059</v>
      </c>
      <c r="L227" s="208">
        <v>6229209</v>
      </c>
      <c r="M227" s="222" t="s">
        <v>12</v>
      </c>
      <c r="N227" s="281" t="s">
        <v>521</v>
      </c>
      <c r="O227" s="274" t="s">
        <v>521</v>
      </c>
      <c r="P227" s="283">
        <v>45636</v>
      </c>
      <c r="Q227" s="258" t="s">
        <v>527</v>
      </c>
      <c r="R227" s="256">
        <v>45727</v>
      </c>
      <c r="S227" s="274" t="s">
        <v>530</v>
      </c>
    </row>
    <row r="228" spans="1:19" s="161" customFormat="1" ht="33" customHeight="1" x14ac:dyDescent="0.4">
      <c r="A228" s="212">
        <v>6</v>
      </c>
      <c r="B228" s="214" t="s">
        <v>167</v>
      </c>
      <c r="C228" s="215" t="s">
        <v>168</v>
      </c>
      <c r="D228" s="261" t="s">
        <v>237</v>
      </c>
      <c r="E228" s="253" t="s">
        <v>238</v>
      </c>
      <c r="F228" s="255" t="s">
        <v>509</v>
      </c>
      <c r="G228" s="253" t="s">
        <v>510</v>
      </c>
      <c r="H228" s="255" t="s">
        <v>304</v>
      </c>
      <c r="I228" s="252" t="s">
        <v>520</v>
      </c>
      <c r="J228" s="208">
        <v>16946467</v>
      </c>
      <c r="K228" s="208">
        <v>19937020</v>
      </c>
      <c r="L228" s="208">
        <v>2990553</v>
      </c>
      <c r="M228" s="222" t="s">
        <v>9</v>
      </c>
      <c r="N228" s="260" t="s">
        <v>523</v>
      </c>
      <c r="O228" s="260" t="s">
        <v>523</v>
      </c>
      <c r="P228" s="256">
        <v>45623</v>
      </c>
      <c r="Q228" s="258" t="s">
        <v>527</v>
      </c>
      <c r="R228" s="256">
        <v>45825</v>
      </c>
      <c r="S228" s="271" t="s">
        <v>551</v>
      </c>
    </row>
    <row r="229" spans="1:19" s="161" customFormat="1" ht="33" customHeight="1" x14ac:dyDescent="0.4">
      <c r="A229" s="212">
        <v>6</v>
      </c>
      <c r="B229" s="214" t="s">
        <v>167</v>
      </c>
      <c r="C229" s="215" t="s">
        <v>168</v>
      </c>
      <c r="D229" s="261" t="s">
        <v>237</v>
      </c>
      <c r="E229" s="253" t="s">
        <v>238</v>
      </c>
      <c r="F229" s="255" t="s">
        <v>511</v>
      </c>
      <c r="G229" s="253" t="s">
        <v>512</v>
      </c>
      <c r="H229" s="255">
        <v>1</v>
      </c>
      <c r="I229" s="252" t="s">
        <v>520</v>
      </c>
      <c r="J229" s="208">
        <v>6480093</v>
      </c>
      <c r="K229" s="208">
        <v>7623639</v>
      </c>
      <c r="L229" s="208">
        <v>1143546</v>
      </c>
      <c r="M229" s="220" t="s">
        <v>10</v>
      </c>
      <c r="N229" s="256">
        <v>45197</v>
      </c>
      <c r="O229" s="256">
        <v>45246</v>
      </c>
      <c r="P229" s="282">
        <v>45177</v>
      </c>
      <c r="Q229" s="258" t="s">
        <v>527</v>
      </c>
      <c r="R229" s="256">
        <v>45314</v>
      </c>
      <c r="S229" s="271" t="s">
        <v>551</v>
      </c>
    </row>
    <row r="230" spans="1:19" s="161" customFormat="1" ht="33" customHeight="1" x14ac:dyDescent="0.4">
      <c r="A230" s="212">
        <v>6</v>
      </c>
      <c r="B230" s="214" t="s">
        <v>167</v>
      </c>
      <c r="C230" s="215" t="s">
        <v>168</v>
      </c>
      <c r="D230" s="261" t="s">
        <v>237</v>
      </c>
      <c r="E230" s="253" t="s">
        <v>238</v>
      </c>
      <c r="F230" s="255" t="s">
        <v>513</v>
      </c>
      <c r="G230" s="253" t="s">
        <v>514</v>
      </c>
      <c r="H230" s="255" t="s">
        <v>304</v>
      </c>
      <c r="I230" s="252" t="s">
        <v>520</v>
      </c>
      <c r="J230" s="223">
        <v>6000000</v>
      </c>
      <c r="K230" s="223">
        <v>7058824</v>
      </c>
      <c r="L230" s="223">
        <v>1058824</v>
      </c>
      <c r="M230" s="222" t="s">
        <v>10</v>
      </c>
      <c r="N230" s="258">
        <v>45281</v>
      </c>
      <c r="O230" s="256">
        <v>45320</v>
      </c>
      <c r="P230" s="258">
        <v>45296</v>
      </c>
      <c r="Q230" s="258" t="s">
        <v>527</v>
      </c>
      <c r="R230" s="258">
        <v>45440</v>
      </c>
      <c r="S230" s="271" t="s">
        <v>551</v>
      </c>
    </row>
    <row r="231" spans="1:19" s="161" customFormat="1" ht="33" customHeight="1" x14ac:dyDescent="0.4">
      <c r="A231" s="212">
        <v>6</v>
      </c>
      <c r="B231" s="214" t="s">
        <v>167</v>
      </c>
      <c r="C231" s="215" t="s">
        <v>168</v>
      </c>
      <c r="D231" s="261" t="s">
        <v>237</v>
      </c>
      <c r="E231" s="253" t="s">
        <v>238</v>
      </c>
      <c r="F231" s="255" t="s">
        <v>515</v>
      </c>
      <c r="G231" s="253" t="s">
        <v>516</v>
      </c>
      <c r="H231" s="255" t="s">
        <v>304</v>
      </c>
      <c r="I231" s="252" t="s">
        <v>520</v>
      </c>
      <c r="J231" s="223">
        <v>1532920</v>
      </c>
      <c r="K231" s="223">
        <v>1803436</v>
      </c>
      <c r="L231" s="223">
        <v>270516</v>
      </c>
      <c r="M231" s="222" t="s">
        <v>10</v>
      </c>
      <c r="N231" s="258">
        <v>45071</v>
      </c>
      <c r="O231" s="258">
        <v>45126</v>
      </c>
      <c r="P231" s="256">
        <v>45036</v>
      </c>
      <c r="Q231" s="258" t="s">
        <v>527</v>
      </c>
      <c r="R231" s="256">
        <v>45216</v>
      </c>
      <c r="S231" s="271" t="s">
        <v>551</v>
      </c>
    </row>
    <row r="232" spans="1:19" s="161" customFormat="1" ht="33" customHeight="1" x14ac:dyDescent="0.4">
      <c r="A232" s="212">
        <v>7</v>
      </c>
      <c r="B232" s="214" t="s">
        <v>536</v>
      </c>
      <c r="C232" s="215" t="s">
        <v>537</v>
      </c>
      <c r="D232" s="252" t="s">
        <v>538</v>
      </c>
      <c r="E232" s="255" t="s">
        <v>539</v>
      </c>
      <c r="F232" s="255" t="s">
        <v>547</v>
      </c>
      <c r="G232" s="253" t="s">
        <v>548</v>
      </c>
      <c r="H232" s="255" t="s">
        <v>304</v>
      </c>
      <c r="I232" s="252" t="s">
        <v>519</v>
      </c>
      <c r="J232" s="223">
        <v>1643848</v>
      </c>
      <c r="K232" s="223">
        <v>1933939</v>
      </c>
      <c r="L232" s="223">
        <v>290091</v>
      </c>
      <c r="M232" s="222" t="s">
        <v>18</v>
      </c>
      <c r="N232" s="281" t="s">
        <v>608</v>
      </c>
      <c r="O232" s="281" t="s">
        <v>608</v>
      </c>
      <c r="P232" s="256">
        <v>45502</v>
      </c>
      <c r="Q232" s="258" t="s">
        <v>527</v>
      </c>
      <c r="R232" s="256">
        <v>45552</v>
      </c>
      <c r="S232" s="271" t="s">
        <v>551</v>
      </c>
    </row>
    <row r="233" spans="1:19" s="161" customFormat="1" ht="21.75" customHeight="1" x14ac:dyDescent="0.4">
      <c r="A233" s="212">
        <v>7</v>
      </c>
      <c r="B233" s="212" t="s">
        <v>536</v>
      </c>
      <c r="C233" s="216" t="s">
        <v>537</v>
      </c>
      <c r="D233" s="252" t="s">
        <v>540</v>
      </c>
      <c r="E233" s="255" t="s">
        <v>541</v>
      </c>
      <c r="F233" s="255" t="s">
        <v>549</v>
      </c>
      <c r="G233" s="253" t="s">
        <v>550</v>
      </c>
      <c r="H233" s="255" t="s">
        <v>304</v>
      </c>
      <c r="I233" s="252" t="s">
        <v>517</v>
      </c>
      <c r="J233" s="223">
        <v>3000000</v>
      </c>
      <c r="K233" s="223">
        <v>3529412</v>
      </c>
      <c r="L233" s="223">
        <v>529412</v>
      </c>
      <c r="M233" s="222" t="s">
        <v>18</v>
      </c>
      <c r="N233" s="281" t="s">
        <v>608</v>
      </c>
      <c r="O233" s="281" t="s">
        <v>608</v>
      </c>
      <c r="P233" s="256">
        <v>45502</v>
      </c>
      <c r="Q233" s="258" t="s">
        <v>527</v>
      </c>
      <c r="R233" s="256">
        <v>45552</v>
      </c>
      <c r="S233" s="271" t="s">
        <v>551</v>
      </c>
    </row>
    <row r="234" spans="1:19" s="112" customFormat="1" ht="12.9" x14ac:dyDescent="0.35">
      <c r="A234" s="110"/>
      <c r="B234" s="110"/>
      <c r="C234" s="111"/>
      <c r="D234" s="110"/>
      <c r="F234" s="110"/>
      <c r="G234" s="131"/>
      <c r="H234" s="110"/>
      <c r="I234" s="183"/>
      <c r="J234" s="184">
        <f>J28+J14+J19+J11</f>
        <v>4231075186</v>
      </c>
      <c r="K234" s="184">
        <f>K28+K14+K19+K11</f>
        <v>4977735593</v>
      </c>
      <c r="L234" s="184">
        <f>L28+L14+L19+L11</f>
        <v>746660407</v>
      </c>
      <c r="M234" s="139"/>
      <c r="N234" s="241"/>
      <c r="O234" s="241"/>
      <c r="P234" s="185"/>
      <c r="Q234" s="185"/>
      <c r="R234" s="316"/>
      <c r="S234" s="316"/>
    </row>
    <row r="235" spans="1:19" s="161" customFormat="1" ht="10.75" x14ac:dyDescent="0.4">
      <c r="A235" s="175"/>
      <c r="B235" s="176"/>
      <c r="C235" s="177"/>
      <c r="D235" s="176"/>
      <c r="E235" s="177"/>
      <c r="F235" s="178"/>
      <c r="G235" s="177"/>
      <c r="H235" s="178"/>
      <c r="I235" s="175"/>
      <c r="J235" s="179"/>
      <c r="K235" s="179"/>
      <c r="L235" s="179"/>
      <c r="M235" s="180"/>
      <c r="N235" s="181"/>
      <c r="O235" s="181"/>
      <c r="P235" s="182"/>
      <c r="Q235" s="181"/>
      <c r="R235" s="182"/>
      <c r="S235" s="181"/>
    </row>
    <row r="236" spans="1:19" s="112" customFormat="1" ht="12.9" x14ac:dyDescent="0.35">
      <c r="A236" s="110"/>
      <c r="B236" s="110"/>
      <c r="C236" s="111"/>
      <c r="D236" s="110"/>
      <c r="F236" s="110"/>
      <c r="G236" s="131"/>
      <c r="H236" s="110"/>
      <c r="I236" s="183"/>
      <c r="J236" s="184"/>
      <c r="K236" s="184"/>
      <c r="L236" s="184"/>
      <c r="M236" s="139"/>
      <c r="N236" s="241"/>
      <c r="O236" s="241"/>
      <c r="P236" s="185"/>
      <c r="Q236" s="185"/>
      <c r="R236" s="315"/>
      <c r="S236" s="315"/>
    </row>
    <row r="237" spans="1:19" s="112" customFormat="1" ht="12.9" x14ac:dyDescent="0.35">
      <c r="A237" s="110"/>
      <c r="B237" s="110"/>
      <c r="C237" s="111"/>
      <c r="D237" s="110"/>
      <c r="F237" s="110"/>
      <c r="G237" s="131"/>
      <c r="H237" s="110"/>
      <c r="I237" s="137" t="s">
        <v>131</v>
      </c>
      <c r="J237" s="113"/>
      <c r="K237" s="113"/>
      <c r="L237" s="113"/>
      <c r="M237" s="139"/>
      <c r="N237" s="241"/>
      <c r="O237" s="241"/>
      <c r="P237" s="187">
        <f>$J$234-$J$233-$J$232</f>
        <v>4226431338</v>
      </c>
      <c r="Q237" s="187"/>
      <c r="R237" s="141"/>
      <c r="S237" s="141"/>
    </row>
    <row r="238" spans="1:19" s="112" customFormat="1" x14ac:dyDescent="0.35">
      <c r="A238" s="110"/>
      <c r="B238" s="110"/>
      <c r="C238" s="111"/>
      <c r="D238" s="110"/>
      <c r="F238" s="110"/>
      <c r="G238" s="131"/>
      <c r="H238" s="110"/>
      <c r="I238" s="137"/>
      <c r="J238" s="113"/>
      <c r="K238" s="113"/>
      <c r="L238" s="113"/>
      <c r="M238" s="138"/>
      <c r="N238" s="242"/>
      <c r="O238" s="242"/>
      <c r="P238" s="187"/>
      <c r="Q238" s="113"/>
      <c r="R238" s="140"/>
      <c r="S238" s="111"/>
    </row>
    <row r="239" spans="1:19" s="112" customFormat="1" ht="9.75" customHeight="1" x14ac:dyDescent="0.3">
      <c r="A239" s="142" t="s">
        <v>573</v>
      </c>
      <c r="B239" s="136"/>
      <c r="C239" s="136"/>
      <c r="D239" s="136"/>
      <c r="E239" s="136"/>
      <c r="F239" s="136"/>
      <c r="G239" s="136"/>
      <c r="H239" s="136"/>
      <c r="I239" s="136"/>
      <c r="J239" s="136"/>
      <c r="K239" s="136"/>
      <c r="L239" s="136"/>
      <c r="M239" s="136"/>
      <c r="N239" s="136"/>
      <c r="O239" s="136"/>
      <c r="P239" s="136"/>
      <c r="Q239" s="136"/>
      <c r="R239" s="136"/>
      <c r="S239" s="136"/>
    </row>
    <row r="240" spans="1:19" s="112" customFormat="1" ht="10.75" x14ac:dyDescent="0.3">
      <c r="A240" s="142" t="s">
        <v>553</v>
      </c>
      <c r="B240" s="136"/>
      <c r="C240" s="136"/>
      <c r="D240" s="136"/>
      <c r="E240" s="136"/>
      <c r="F240" s="136"/>
      <c r="G240" s="136"/>
      <c r="H240" s="136"/>
      <c r="I240" s="136"/>
      <c r="J240" s="136"/>
      <c r="K240" s="136"/>
      <c r="L240" s="136"/>
      <c r="M240" s="136"/>
      <c r="N240" s="136"/>
      <c r="O240" s="136"/>
      <c r="P240" s="136"/>
      <c r="Q240" s="136"/>
      <c r="R240" s="136"/>
      <c r="S240" s="136"/>
    </row>
    <row r="241" spans="1:19" s="112" customFormat="1" ht="10.75" x14ac:dyDescent="0.3">
      <c r="A241" s="142" t="s">
        <v>574</v>
      </c>
      <c r="B241" s="136"/>
      <c r="C241" s="136"/>
      <c r="D241" s="136"/>
      <c r="E241" s="136"/>
      <c r="F241" s="136"/>
      <c r="G241" s="136"/>
      <c r="H241" s="136"/>
      <c r="I241" s="136"/>
      <c r="J241" s="136"/>
      <c r="K241" s="136"/>
      <c r="L241" s="136"/>
      <c r="M241" s="136"/>
      <c r="N241" s="136"/>
      <c r="O241" s="136"/>
      <c r="P241" s="136"/>
      <c r="Q241" s="136"/>
      <c r="R241" s="136"/>
      <c r="S241" s="136"/>
    </row>
    <row r="242" spans="1:19" s="112" customFormat="1" ht="10.75" customHeight="1" x14ac:dyDescent="0.3">
      <c r="A242" s="142" t="s">
        <v>554</v>
      </c>
      <c r="B242" s="136"/>
      <c r="C242" s="136"/>
      <c r="D242" s="136"/>
      <c r="E242" s="136"/>
      <c r="F242" s="136"/>
      <c r="G242" s="136"/>
      <c r="H242" s="136"/>
      <c r="I242" s="136"/>
      <c r="J242" s="136"/>
      <c r="K242" s="136"/>
      <c r="L242" s="136"/>
      <c r="M242" s="136"/>
      <c r="N242" s="136"/>
      <c r="O242" s="136"/>
      <c r="P242" s="136"/>
      <c r="Q242" s="136"/>
      <c r="R242" s="136"/>
      <c r="S242" s="136"/>
    </row>
    <row r="243" spans="1:19" s="112" customFormat="1" ht="10.75" customHeight="1" x14ac:dyDescent="0.3">
      <c r="A243" s="142" t="s">
        <v>555</v>
      </c>
      <c r="B243" s="136"/>
      <c r="C243" s="136"/>
      <c r="D243" s="136"/>
      <c r="E243" s="136"/>
      <c r="F243" s="136"/>
      <c r="G243" s="136"/>
      <c r="H243" s="136"/>
      <c r="I243" s="136"/>
      <c r="J243" s="136"/>
      <c r="K243" s="136"/>
      <c r="L243" s="136"/>
      <c r="M243" s="136"/>
      <c r="N243" s="136"/>
      <c r="O243" s="136"/>
      <c r="P243" s="136"/>
      <c r="Q243" s="136"/>
      <c r="R243" s="136"/>
      <c r="S243" s="136"/>
    </row>
    <row r="244" spans="1:19" s="112" customFormat="1" ht="11.25" customHeight="1" x14ac:dyDescent="0.3">
      <c r="A244" s="143" t="s">
        <v>615</v>
      </c>
      <c r="B244" s="135"/>
      <c r="C244" s="135"/>
      <c r="D244" s="135"/>
      <c r="E244" s="135"/>
      <c r="F244" s="135"/>
      <c r="G244" s="135"/>
      <c r="H244" s="135"/>
      <c r="I244" s="135"/>
      <c r="J244" s="135"/>
      <c r="K244" s="135"/>
      <c r="L244" s="135"/>
      <c r="M244" s="135"/>
      <c r="N244" s="135"/>
      <c r="O244" s="135"/>
      <c r="P244" s="135"/>
      <c r="Q244" s="135"/>
      <c r="R244" s="135"/>
      <c r="S244" s="135"/>
    </row>
    <row r="245" spans="1:19" s="112" customFormat="1" ht="11.25" customHeight="1" x14ac:dyDescent="0.3">
      <c r="A245" s="143" t="s">
        <v>572</v>
      </c>
      <c r="B245" s="135"/>
      <c r="C245" s="135"/>
      <c r="D245" s="135"/>
      <c r="E245" s="135"/>
      <c r="F245" s="135"/>
      <c r="G245" s="135"/>
      <c r="H245" s="135"/>
      <c r="I245" s="135"/>
      <c r="J245" s="135"/>
      <c r="K245" s="135"/>
      <c r="L245" s="135"/>
      <c r="M245" s="135"/>
      <c r="N245" s="135"/>
      <c r="O245" s="135"/>
      <c r="P245" s="135"/>
      <c r="Q245" s="135"/>
      <c r="R245" s="135"/>
      <c r="S245" s="135"/>
    </row>
    <row r="246" spans="1:19" s="112" customFormat="1" ht="10.5" customHeight="1" x14ac:dyDescent="0.3">
      <c r="A246" s="143" t="s">
        <v>556</v>
      </c>
      <c r="B246" s="135"/>
      <c r="C246" s="135"/>
      <c r="D246" s="135"/>
      <c r="E246" s="135"/>
      <c r="F246" s="135"/>
      <c r="G246" s="135"/>
      <c r="H246" s="135"/>
      <c r="I246" s="135"/>
      <c r="J246" s="135"/>
      <c r="K246" s="135"/>
      <c r="L246" s="135"/>
      <c r="M246" s="135"/>
      <c r="N246" s="135"/>
      <c r="O246" s="135"/>
      <c r="P246" s="135"/>
      <c r="Q246" s="135"/>
      <c r="R246" s="135"/>
      <c r="S246" s="135"/>
    </row>
    <row r="247" spans="1:19" s="112" customFormat="1" ht="10.5" customHeight="1" x14ac:dyDescent="0.3">
      <c r="A247" s="143" t="s">
        <v>577</v>
      </c>
      <c r="B247" s="135"/>
      <c r="C247" s="135"/>
      <c r="D247" s="135"/>
      <c r="E247" s="135"/>
      <c r="F247" s="135"/>
      <c r="G247" s="135"/>
      <c r="H247" s="135"/>
      <c r="I247" s="135"/>
      <c r="J247" s="135"/>
      <c r="K247" s="135"/>
      <c r="L247" s="135"/>
      <c r="M247" s="135"/>
      <c r="N247" s="135"/>
      <c r="O247" s="135"/>
      <c r="P247" s="135"/>
      <c r="Q247" s="135"/>
      <c r="R247" s="135"/>
      <c r="S247" s="135"/>
    </row>
    <row r="248" spans="1:19" x14ac:dyDescent="0.3">
      <c r="A248" s="161" t="s">
        <v>611</v>
      </c>
    </row>
    <row r="249" spans="1:19" x14ac:dyDescent="0.3">
      <c r="A249" s="170"/>
    </row>
    <row r="250" spans="1:19" s="112" customFormat="1" ht="10.5" customHeight="1" x14ac:dyDescent="0.45">
      <c r="A250" s="110"/>
      <c r="B250" s="110"/>
      <c r="C250" s="188"/>
      <c r="D250" s="189"/>
      <c r="E250" s="183"/>
      <c r="F250" s="190"/>
      <c r="G250" s="131"/>
      <c r="H250" s="110"/>
      <c r="I250" s="110"/>
      <c r="J250" s="191"/>
      <c r="K250" s="115"/>
      <c r="L250" s="191"/>
      <c r="M250" s="191"/>
      <c r="N250" s="242"/>
      <c r="O250" s="242"/>
      <c r="P250" s="111"/>
      <c r="Q250" s="111"/>
      <c r="R250" s="111"/>
      <c r="S250" s="111"/>
    </row>
    <row r="251" spans="1:19" s="112" customFormat="1" ht="17.5" customHeight="1" x14ac:dyDescent="0.45">
      <c r="A251" s="144" t="s">
        <v>130</v>
      </c>
      <c r="B251" s="144"/>
      <c r="C251" s="144"/>
      <c r="D251" s="144"/>
      <c r="E251" s="144"/>
      <c r="F251" s="144"/>
      <c r="G251" s="132"/>
      <c r="H251" s="115"/>
      <c r="I251" s="115"/>
      <c r="J251" s="115"/>
      <c r="K251" s="192"/>
      <c r="L251" s="111"/>
      <c r="M251" s="191"/>
      <c r="N251" s="242"/>
      <c r="O251" s="242"/>
      <c r="P251" s="111"/>
      <c r="Q251" s="111"/>
      <c r="R251" s="145" t="s">
        <v>535</v>
      </c>
      <c r="S251" s="111"/>
    </row>
    <row r="252" spans="1:19" s="112" customFormat="1" ht="10.5" customHeight="1" x14ac:dyDescent="0.35">
      <c r="A252" s="110"/>
      <c r="B252" s="114"/>
      <c r="C252" s="116"/>
      <c r="D252" s="116"/>
      <c r="E252" s="116"/>
      <c r="F252" s="117"/>
      <c r="G252" s="133"/>
      <c r="H252" s="118"/>
      <c r="I252" s="118"/>
      <c r="J252" s="119"/>
      <c r="K252" s="192"/>
      <c r="L252" s="111"/>
      <c r="M252" s="191"/>
      <c r="N252" s="242"/>
      <c r="O252" s="242"/>
      <c r="P252" s="111"/>
      <c r="Q252" s="111"/>
      <c r="R252" s="111"/>
      <c r="S252" s="111"/>
    </row>
    <row r="253" spans="1:19" s="112" customFormat="1" ht="10.5" customHeight="1" x14ac:dyDescent="0.35">
      <c r="A253" s="244" t="s">
        <v>576</v>
      </c>
      <c r="B253" s="244"/>
      <c r="C253" s="244"/>
      <c r="D253" s="244"/>
      <c r="E253" s="244"/>
      <c r="F253" s="244"/>
      <c r="G253" s="134"/>
      <c r="H253" s="120"/>
      <c r="I253" s="120"/>
      <c r="J253" s="130"/>
      <c r="K253" s="193"/>
      <c r="L253" s="111"/>
      <c r="M253" s="191"/>
      <c r="N253" s="242"/>
      <c r="O253" s="242"/>
      <c r="P253" s="111"/>
      <c r="Q253" s="111"/>
      <c r="R253" s="111"/>
      <c r="S253" s="111"/>
    </row>
    <row r="254" spans="1:19" s="112" customFormat="1" ht="10.5" customHeight="1" x14ac:dyDescent="0.35">
      <c r="A254" s="245" t="s">
        <v>575</v>
      </c>
      <c r="B254" s="244"/>
      <c r="C254" s="244"/>
      <c r="D254" s="244"/>
      <c r="E254" s="244"/>
      <c r="F254" s="244"/>
      <c r="G254" s="134"/>
      <c r="H254" s="121"/>
      <c r="I254" s="121"/>
      <c r="J254" s="121"/>
      <c r="K254" s="192"/>
      <c r="L254" s="111"/>
      <c r="M254" s="191"/>
      <c r="N254" s="242"/>
      <c r="O254" s="242"/>
      <c r="P254" s="111"/>
      <c r="Q254" s="111"/>
      <c r="R254" s="111"/>
      <c r="S254" s="111"/>
    </row>
    <row r="255" spans="1:19" s="112" customFormat="1" ht="10.5" customHeight="1" x14ac:dyDescent="0.3">
      <c r="A255" s="110"/>
      <c r="B255" s="110"/>
      <c r="C255" s="188"/>
      <c r="D255" s="189"/>
      <c r="E255" s="183"/>
      <c r="F255" s="190"/>
      <c r="G255" s="131"/>
      <c r="H255" s="110"/>
      <c r="I255" s="110"/>
      <c r="J255" s="191"/>
      <c r="K255" s="191"/>
      <c r="L255" s="191"/>
      <c r="M255" s="191"/>
      <c r="N255" s="242"/>
      <c r="O255" s="242"/>
      <c r="P255" s="111"/>
      <c r="Q255" s="111"/>
      <c r="R255" s="111"/>
      <c r="S255" s="111"/>
    </row>
    <row r="256" spans="1:19" s="112" customFormat="1" ht="10.5" customHeight="1" x14ac:dyDescent="0.3">
      <c r="A256" s="110"/>
      <c r="B256" s="110"/>
      <c r="C256" s="188"/>
      <c r="D256" s="189"/>
      <c r="E256" s="183"/>
      <c r="F256" s="190"/>
      <c r="G256" s="131"/>
      <c r="H256" s="110"/>
      <c r="I256" s="110"/>
      <c r="J256" s="191"/>
      <c r="K256" s="191"/>
      <c r="L256" s="191"/>
      <c r="M256" s="191"/>
      <c r="N256" s="242"/>
      <c r="O256" s="242"/>
      <c r="P256" s="111"/>
      <c r="Q256" s="111"/>
      <c r="R256" s="111"/>
      <c r="S256" s="111"/>
    </row>
    <row r="257" spans="1:19" s="112" customFormat="1" ht="10.5" customHeight="1" x14ac:dyDescent="0.3">
      <c r="A257" s="110"/>
      <c r="B257" s="110"/>
      <c r="C257" s="188"/>
      <c r="D257" s="189"/>
      <c r="E257" s="183"/>
      <c r="F257" s="190"/>
      <c r="G257" s="131"/>
      <c r="H257" s="110"/>
      <c r="I257" s="110"/>
      <c r="J257" s="191"/>
      <c r="K257" s="191"/>
      <c r="L257" s="191"/>
      <c r="M257" s="191"/>
      <c r="N257" s="242"/>
      <c r="O257" s="242"/>
      <c r="P257" s="111"/>
      <c r="Q257" s="111"/>
      <c r="R257" s="111"/>
      <c r="S257" s="111"/>
    </row>
    <row r="258" spans="1:19" s="112" customFormat="1" ht="10.5" customHeight="1" x14ac:dyDescent="0.3">
      <c r="A258" s="110"/>
      <c r="B258" s="110"/>
      <c r="C258" s="188"/>
      <c r="D258" s="189"/>
      <c r="E258" s="183"/>
      <c r="F258" s="190"/>
      <c r="G258" s="131"/>
      <c r="H258" s="110"/>
      <c r="I258" s="110"/>
      <c r="K258" s="191"/>
      <c r="L258" s="191"/>
      <c r="M258" s="191"/>
      <c r="N258" s="242"/>
      <c r="O258" s="242"/>
      <c r="P258" s="111"/>
      <c r="Q258" s="111"/>
      <c r="R258" s="111"/>
      <c r="S258" s="111"/>
    </row>
    <row r="259" spans="1:19" s="112" customFormat="1" ht="10.5" customHeight="1" x14ac:dyDescent="0.3">
      <c r="A259" s="110"/>
      <c r="B259" s="110"/>
      <c r="C259" s="188"/>
      <c r="D259" s="189"/>
      <c r="E259" s="183"/>
      <c r="F259" s="190"/>
      <c r="G259" s="131"/>
      <c r="H259" s="110"/>
      <c r="I259" s="110"/>
      <c r="J259" s="191"/>
      <c r="K259" s="191"/>
      <c r="L259" s="191"/>
      <c r="M259" s="191"/>
      <c r="N259" s="242"/>
      <c r="O259" s="242"/>
      <c r="P259" s="111"/>
      <c r="Q259" s="111"/>
      <c r="R259" s="111"/>
      <c r="S259" s="111"/>
    </row>
    <row r="260" spans="1:19" s="112" customFormat="1" ht="12" customHeight="1" x14ac:dyDescent="0.3">
      <c r="A260" s="110"/>
      <c r="B260" s="110"/>
      <c r="C260" s="188"/>
      <c r="D260" s="190"/>
      <c r="E260" s="183"/>
      <c r="F260" s="190"/>
      <c r="G260" s="131"/>
      <c r="H260" s="110"/>
      <c r="I260" s="110"/>
      <c r="J260" s="191"/>
      <c r="K260" s="191"/>
      <c r="L260" s="191"/>
      <c r="M260" s="191"/>
      <c r="N260" s="242"/>
      <c r="O260" s="242"/>
      <c r="P260" s="111"/>
      <c r="Q260" s="111"/>
      <c r="R260" s="111"/>
      <c r="S260" s="111"/>
    </row>
    <row r="261" spans="1:19" s="112" customFormat="1" ht="10.5" customHeight="1" x14ac:dyDescent="0.3">
      <c r="A261" s="110"/>
      <c r="B261" s="110"/>
      <c r="C261" s="111"/>
      <c r="D261" s="110"/>
      <c r="F261" s="110"/>
      <c r="G261" s="131"/>
      <c r="H261" s="110"/>
      <c r="I261" s="110"/>
      <c r="J261" s="191"/>
      <c r="K261" s="191"/>
      <c r="L261" s="191"/>
      <c r="M261" s="191"/>
      <c r="N261" s="242"/>
      <c r="O261" s="242"/>
      <c r="P261" s="111"/>
      <c r="Q261" s="111"/>
      <c r="R261" s="111"/>
      <c r="S261" s="111"/>
    </row>
    <row r="262" spans="1:19" s="112" customFormat="1" ht="10.5" customHeight="1" x14ac:dyDescent="0.3">
      <c r="A262" s="110"/>
      <c r="B262" s="110"/>
      <c r="C262" s="111"/>
      <c r="D262" s="110"/>
      <c r="F262" s="110"/>
      <c r="G262" s="131"/>
      <c r="H262" s="110"/>
      <c r="I262" s="110"/>
      <c r="J262" s="191"/>
      <c r="K262" s="191"/>
      <c r="L262" s="191"/>
      <c r="M262" s="191"/>
      <c r="N262" s="242"/>
      <c r="O262" s="242"/>
      <c r="P262" s="111"/>
      <c r="Q262" s="111"/>
      <c r="R262" s="111"/>
      <c r="S262" s="111"/>
    </row>
    <row r="263" spans="1:19" s="112" customFormat="1" ht="10.5" customHeight="1" x14ac:dyDescent="0.3">
      <c r="A263" s="110"/>
      <c r="B263" s="110"/>
      <c r="C263" s="111"/>
      <c r="D263" s="110"/>
      <c r="F263" s="110"/>
      <c r="G263" s="131"/>
      <c r="H263" s="110"/>
      <c r="I263" s="110"/>
      <c r="J263" s="191"/>
      <c r="K263" s="191"/>
      <c r="L263" s="191"/>
      <c r="M263" s="191"/>
      <c r="N263" s="242"/>
      <c r="O263" s="242"/>
      <c r="P263" s="111"/>
      <c r="Q263" s="111"/>
      <c r="R263" s="111"/>
      <c r="S263" s="111"/>
    </row>
    <row r="264" spans="1:19" s="112" customFormat="1" ht="10.5" customHeight="1" x14ac:dyDescent="0.3">
      <c r="A264" s="110"/>
      <c r="B264" s="110"/>
      <c r="C264" s="111"/>
      <c r="D264" s="110"/>
      <c r="F264" s="110"/>
      <c r="G264" s="131"/>
      <c r="H264" s="110"/>
      <c r="I264" s="110"/>
      <c r="J264" s="191"/>
      <c r="K264" s="191"/>
      <c r="L264" s="191"/>
      <c r="M264" s="191"/>
      <c r="N264" s="242"/>
      <c r="O264" s="242"/>
      <c r="P264" s="111"/>
      <c r="Q264" s="111"/>
      <c r="R264" s="111"/>
      <c r="S264" s="111"/>
    </row>
    <row r="265" spans="1:19" s="112" customFormat="1" ht="10.5" customHeight="1" x14ac:dyDescent="0.3">
      <c r="A265" s="110"/>
      <c r="B265" s="110"/>
      <c r="C265" s="111"/>
      <c r="D265" s="110"/>
      <c r="F265" s="110"/>
      <c r="G265" s="131"/>
      <c r="H265" s="110"/>
      <c r="I265" s="110"/>
      <c r="J265" s="191"/>
      <c r="K265" s="191"/>
      <c r="L265" s="191"/>
      <c r="M265" s="191"/>
      <c r="N265" s="242"/>
      <c r="O265" s="242"/>
      <c r="P265" s="111"/>
      <c r="Q265" s="111"/>
      <c r="R265" s="111"/>
      <c r="S265" s="111"/>
    </row>
    <row r="266" spans="1:19" s="112" customFormat="1" ht="10.5" customHeight="1" x14ac:dyDescent="0.3">
      <c r="A266" s="110"/>
      <c r="B266" s="110"/>
      <c r="C266" s="111"/>
      <c r="D266" s="110"/>
      <c r="F266" s="110"/>
      <c r="G266" s="131"/>
      <c r="H266" s="110"/>
      <c r="I266" s="110"/>
      <c r="J266" s="191"/>
      <c r="K266" s="191"/>
      <c r="L266" s="191"/>
      <c r="M266" s="191"/>
      <c r="N266" s="242"/>
      <c r="O266" s="242"/>
      <c r="P266" s="111"/>
      <c r="Q266" s="111"/>
      <c r="R266" s="111"/>
      <c r="S266" s="111"/>
    </row>
    <row r="267" spans="1:19" s="112" customFormat="1" ht="10.5" customHeight="1" x14ac:dyDescent="0.3">
      <c r="A267" s="110"/>
      <c r="B267" s="110"/>
      <c r="C267" s="111"/>
      <c r="D267" s="110"/>
      <c r="F267" s="110"/>
      <c r="G267" s="131"/>
      <c r="H267" s="110"/>
      <c r="I267" s="110"/>
      <c r="J267" s="191"/>
      <c r="K267" s="191"/>
      <c r="L267" s="191"/>
      <c r="M267" s="191"/>
      <c r="N267" s="242"/>
      <c r="O267" s="242"/>
      <c r="P267" s="111"/>
      <c r="Q267" s="111"/>
      <c r="R267" s="111"/>
      <c r="S267" s="111"/>
    </row>
    <row r="268" spans="1:19" s="112" customFormat="1" ht="10.5" customHeight="1" x14ac:dyDescent="0.3">
      <c r="A268" s="110"/>
      <c r="B268" s="110"/>
      <c r="C268" s="111"/>
      <c r="D268" s="110"/>
      <c r="F268" s="110"/>
      <c r="G268" s="131"/>
      <c r="H268" s="110"/>
      <c r="I268" s="110"/>
      <c r="J268" s="191"/>
      <c r="K268" s="191"/>
      <c r="L268" s="191"/>
      <c r="M268" s="191"/>
      <c r="N268" s="242"/>
      <c r="O268" s="242"/>
      <c r="P268" s="111"/>
      <c r="Q268" s="111"/>
      <c r="R268" s="111"/>
      <c r="S268" s="111"/>
    </row>
    <row r="269" spans="1:19" s="112" customFormat="1" ht="10.5" customHeight="1" x14ac:dyDescent="0.3">
      <c r="A269" s="110"/>
      <c r="B269" s="110"/>
      <c r="C269" s="111"/>
      <c r="D269" s="110"/>
      <c r="F269" s="110"/>
      <c r="G269" s="131"/>
      <c r="H269" s="110"/>
      <c r="I269" s="110"/>
      <c r="J269" s="191"/>
      <c r="K269" s="191"/>
      <c r="L269" s="191"/>
      <c r="M269" s="191"/>
      <c r="N269" s="242"/>
      <c r="O269" s="242"/>
      <c r="P269" s="111"/>
      <c r="Q269" s="111"/>
      <c r="R269" s="111"/>
      <c r="S269" s="111"/>
    </row>
    <row r="270" spans="1:19" s="112" customFormat="1" ht="10.5" customHeight="1" x14ac:dyDescent="0.3">
      <c r="A270" s="110"/>
      <c r="B270" s="110"/>
      <c r="C270" s="111"/>
      <c r="D270" s="110"/>
      <c r="F270" s="110"/>
      <c r="G270" s="131"/>
      <c r="H270" s="110"/>
      <c r="I270" s="110"/>
      <c r="J270" s="191"/>
      <c r="K270" s="191"/>
      <c r="L270" s="191"/>
      <c r="M270" s="191"/>
      <c r="N270" s="242"/>
      <c r="O270" s="242"/>
      <c r="P270" s="111"/>
      <c r="Q270" s="111"/>
      <c r="R270" s="111"/>
      <c r="S270" s="111"/>
    </row>
    <row r="271" spans="1:19" s="112" customFormat="1" ht="10.5" customHeight="1" x14ac:dyDescent="0.3">
      <c r="A271" s="110"/>
      <c r="B271" s="110"/>
      <c r="C271" s="111"/>
      <c r="D271" s="110"/>
      <c r="F271" s="110"/>
      <c r="G271" s="131"/>
      <c r="H271" s="110"/>
      <c r="I271" s="110"/>
      <c r="J271" s="191"/>
      <c r="K271" s="191"/>
      <c r="L271" s="191"/>
      <c r="M271" s="191"/>
      <c r="N271" s="242"/>
      <c r="O271" s="242"/>
      <c r="P271" s="111"/>
      <c r="Q271" s="111"/>
      <c r="R271" s="111"/>
      <c r="S271" s="111"/>
    </row>
    <row r="272" spans="1:19" s="112" customFormat="1" ht="10.5" customHeight="1" x14ac:dyDescent="0.3">
      <c r="A272" s="110"/>
      <c r="B272" s="110"/>
      <c r="C272" s="111"/>
      <c r="D272" s="110"/>
      <c r="F272" s="110"/>
      <c r="G272" s="131"/>
      <c r="H272" s="110"/>
      <c r="I272" s="110"/>
      <c r="J272" s="191"/>
      <c r="K272" s="191"/>
      <c r="L272" s="191"/>
      <c r="M272" s="191"/>
      <c r="N272" s="242"/>
      <c r="O272" s="242"/>
      <c r="P272" s="111"/>
      <c r="Q272" s="111"/>
      <c r="R272" s="111"/>
      <c r="S272" s="111"/>
    </row>
    <row r="273" spans="1:19" s="112" customFormat="1" ht="10.5" customHeight="1" x14ac:dyDescent="0.3">
      <c r="A273" s="110"/>
      <c r="B273" s="110"/>
      <c r="C273" s="111"/>
      <c r="D273" s="110"/>
      <c r="F273" s="110"/>
      <c r="G273" s="131"/>
      <c r="H273" s="110"/>
      <c r="I273" s="110"/>
      <c r="J273" s="191"/>
      <c r="K273" s="191"/>
      <c r="L273" s="191"/>
      <c r="M273" s="191"/>
      <c r="N273" s="242"/>
      <c r="O273" s="242"/>
      <c r="P273" s="111"/>
      <c r="Q273" s="111"/>
      <c r="R273" s="111"/>
      <c r="S273" s="111"/>
    </row>
    <row r="274" spans="1:19" s="112" customFormat="1" ht="10.5" customHeight="1" x14ac:dyDescent="0.3">
      <c r="A274" s="110"/>
      <c r="B274" s="110"/>
      <c r="C274" s="111"/>
      <c r="D274" s="110"/>
      <c r="F274" s="110"/>
      <c r="G274" s="131"/>
      <c r="H274" s="110"/>
      <c r="I274" s="110"/>
      <c r="J274" s="191"/>
      <c r="K274" s="191"/>
      <c r="L274" s="191"/>
      <c r="M274" s="191"/>
      <c r="N274" s="242"/>
      <c r="O274" s="242"/>
      <c r="P274" s="111"/>
      <c r="Q274" s="111"/>
      <c r="R274" s="111"/>
      <c r="S274" s="111"/>
    </row>
    <row r="275" spans="1:19" s="112" customFormat="1" ht="10.5" customHeight="1" x14ac:dyDescent="0.3">
      <c r="A275" s="110"/>
      <c r="B275" s="110"/>
      <c r="C275" s="111"/>
      <c r="D275" s="110"/>
      <c r="F275" s="110"/>
      <c r="G275" s="131"/>
      <c r="H275" s="110"/>
      <c r="I275" s="110"/>
      <c r="J275" s="191"/>
      <c r="K275" s="191"/>
      <c r="L275" s="191"/>
      <c r="M275" s="191"/>
      <c r="N275" s="242"/>
      <c r="O275" s="242"/>
      <c r="P275" s="111"/>
      <c r="Q275" s="111"/>
      <c r="R275" s="111"/>
      <c r="S275" s="111"/>
    </row>
    <row r="276" spans="1:19" s="112" customFormat="1" ht="10.5" customHeight="1" x14ac:dyDescent="0.3">
      <c r="A276" s="110"/>
      <c r="B276" s="110"/>
      <c r="C276" s="111"/>
      <c r="D276" s="110"/>
      <c r="F276" s="110"/>
      <c r="G276" s="131"/>
      <c r="H276" s="110"/>
      <c r="I276" s="110"/>
      <c r="J276" s="191"/>
      <c r="K276" s="191"/>
      <c r="L276" s="191"/>
      <c r="M276" s="191"/>
      <c r="N276" s="242"/>
      <c r="O276" s="242"/>
      <c r="P276" s="111"/>
      <c r="Q276" s="111"/>
      <c r="R276" s="111"/>
      <c r="S276" s="111"/>
    </row>
    <row r="277" spans="1:19" s="112" customFormat="1" ht="10.5" customHeight="1" x14ac:dyDescent="0.3">
      <c r="A277" s="110"/>
      <c r="B277" s="110"/>
      <c r="C277" s="111"/>
      <c r="D277" s="110"/>
      <c r="F277" s="110"/>
      <c r="G277" s="131"/>
      <c r="H277" s="110"/>
      <c r="I277" s="110"/>
      <c r="J277" s="191"/>
      <c r="K277" s="191"/>
      <c r="L277" s="191"/>
      <c r="M277" s="191"/>
      <c r="N277" s="242"/>
      <c r="O277" s="242"/>
      <c r="P277" s="111"/>
      <c r="Q277" s="111"/>
      <c r="R277" s="111"/>
      <c r="S277" s="111"/>
    </row>
    <row r="278" spans="1:19" s="112" customFormat="1" ht="10.5" customHeight="1" x14ac:dyDescent="0.3">
      <c r="A278" s="110"/>
      <c r="B278" s="110"/>
      <c r="C278" s="111"/>
      <c r="D278" s="110"/>
      <c r="F278" s="110"/>
      <c r="G278" s="131"/>
      <c r="H278" s="110"/>
      <c r="I278" s="110"/>
      <c r="J278" s="191"/>
      <c r="K278" s="191"/>
      <c r="L278" s="191"/>
      <c r="M278" s="191"/>
      <c r="N278" s="242"/>
      <c r="O278" s="242"/>
      <c r="P278" s="111"/>
      <c r="Q278" s="111"/>
      <c r="R278" s="111"/>
      <c r="S278" s="111"/>
    </row>
    <row r="279" spans="1:19" s="112" customFormat="1" ht="10.5" customHeight="1" x14ac:dyDescent="0.3">
      <c r="A279" s="110"/>
      <c r="B279" s="110"/>
      <c r="C279" s="111"/>
      <c r="D279" s="110"/>
      <c r="F279" s="110"/>
      <c r="G279" s="131"/>
      <c r="H279" s="110"/>
      <c r="I279" s="110"/>
      <c r="J279" s="191"/>
      <c r="K279" s="191"/>
      <c r="L279" s="191"/>
      <c r="M279" s="191"/>
      <c r="N279" s="242"/>
      <c r="O279" s="242"/>
      <c r="P279" s="111"/>
      <c r="Q279" s="111"/>
      <c r="R279" s="111"/>
      <c r="S279" s="111"/>
    </row>
    <row r="280" spans="1:19" s="112" customFormat="1" ht="10.5" customHeight="1" x14ac:dyDescent="0.3">
      <c r="A280" s="110"/>
      <c r="B280" s="110"/>
      <c r="C280" s="111"/>
      <c r="D280" s="110"/>
      <c r="F280" s="110"/>
      <c r="G280" s="131"/>
      <c r="H280" s="142"/>
      <c r="I280" s="110"/>
      <c r="J280" s="191"/>
      <c r="K280" s="191"/>
      <c r="L280" s="191"/>
      <c r="M280" s="191"/>
      <c r="N280" s="242"/>
      <c r="O280" s="242"/>
      <c r="P280" s="111"/>
      <c r="Q280" s="111"/>
      <c r="R280" s="111"/>
      <c r="S280" s="111"/>
    </row>
    <row r="281" spans="1:19" s="112" customFormat="1" ht="10.5" customHeight="1" x14ac:dyDescent="0.3">
      <c r="A281" s="110"/>
      <c r="B281" s="110"/>
      <c r="C281" s="111"/>
      <c r="D281" s="110"/>
      <c r="F281" s="110"/>
      <c r="G281" s="131"/>
      <c r="H281" s="142"/>
      <c r="I281" s="110"/>
      <c r="J281" s="194"/>
      <c r="K281" s="194"/>
      <c r="L281" s="194"/>
      <c r="M281" s="194"/>
      <c r="N281" s="243"/>
      <c r="O281" s="242"/>
      <c r="P281" s="111"/>
      <c r="Q281" s="111"/>
      <c r="R281" s="111"/>
      <c r="S281" s="111"/>
    </row>
    <row r="282" spans="1:19" s="112" customFormat="1" ht="10.5" customHeight="1" x14ac:dyDescent="0.3">
      <c r="A282" s="110"/>
      <c r="B282" s="110"/>
      <c r="C282" s="111"/>
      <c r="D282" s="110"/>
      <c r="F282" s="110"/>
      <c r="G282" s="131"/>
      <c r="H282" s="110"/>
      <c r="I282" s="142"/>
      <c r="J282" s="195"/>
      <c r="K282" s="195"/>
      <c r="L282" s="195"/>
      <c r="M282" s="195"/>
      <c r="N282" s="242"/>
      <c r="O282" s="242"/>
      <c r="P282" s="111"/>
      <c r="Q282" s="111"/>
      <c r="R282" s="111"/>
      <c r="S282" s="111"/>
    </row>
    <row r="283" spans="1:19" s="112" customFormat="1" ht="10.5" customHeight="1" x14ac:dyDescent="0.3">
      <c r="A283" s="110"/>
      <c r="B283" s="110"/>
      <c r="C283" s="111"/>
      <c r="D283" s="110"/>
      <c r="F283" s="110"/>
      <c r="G283" s="131"/>
      <c r="H283" s="110"/>
      <c r="I283" s="110"/>
      <c r="J283" s="195"/>
      <c r="K283" s="195"/>
      <c r="L283" s="195"/>
      <c r="M283" s="195"/>
      <c r="N283" s="242"/>
      <c r="O283" s="242"/>
      <c r="P283" s="111"/>
      <c r="Q283" s="111"/>
      <c r="R283" s="111"/>
      <c r="S283" s="111"/>
    </row>
    <row r="284" spans="1:19" s="112" customFormat="1" ht="10.5" customHeight="1" x14ac:dyDescent="0.3">
      <c r="A284" s="110"/>
      <c r="B284" s="110"/>
      <c r="C284" s="111"/>
      <c r="D284" s="110"/>
      <c r="F284" s="110"/>
      <c r="G284" s="131"/>
      <c r="H284" s="110"/>
      <c r="I284" s="110"/>
      <c r="J284" s="186"/>
      <c r="K284" s="191"/>
      <c r="L284" s="196"/>
      <c r="M284" s="191"/>
      <c r="N284" s="242"/>
      <c r="O284" s="242"/>
      <c r="P284" s="111"/>
      <c r="Q284" s="111"/>
      <c r="R284" s="111"/>
      <c r="S284" s="111"/>
    </row>
    <row r="285" spans="1:19" s="112" customFormat="1" ht="10.5" customHeight="1" x14ac:dyDescent="0.3">
      <c r="A285" s="110"/>
      <c r="B285" s="110"/>
      <c r="C285" s="111"/>
      <c r="D285" s="110"/>
      <c r="F285" s="110"/>
      <c r="G285" s="131"/>
      <c r="H285" s="110"/>
      <c r="I285" s="188"/>
      <c r="J285" s="188"/>
      <c r="K285" s="188"/>
      <c r="L285" s="188"/>
      <c r="M285" s="188"/>
      <c r="N285" s="242"/>
      <c r="O285" s="242"/>
      <c r="P285" s="111"/>
      <c r="Q285" s="111"/>
      <c r="R285" s="111"/>
      <c r="S285" s="111"/>
    </row>
    <row r="286" spans="1:19" s="112" customFormat="1" ht="10.5" customHeight="1" x14ac:dyDescent="0.3">
      <c r="A286" s="110"/>
      <c r="B286" s="110"/>
      <c r="C286" s="111"/>
      <c r="D286" s="110"/>
      <c r="F286" s="110"/>
      <c r="G286" s="131"/>
      <c r="H286" s="110"/>
      <c r="I286" s="188"/>
      <c r="J286" s="189"/>
      <c r="K286" s="189"/>
      <c r="L286" s="189"/>
      <c r="M286" s="189"/>
      <c r="N286" s="242"/>
      <c r="O286" s="242"/>
      <c r="P286" s="111"/>
      <c r="Q286" s="111"/>
      <c r="R286" s="111"/>
      <c r="S286" s="111"/>
    </row>
    <row r="287" spans="1:19" s="112" customFormat="1" ht="10.75" x14ac:dyDescent="0.3">
      <c r="A287" s="110"/>
      <c r="B287" s="110"/>
      <c r="C287" s="111"/>
      <c r="D287" s="110"/>
      <c r="F287" s="110"/>
      <c r="G287" s="131"/>
      <c r="H287" s="110"/>
      <c r="I287" s="188"/>
      <c r="J287" s="189"/>
      <c r="K287" s="189"/>
      <c r="L287" s="189"/>
      <c r="M287" s="184"/>
      <c r="N287" s="242"/>
      <c r="O287" s="242"/>
      <c r="P287" s="111"/>
      <c r="Q287" s="111"/>
      <c r="R287" s="111"/>
      <c r="S287" s="111"/>
    </row>
    <row r="288" spans="1:19" s="112" customFormat="1" ht="10.75" x14ac:dyDescent="0.3">
      <c r="A288" s="110"/>
      <c r="B288" s="110"/>
      <c r="C288" s="111"/>
      <c r="D288" s="110"/>
      <c r="F288" s="110"/>
      <c r="G288" s="131"/>
      <c r="H288" s="110"/>
      <c r="I288" s="188"/>
      <c r="J288" s="189"/>
      <c r="K288" s="189"/>
      <c r="L288" s="189"/>
      <c r="M288" s="189"/>
      <c r="N288" s="242"/>
      <c r="O288" s="242"/>
      <c r="P288" s="111"/>
      <c r="Q288" s="111"/>
      <c r="R288" s="111"/>
      <c r="S288" s="111"/>
    </row>
    <row r="289" spans="1:19" s="112" customFormat="1" ht="11.6" x14ac:dyDescent="0.3">
      <c r="A289" s="110"/>
      <c r="B289" s="110"/>
      <c r="C289" s="111"/>
      <c r="D289" s="110"/>
      <c r="F289" s="110"/>
      <c r="G289" s="131"/>
      <c r="H289" s="110"/>
      <c r="I289" s="111"/>
      <c r="J289" s="197"/>
      <c r="K289" s="198"/>
      <c r="L289" s="191"/>
      <c r="M289" s="110"/>
      <c r="N289" s="242"/>
      <c r="O289" s="242"/>
      <c r="P289" s="111"/>
      <c r="Q289" s="111"/>
      <c r="R289" s="111"/>
      <c r="S289" s="111"/>
    </row>
    <row r="290" spans="1:19" s="112" customFormat="1" ht="11.6" x14ac:dyDescent="0.3">
      <c r="A290" s="110"/>
      <c r="B290" s="110"/>
      <c r="C290" s="111"/>
      <c r="D290" s="110"/>
      <c r="F290" s="110"/>
      <c r="G290" s="131"/>
      <c r="H290" s="110"/>
      <c r="I290" s="111"/>
      <c r="J290" s="128"/>
      <c r="K290" s="191"/>
      <c r="L290" s="110"/>
      <c r="M290" s="191"/>
      <c r="N290" s="242"/>
      <c r="O290" s="242"/>
      <c r="P290" s="111"/>
      <c r="Q290" s="111"/>
      <c r="R290" s="111"/>
      <c r="S290" s="111"/>
    </row>
    <row r="291" spans="1:19" s="112" customFormat="1" ht="10.75" x14ac:dyDescent="0.3">
      <c r="A291" s="110"/>
      <c r="B291" s="110"/>
      <c r="C291" s="111"/>
      <c r="D291" s="110"/>
      <c r="F291" s="110"/>
      <c r="G291" s="131"/>
      <c r="H291" s="110"/>
      <c r="I291" s="111"/>
      <c r="J291" s="199"/>
      <c r="K291" s="199"/>
      <c r="L291" s="110"/>
      <c r="M291" s="196"/>
      <c r="N291" s="242"/>
      <c r="O291" s="242"/>
      <c r="P291" s="111"/>
      <c r="Q291" s="111"/>
      <c r="R291" s="111"/>
      <c r="S291" s="111"/>
    </row>
    <row r="292" spans="1:19" s="112" customFormat="1" ht="10.75" x14ac:dyDescent="0.3">
      <c r="A292" s="110"/>
      <c r="B292" s="110"/>
      <c r="C292" s="111"/>
      <c r="D292" s="110"/>
      <c r="F292" s="110"/>
      <c r="G292" s="131"/>
      <c r="H292" s="110"/>
      <c r="I292" s="111"/>
      <c r="J292" s="110"/>
      <c r="K292" s="191"/>
      <c r="L292" s="110"/>
      <c r="M292" s="196"/>
      <c r="N292" s="242"/>
      <c r="O292" s="242"/>
      <c r="P292" s="111"/>
      <c r="Q292" s="111"/>
      <c r="R292" s="111"/>
      <c r="S292" s="111"/>
    </row>
    <row r="293" spans="1:19" x14ac:dyDescent="0.3">
      <c r="J293" s="202"/>
      <c r="K293" s="202"/>
      <c r="L293" s="203"/>
    </row>
    <row r="294" spans="1:19" x14ac:dyDescent="0.3">
      <c r="I294" s="205"/>
      <c r="J294" s="202"/>
      <c r="K294" s="202"/>
      <c r="L294" s="202"/>
      <c r="M294" s="206"/>
    </row>
    <row r="295" spans="1:19" x14ac:dyDescent="0.3">
      <c r="J295" s="191"/>
      <c r="K295" s="202"/>
      <c r="L295" s="202"/>
      <c r="M295" s="206"/>
    </row>
    <row r="296" spans="1:19" x14ac:dyDescent="0.3">
      <c r="J296" s="202"/>
      <c r="K296" s="202"/>
      <c r="L296" s="202"/>
      <c r="M296" s="207"/>
    </row>
    <row r="297" spans="1:19" x14ac:dyDescent="0.3">
      <c r="J297" s="202"/>
      <c r="K297" s="202"/>
      <c r="L297" s="202"/>
    </row>
    <row r="298" spans="1:19" x14ac:dyDescent="0.3">
      <c r="J298" s="202"/>
      <c r="K298" s="202"/>
      <c r="L298" s="202"/>
    </row>
    <row r="299" spans="1:19" x14ac:dyDescent="0.3">
      <c r="J299" s="202"/>
      <c r="K299" s="202"/>
      <c r="L299" s="202"/>
    </row>
    <row r="300" spans="1:19" x14ac:dyDescent="0.3">
      <c r="J300" s="202"/>
      <c r="K300" s="202"/>
      <c r="L300" s="202"/>
    </row>
    <row r="301" spans="1:19" x14ac:dyDescent="0.3">
      <c r="J301" s="202"/>
      <c r="K301" s="202"/>
      <c r="L301" s="202"/>
    </row>
    <row r="302" spans="1:19" x14ac:dyDescent="0.3">
      <c r="J302" s="202"/>
      <c r="K302" s="202"/>
      <c r="L302" s="202"/>
    </row>
    <row r="303" spans="1:19" x14ac:dyDescent="0.3">
      <c r="J303" s="202"/>
      <c r="K303" s="202"/>
      <c r="L303" s="202"/>
    </row>
  </sheetData>
  <autoFilter ref="A9:S234" xr:uid="{00000000-0001-0000-0000-000000000000}"/>
  <sortState xmlns:xlrd2="http://schemas.microsoft.com/office/spreadsheetml/2017/richdata2" ref="A20:S233">
    <sortCondition sortBy="cellColor" ref="Q20:Q233" dxfId="4"/>
    <sortCondition sortBy="cellColor" ref="Q20:Q233" dxfId="3"/>
    <sortCondition sortBy="cellColor" ref="Q20:Q233" dxfId="2"/>
    <sortCondition sortBy="cellColor" ref="Q20:Q233" dxfId="1"/>
    <sortCondition sortBy="cellColor" ref="Q20:Q233" dxfId="0"/>
  </sortState>
  <mergeCells count="4">
    <mergeCell ref="A6:S6"/>
    <mergeCell ref="A1:S4"/>
    <mergeCell ref="R236:S236"/>
    <mergeCell ref="R234:S234"/>
  </mergeCells>
  <phoneticPr fontId="19" type="noConversion"/>
  <hyperlinks>
    <hyperlink ref="A254" r:id="rId1" xr:uid="{F10C588F-CD31-4F2E-B3D2-5F2FABB2CA2C}"/>
  </hyperlinks>
  <pageMargins left="0.23622047244094491" right="0.23622047244094491" top="0.35433070866141736" bottom="0.74803149606299213" header="0.11811023622047245" footer="0.31496062992125984"/>
  <pageSetup paperSize="9" scale="79" fitToHeight="0" orientation="landscape" r:id="rId2"/>
  <headerFooter>
    <oddFooter>&amp;L&amp;10&amp;F &amp;A&amp;R&amp;10&amp;P no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O236"/>
  <sheetViews>
    <sheetView zoomScale="70" zoomScaleNormal="70" workbookViewId="0">
      <selection activeCell="C28" sqref="C28"/>
    </sheetView>
  </sheetViews>
  <sheetFormatPr defaultRowHeight="14.6" x14ac:dyDescent="0.4"/>
  <cols>
    <col min="1" max="1" width="11.53515625" style="10" customWidth="1"/>
    <col min="2" max="2" width="13.4609375" customWidth="1"/>
    <col min="3" max="3" width="16" customWidth="1"/>
    <col min="4" max="4" width="16.4609375" style="12" customWidth="1"/>
    <col min="5" max="5" width="11.53515625" customWidth="1"/>
    <col min="6" max="6" width="15" customWidth="1"/>
    <col min="7" max="7" width="9.4609375" customWidth="1"/>
    <col min="8" max="8" width="12.53515625" customWidth="1"/>
    <col min="9" max="9" width="13.53515625" customWidth="1"/>
    <col min="10" max="10" width="11.4609375" customWidth="1"/>
    <col min="11" max="11" width="15" customWidth="1"/>
    <col min="12" max="12" width="10.4609375" customWidth="1"/>
    <col min="14" max="15" width="11.4609375" bestFit="1" customWidth="1"/>
    <col min="17" max="17" width="10.53515625" bestFit="1" customWidth="1"/>
    <col min="22" max="22" width="8.53515625" customWidth="1"/>
    <col min="23" max="23" width="11.53515625" customWidth="1"/>
    <col min="24" max="24" width="8.4609375" customWidth="1"/>
  </cols>
  <sheetData>
    <row r="1" spans="1:14" ht="18.45" x14ac:dyDescent="0.5">
      <c r="A1" s="62" t="s">
        <v>81</v>
      </c>
    </row>
    <row r="2" spans="1:14" x14ac:dyDescent="0.4">
      <c r="A2" s="2"/>
      <c r="B2" s="2"/>
      <c r="C2" s="2"/>
      <c r="D2" s="26"/>
      <c r="E2" s="2"/>
      <c r="F2" s="2"/>
      <c r="H2" s="318" t="s">
        <v>93</v>
      </c>
      <c r="I2" s="318"/>
      <c r="J2" s="318"/>
      <c r="K2" s="318"/>
    </row>
    <row r="3" spans="1:14" ht="81" x14ac:dyDescent="0.4">
      <c r="A3" s="29" t="s">
        <v>27</v>
      </c>
      <c r="B3" s="30" t="s">
        <v>102</v>
      </c>
      <c r="C3" s="100" t="s">
        <v>30</v>
      </c>
      <c r="D3" s="101" t="s">
        <v>105</v>
      </c>
      <c r="E3" s="30" t="s">
        <v>29</v>
      </c>
      <c r="F3" s="31" t="s">
        <v>31</v>
      </c>
      <c r="G3" s="32"/>
      <c r="H3" s="33" t="s">
        <v>94</v>
      </c>
      <c r="I3" s="34" t="s">
        <v>30</v>
      </c>
      <c r="J3" s="33" t="s">
        <v>95</v>
      </c>
      <c r="K3" s="34" t="s">
        <v>31</v>
      </c>
      <c r="L3" s="19" t="s">
        <v>57</v>
      </c>
      <c r="M3" s="19" t="s">
        <v>58</v>
      </c>
    </row>
    <row r="4" spans="1:14" x14ac:dyDescent="0.4">
      <c r="A4" s="31" t="s">
        <v>54</v>
      </c>
      <c r="B4" s="93">
        <v>0</v>
      </c>
      <c r="C4" s="31">
        <v>0</v>
      </c>
      <c r="D4" s="102" t="e">
        <f>B4-H4</f>
        <v>#REF!</v>
      </c>
      <c r="E4" s="35">
        <v>0</v>
      </c>
      <c r="F4" s="31">
        <v>0</v>
      </c>
      <c r="G4" s="32"/>
      <c r="H4" s="92" t="e">
        <f>I4/1000000</f>
        <v>#REF!</v>
      </c>
      <c r="I4" s="36" t="e">
        <f>SUMIFS(FMZINp3_laika_grafiks!$K$93:$K$231,FMZINp3_laika_grafiks!#REF!,'GRAFIKI II'!A4)</f>
        <v>#REF!</v>
      </c>
      <c r="J4" s="65" t="e">
        <f>K4/1000000</f>
        <v>#REF!</v>
      </c>
      <c r="K4" s="36" t="e">
        <f>SUMIFS(FMZINp3_laika_grafiks!$K$93:$K$231,FMZINp3_laika_grafiks!#REF!,'GRAFIKI II'!A4)</f>
        <v>#REF!</v>
      </c>
      <c r="L4" s="20" t="e">
        <f>H4-B4</f>
        <v>#REF!</v>
      </c>
      <c r="M4" s="20" t="e">
        <f>J4-E4</f>
        <v>#REF!</v>
      </c>
    </row>
    <row r="5" spans="1:14" x14ac:dyDescent="0.4">
      <c r="A5" s="37" t="s">
        <v>33</v>
      </c>
      <c r="B5" s="94" t="e">
        <f>C5/1000000+B4</f>
        <v>#REF!</v>
      </c>
      <c r="C5" s="39" t="e">
        <f>SUMIFS(FMZINp3_laika_grafiks!$K$93:$K$231,FMZINp3_laika_grafiks!#REF!,A5)+C4</f>
        <v>#REF!</v>
      </c>
      <c r="D5" s="102" t="e">
        <f>(B5-H5)+D4</f>
        <v>#REF!</v>
      </c>
      <c r="E5" s="38" t="e">
        <f>F5/1000000</f>
        <v>#REF!</v>
      </c>
      <c r="F5" s="39" t="e">
        <f>SUMIFS(FMZINp3_laika_grafiks!$K$93:$K$231,FMZINp3_laika_grafiks!#REF!,A5)</f>
        <v>#REF!</v>
      </c>
      <c r="G5" s="32"/>
      <c r="H5" s="92" t="e">
        <f>H4+(I5/1000000)</f>
        <v>#REF!</v>
      </c>
      <c r="I5" s="36" t="e">
        <f>SUMIFS(FMZINp3_laika_grafiks!$K$93:$K$231,FMZINp3_laika_grafiks!#REF!,'GRAFIKI II'!A5)</f>
        <v>#REF!</v>
      </c>
      <c r="J5" s="65" t="e">
        <f>J4+(K5/1000000)</f>
        <v>#REF!</v>
      </c>
      <c r="K5" s="36" t="e">
        <f>SUMIFS(FMZINp3_laika_grafiks!$K$93:$K$231,FMZINp3_laika_grafiks!#REF!,'GRAFIKI II'!A5)</f>
        <v>#REF!</v>
      </c>
      <c r="L5" s="20" t="e">
        <f>H5-B5</f>
        <v>#REF!</v>
      </c>
      <c r="M5" s="20" t="e">
        <f t="shared" ref="M5:M8" si="0">J5-E5</f>
        <v>#REF!</v>
      </c>
    </row>
    <row r="6" spans="1:14" x14ac:dyDescent="0.4">
      <c r="A6" s="37" t="s">
        <v>34</v>
      </c>
      <c r="B6" s="38" t="e">
        <f t="shared" ref="B6:B25" si="1">C6/1000000+B5</f>
        <v>#REF!</v>
      </c>
      <c r="C6" s="39" t="e">
        <f>SUMIFS(FMZINp3_laika_grafiks!$K$93:$K$231,FMZINp3_laika_grafiks!#REF!,A6)</f>
        <v>#REF!</v>
      </c>
      <c r="D6" s="105" t="e">
        <f t="shared" ref="D6:D25" si="2">(B6-H6)+D5</f>
        <v>#REF!</v>
      </c>
      <c r="E6" s="38" t="e">
        <f>E5+F6/1000000</f>
        <v>#REF!</v>
      </c>
      <c r="F6" s="39" t="e">
        <f>SUMIFS(FMZINp3_laika_grafiks!$K$93:$K$231,FMZINp3_laika_grafiks!#REF!,A6)</f>
        <v>#REF!</v>
      </c>
      <c r="G6" s="32"/>
      <c r="H6" s="92" t="e">
        <f t="shared" ref="H6:H25" si="3">H5+(I6/1000000)</f>
        <v>#REF!</v>
      </c>
      <c r="I6" s="36" t="e">
        <f>SUMIFS(FMZINp3_laika_grafiks!$K$93:$K$231,FMZINp3_laika_grafiks!#REF!,'GRAFIKI II'!A6)</f>
        <v>#REF!</v>
      </c>
      <c r="J6" s="65" t="e">
        <f t="shared" ref="J6:J25" si="4">J5+(K6/1000000)</f>
        <v>#REF!</v>
      </c>
      <c r="K6" s="36" t="e">
        <f>SUMIFS(FMZINp3_laika_grafiks!$K$93:$K$231,FMZINp3_laika_grafiks!#REF!,'GRAFIKI II'!A6)</f>
        <v>#REF!</v>
      </c>
      <c r="L6" s="20" t="e">
        <f t="shared" ref="L6:L8" si="5">H6-B6</f>
        <v>#REF!</v>
      </c>
      <c r="M6" s="20" t="e">
        <f t="shared" si="0"/>
        <v>#REF!</v>
      </c>
    </row>
    <row r="7" spans="1:14" x14ac:dyDescent="0.4">
      <c r="A7" s="37" t="s">
        <v>35</v>
      </c>
      <c r="B7" s="38" t="e">
        <f t="shared" si="1"/>
        <v>#REF!</v>
      </c>
      <c r="C7" s="39" t="e">
        <f>SUMIFS(FMZINp3_laika_grafiks!$K$93:$K$231,FMZINp3_laika_grafiks!#REF!,A7)</f>
        <v>#REF!</v>
      </c>
      <c r="D7" s="105" t="e">
        <f t="shared" si="2"/>
        <v>#REF!</v>
      </c>
      <c r="E7" s="38" t="e">
        <f t="shared" ref="E7:E25" si="6">E6+F7/1000000</f>
        <v>#REF!</v>
      </c>
      <c r="F7" s="39" t="e">
        <f>SUMIFS(FMZINp3_laika_grafiks!$K$93:$K$231,FMZINp3_laika_grafiks!#REF!,A7)</f>
        <v>#REF!</v>
      </c>
      <c r="G7" s="32"/>
      <c r="H7" s="92" t="e">
        <f>H6+(I7/1000000)</f>
        <v>#REF!</v>
      </c>
      <c r="I7" s="36" t="e">
        <f>SUMIFS(FMZINp3_laika_grafiks!$K$93:$K$231,FMZINp3_laika_grafiks!#REF!,'GRAFIKI II'!A7)</f>
        <v>#REF!</v>
      </c>
      <c r="J7" s="65" t="e">
        <f t="shared" si="4"/>
        <v>#REF!</v>
      </c>
      <c r="K7" s="36" t="e">
        <f>SUMIFS(FMZINp3_laika_grafiks!$K$93:$K$231,FMZINp3_laika_grafiks!#REF!,'GRAFIKI II'!A7)</f>
        <v>#REF!</v>
      </c>
      <c r="L7" s="20" t="e">
        <f t="shared" si="5"/>
        <v>#REF!</v>
      </c>
      <c r="M7" s="20" t="e">
        <f t="shared" si="0"/>
        <v>#REF!</v>
      </c>
    </row>
    <row r="8" spans="1:14" x14ac:dyDescent="0.4">
      <c r="A8" s="37" t="s">
        <v>36</v>
      </c>
      <c r="B8" s="38" t="e">
        <f t="shared" si="1"/>
        <v>#REF!</v>
      </c>
      <c r="C8" s="39" t="e">
        <f>SUMIFS(FMZINp3_laika_grafiks!$K$93:$K$231,FMZINp3_laika_grafiks!#REF!,A8)</f>
        <v>#REF!</v>
      </c>
      <c r="D8" s="105" t="e">
        <f t="shared" si="2"/>
        <v>#REF!</v>
      </c>
      <c r="E8" s="38" t="e">
        <f t="shared" si="6"/>
        <v>#REF!</v>
      </c>
      <c r="F8" s="39" t="e">
        <f>SUMIFS(FMZINp3_laika_grafiks!$K$93:$K$231,FMZINp3_laika_grafiks!#REF!,A8)</f>
        <v>#REF!</v>
      </c>
      <c r="G8" s="32"/>
      <c r="H8" s="92" t="e">
        <f t="shared" si="3"/>
        <v>#REF!</v>
      </c>
      <c r="I8" s="36" t="e">
        <f>SUMIFS(FMZINp3_laika_grafiks!$K$93:$K$231,FMZINp3_laika_grafiks!#REF!,'GRAFIKI II'!A8)</f>
        <v>#REF!</v>
      </c>
      <c r="J8" s="65" t="e">
        <f t="shared" si="4"/>
        <v>#REF!</v>
      </c>
      <c r="K8" s="36" t="e">
        <f>SUMIFS(FMZINp3_laika_grafiks!$K$93:$K$231,FMZINp3_laika_grafiks!#REF!,'GRAFIKI II'!A8)</f>
        <v>#REF!</v>
      </c>
      <c r="L8" s="20" t="e">
        <f t="shared" si="5"/>
        <v>#REF!</v>
      </c>
      <c r="M8" s="20" t="e">
        <f t="shared" si="0"/>
        <v>#REF!</v>
      </c>
    </row>
    <row r="9" spans="1:14" x14ac:dyDescent="0.4">
      <c r="A9" s="37" t="s">
        <v>40</v>
      </c>
      <c r="B9" s="38" t="e">
        <f t="shared" si="1"/>
        <v>#REF!</v>
      </c>
      <c r="C9" s="39" t="e">
        <f>SUMIFS(FMZINp3_laika_grafiks!$K$93:$K$231,FMZINp3_laika_grafiks!#REF!,A9)</f>
        <v>#REF!</v>
      </c>
      <c r="D9" s="105" t="e">
        <f t="shared" si="2"/>
        <v>#REF!</v>
      </c>
      <c r="E9" s="38" t="e">
        <f t="shared" si="6"/>
        <v>#REF!</v>
      </c>
      <c r="F9" s="39" t="e">
        <f>SUMIFS(FMZINp3_laika_grafiks!$K$93:$K$231,FMZINp3_laika_grafiks!#REF!,A9)</f>
        <v>#REF!</v>
      </c>
      <c r="G9" s="32"/>
      <c r="H9" s="65" t="e">
        <f t="shared" si="3"/>
        <v>#REF!</v>
      </c>
      <c r="I9" s="36" t="e">
        <f>SUMIFS(FMZINp3_laika_grafiks!$K$93:$K$231,FMZINp3_laika_grafiks!#REF!,'GRAFIKI II'!A9)</f>
        <v>#REF!</v>
      </c>
      <c r="J9" s="65" t="e">
        <f t="shared" si="4"/>
        <v>#REF!</v>
      </c>
      <c r="K9" s="36" t="e">
        <f>SUMIFS(FMZINp3_laika_grafiks!$K$93:$K$231,FMZINp3_laika_grafiks!#REF!,'GRAFIKI II'!A9)</f>
        <v>#REF!</v>
      </c>
      <c r="L9" s="5"/>
    </row>
    <row r="10" spans="1:14" x14ac:dyDescent="0.4">
      <c r="A10" s="37" t="s">
        <v>39</v>
      </c>
      <c r="B10" s="38" t="e">
        <f t="shared" si="1"/>
        <v>#REF!</v>
      </c>
      <c r="C10" s="39" t="e">
        <f>SUMIFS(FMZINp3_laika_grafiks!$K$93:$K$231,FMZINp3_laika_grafiks!#REF!,A10)</f>
        <v>#REF!</v>
      </c>
      <c r="D10" s="105" t="e">
        <f t="shared" si="2"/>
        <v>#REF!</v>
      </c>
      <c r="E10" s="38" t="e">
        <f t="shared" si="6"/>
        <v>#REF!</v>
      </c>
      <c r="F10" s="39" t="e">
        <f>SUMIFS(FMZINp3_laika_grafiks!$K$93:$K$231,FMZINp3_laika_grafiks!#REF!,A10)</f>
        <v>#REF!</v>
      </c>
      <c r="G10" s="32"/>
      <c r="H10" s="65" t="e">
        <f t="shared" si="3"/>
        <v>#REF!</v>
      </c>
      <c r="I10" s="36" t="e">
        <f>SUMIFS(FMZINp3_laika_grafiks!$K$93:$K$231,FMZINp3_laika_grafiks!#REF!,'GRAFIKI II'!A10)</f>
        <v>#REF!</v>
      </c>
      <c r="J10" s="65" t="e">
        <f t="shared" si="4"/>
        <v>#REF!</v>
      </c>
      <c r="K10" s="36" t="e">
        <f>SUMIFS(FMZINp3_laika_grafiks!$K$93:$K$231,FMZINp3_laika_grafiks!#REF!,'GRAFIKI II'!A10)</f>
        <v>#REF!</v>
      </c>
      <c r="L10" s="5"/>
    </row>
    <row r="11" spans="1:14" x14ac:dyDescent="0.4">
      <c r="A11" s="37" t="s">
        <v>38</v>
      </c>
      <c r="B11" s="38" t="e">
        <f t="shared" si="1"/>
        <v>#REF!</v>
      </c>
      <c r="C11" s="39" t="e">
        <f>SUMIFS(FMZINp3_laika_grafiks!$K$93:$K$231,FMZINp3_laika_grafiks!#REF!,A11)</f>
        <v>#REF!</v>
      </c>
      <c r="D11" s="105" t="e">
        <f t="shared" si="2"/>
        <v>#REF!</v>
      </c>
      <c r="E11" s="38" t="e">
        <f t="shared" si="6"/>
        <v>#REF!</v>
      </c>
      <c r="F11" s="39" t="e">
        <f>SUMIFS(FMZINp3_laika_grafiks!$K$93:$K$231,FMZINp3_laika_grafiks!#REF!,A11)</f>
        <v>#REF!</v>
      </c>
      <c r="G11" s="32"/>
      <c r="H11" s="65" t="e">
        <f t="shared" si="3"/>
        <v>#REF!</v>
      </c>
      <c r="I11" s="36" t="e">
        <f>SUMIFS(FMZINp3_laika_grafiks!$K$93:$K$231,FMZINp3_laika_grafiks!#REF!,'GRAFIKI II'!A11)</f>
        <v>#REF!</v>
      </c>
      <c r="J11" s="65" t="e">
        <f t="shared" si="4"/>
        <v>#REF!</v>
      </c>
      <c r="K11" s="36" t="e">
        <f>SUMIFS(FMZINp3_laika_grafiks!$K$93:$K$231,FMZINp3_laika_grafiks!#REF!,'GRAFIKI II'!A11)</f>
        <v>#REF!</v>
      </c>
      <c r="N11" s="5"/>
    </row>
    <row r="12" spans="1:14" x14ac:dyDescent="0.4">
      <c r="A12" s="37" t="s">
        <v>37</v>
      </c>
      <c r="B12" s="38" t="e">
        <f t="shared" si="1"/>
        <v>#REF!</v>
      </c>
      <c r="C12" s="39" t="e">
        <f>SUMIFS(FMZINp3_laika_grafiks!$K$93:$K$231,FMZINp3_laika_grafiks!#REF!,A12)</f>
        <v>#REF!</v>
      </c>
      <c r="D12" s="105" t="e">
        <f t="shared" si="2"/>
        <v>#REF!</v>
      </c>
      <c r="E12" s="38" t="e">
        <f t="shared" si="6"/>
        <v>#REF!</v>
      </c>
      <c r="F12" s="39" t="e">
        <f>SUMIFS(FMZINp3_laika_grafiks!$K$93:$K$231,FMZINp3_laika_grafiks!#REF!,A12)</f>
        <v>#REF!</v>
      </c>
      <c r="G12" s="32"/>
      <c r="H12" s="65" t="e">
        <f t="shared" si="3"/>
        <v>#REF!</v>
      </c>
      <c r="I12" s="36" t="e">
        <f>SUMIFS(FMZINp3_laika_grafiks!$K$93:$K$231,FMZINp3_laika_grafiks!#REF!,'GRAFIKI II'!A12)</f>
        <v>#REF!</v>
      </c>
      <c r="J12" s="65" t="e">
        <f t="shared" si="4"/>
        <v>#REF!</v>
      </c>
      <c r="K12" s="36" t="e">
        <f>SUMIFS(FMZINp3_laika_grafiks!$K$93:$K$231,FMZINp3_laika_grafiks!#REF!,'GRAFIKI II'!A12)</f>
        <v>#REF!</v>
      </c>
    </row>
    <row r="13" spans="1:14" x14ac:dyDescent="0.4">
      <c r="A13" s="37" t="s">
        <v>41</v>
      </c>
      <c r="B13" s="38" t="e">
        <f t="shared" si="1"/>
        <v>#REF!</v>
      </c>
      <c r="C13" s="39" t="e">
        <f>SUMIFS(FMZINp3_laika_grafiks!$K$93:$K$231,FMZINp3_laika_grafiks!#REF!,A13)</f>
        <v>#REF!</v>
      </c>
      <c r="D13" s="105" t="e">
        <f t="shared" si="2"/>
        <v>#REF!</v>
      </c>
      <c r="E13" s="38" t="e">
        <f t="shared" si="6"/>
        <v>#REF!</v>
      </c>
      <c r="F13" s="39" t="e">
        <f>SUMIFS(FMZINp3_laika_grafiks!$K$93:$K$231,FMZINp3_laika_grafiks!#REF!,A13)</f>
        <v>#REF!</v>
      </c>
      <c r="G13" s="32"/>
      <c r="H13" s="65" t="e">
        <f t="shared" si="3"/>
        <v>#REF!</v>
      </c>
      <c r="I13" s="36" t="e">
        <f>SUMIFS(FMZINp3_laika_grafiks!$K$93:$K$231,FMZINp3_laika_grafiks!#REF!,'GRAFIKI II'!A13)</f>
        <v>#REF!</v>
      </c>
      <c r="J13" s="65" t="e">
        <f t="shared" si="4"/>
        <v>#REF!</v>
      </c>
      <c r="K13" s="36" t="e">
        <f>SUMIFS(FMZINp3_laika_grafiks!$K$93:$K$231,FMZINp3_laika_grafiks!#REF!,'GRAFIKI II'!A13)</f>
        <v>#REF!</v>
      </c>
      <c r="N13" s="5"/>
    </row>
    <row r="14" spans="1:14" x14ac:dyDescent="0.4">
      <c r="A14" s="37" t="s">
        <v>42</v>
      </c>
      <c r="B14" s="38" t="e">
        <f t="shared" si="1"/>
        <v>#REF!</v>
      </c>
      <c r="C14" s="39" t="e">
        <f>SUMIFS(FMZINp3_laika_grafiks!$K$93:$K$231,FMZINp3_laika_grafiks!#REF!,A14)</f>
        <v>#REF!</v>
      </c>
      <c r="D14" s="105" t="e">
        <f t="shared" si="2"/>
        <v>#REF!</v>
      </c>
      <c r="E14" s="38" t="e">
        <f t="shared" si="6"/>
        <v>#REF!</v>
      </c>
      <c r="F14" s="39" t="e">
        <f>SUMIFS(FMZINp3_laika_grafiks!$K$93:$K$231,FMZINp3_laika_grafiks!#REF!,A14)</f>
        <v>#REF!</v>
      </c>
      <c r="G14" s="32"/>
      <c r="H14" s="65" t="e">
        <f t="shared" si="3"/>
        <v>#REF!</v>
      </c>
      <c r="I14" s="36" t="e">
        <f>SUMIFS(FMZINp3_laika_grafiks!$K$93:$K$231,FMZINp3_laika_grafiks!#REF!,'GRAFIKI II'!A14)</f>
        <v>#REF!</v>
      </c>
      <c r="J14" s="65" t="e">
        <f t="shared" si="4"/>
        <v>#REF!</v>
      </c>
      <c r="K14" s="36" t="e">
        <f>SUMIFS(FMZINp3_laika_grafiks!$K$93:$K$231,FMZINp3_laika_grafiks!#REF!,'GRAFIKI II'!A14)</f>
        <v>#REF!</v>
      </c>
    </row>
    <row r="15" spans="1:14" x14ac:dyDescent="0.4">
      <c r="A15" s="37" t="s">
        <v>43</v>
      </c>
      <c r="B15" s="38" t="e">
        <f t="shared" si="1"/>
        <v>#REF!</v>
      </c>
      <c r="C15" s="39" t="e">
        <f>SUMIFS(FMZINp3_laika_grafiks!$K$93:$K$231,FMZINp3_laika_grafiks!#REF!,A15)</f>
        <v>#REF!</v>
      </c>
      <c r="D15" s="105" t="e">
        <f t="shared" si="2"/>
        <v>#REF!</v>
      </c>
      <c r="E15" s="38" t="e">
        <f t="shared" si="6"/>
        <v>#REF!</v>
      </c>
      <c r="F15" s="39" t="e">
        <f>SUMIFS(FMZINp3_laika_grafiks!$K$93:$K$231,FMZINp3_laika_grafiks!#REF!,A15)</f>
        <v>#REF!</v>
      </c>
      <c r="G15" s="32"/>
      <c r="H15" s="65" t="e">
        <f t="shared" si="3"/>
        <v>#REF!</v>
      </c>
      <c r="I15" s="36" t="e">
        <f>SUMIFS(FMZINp3_laika_grafiks!$K$93:$K$231,FMZINp3_laika_grafiks!#REF!,'GRAFIKI II'!A15)</f>
        <v>#REF!</v>
      </c>
      <c r="J15" s="65" t="e">
        <f t="shared" si="4"/>
        <v>#REF!</v>
      </c>
      <c r="K15" s="36" t="e">
        <f>SUMIFS(FMZINp3_laika_grafiks!$K$93:$K$231,FMZINp3_laika_grafiks!#REF!,'GRAFIKI II'!A15)</f>
        <v>#REF!</v>
      </c>
    </row>
    <row r="16" spans="1:14" x14ac:dyDescent="0.4">
      <c r="A16" s="37" t="s">
        <v>44</v>
      </c>
      <c r="B16" s="38" t="e">
        <f t="shared" si="1"/>
        <v>#REF!</v>
      </c>
      <c r="C16" s="39" t="e">
        <f>SUMIFS(FMZINp3_laika_grafiks!$K$93:$K$231,FMZINp3_laika_grafiks!#REF!,A16)</f>
        <v>#REF!</v>
      </c>
      <c r="D16" s="105" t="e">
        <f t="shared" si="2"/>
        <v>#REF!</v>
      </c>
      <c r="E16" s="38" t="e">
        <f t="shared" si="6"/>
        <v>#REF!</v>
      </c>
      <c r="F16" s="39" t="e">
        <f>SUMIFS(FMZINp3_laika_grafiks!$K$93:$K$231,FMZINp3_laika_grafiks!#REF!,A16)</f>
        <v>#REF!</v>
      </c>
      <c r="G16" s="32"/>
      <c r="H16" s="65" t="e">
        <f t="shared" si="3"/>
        <v>#REF!</v>
      </c>
      <c r="I16" s="36" t="e">
        <f>SUMIFS(FMZINp3_laika_grafiks!$K$93:$K$231,FMZINp3_laika_grafiks!#REF!,'GRAFIKI II'!A16)</f>
        <v>#REF!</v>
      </c>
      <c r="J16" s="65" t="e">
        <f t="shared" si="4"/>
        <v>#REF!</v>
      </c>
      <c r="K16" s="36" t="e">
        <f>SUMIFS(FMZINp3_laika_grafiks!$K$93:$K$231,FMZINp3_laika_grafiks!#REF!,'GRAFIKI II'!A16)</f>
        <v>#REF!</v>
      </c>
    </row>
    <row r="17" spans="1:11" x14ac:dyDescent="0.4">
      <c r="A17" s="37" t="s">
        <v>48</v>
      </c>
      <c r="B17" s="38" t="e">
        <f t="shared" si="1"/>
        <v>#REF!</v>
      </c>
      <c r="C17" s="39" t="e">
        <f>SUMIFS(FMZINp3_laika_grafiks!$K$93:$K$231,FMZINp3_laika_grafiks!#REF!,A17)</f>
        <v>#REF!</v>
      </c>
      <c r="D17" s="105" t="e">
        <f t="shared" si="2"/>
        <v>#REF!</v>
      </c>
      <c r="E17" s="38" t="e">
        <f t="shared" si="6"/>
        <v>#REF!</v>
      </c>
      <c r="F17" s="39" t="e">
        <f>SUMIFS(FMZINp3_laika_grafiks!$K$93:$K$231,FMZINp3_laika_grafiks!#REF!,A17)</f>
        <v>#REF!</v>
      </c>
      <c r="G17" s="32"/>
      <c r="H17" s="65" t="e">
        <f t="shared" si="3"/>
        <v>#REF!</v>
      </c>
      <c r="I17" s="36" t="e">
        <f>SUMIFS(FMZINp3_laika_grafiks!$K$93:$K$231,FMZINp3_laika_grafiks!#REF!,'GRAFIKI II'!A17)</f>
        <v>#REF!</v>
      </c>
      <c r="J17" s="65" t="e">
        <f t="shared" si="4"/>
        <v>#REF!</v>
      </c>
      <c r="K17" s="36" t="e">
        <f>SUMIFS(FMZINp3_laika_grafiks!$K$93:$K$231,FMZINp3_laika_grafiks!#REF!,'GRAFIKI II'!A17)</f>
        <v>#REF!</v>
      </c>
    </row>
    <row r="18" spans="1:11" x14ac:dyDescent="0.4">
      <c r="A18" s="41" t="s">
        <v>21</v>
      </c>
      <c r="B18" s="38" t="e">
        <f t="shared" si="1"/>
        <v>#REF!</v>
      </c>
      <c r="C18" s="39" t="e">
        <f>SUMIFS(FMZINp3_laika_grafiks!$K$93:$K$231,FMZINp3_laika_grafiks!#REF!,A18)</f>
        <v>#REF!</v>
      </c>
      <c r="D18" s="105" t="e">
        <f t="shared" si="2"/>
        <v>#REF!</v>
      </c>
      <c r="E18" s="38" t="e">
        <f t="shared" si="6"/>
        <v>#REF!</v>
      </c>
      <c r="F18" s="39" t="e">
        <f>SUMIFS(FMZINp3_laika_grafiks!$K$93:$K$231,FMZINp3_laika_grafiks!#REF!,A18)</f>
        <v>#REF!</v>
      </c>
      <c r="G18" s="32"/>
      <c r="H18" s="65" t="e">
        <f t="shared" si="3"/>
        <v>#REF!</v>
      </c>
      <c r="I18" s="36" t="e">
        <f>SUMIFS(FMZINp3_laika_grafiks!$K$93:$K$231,FMZINp3_laika_grafiks!#REF!,'GRAFIKI II'!A18)</f>
        <v>#REF!</v>
      </c>
      <c r="J18" s="65" t="e">
        <f t="shared" si="4"/>
        <v>#REF!</v>
      </c>
      <c r="K18" s="36" t="e">
        <f>SUMIFS(FMZINp3_laika_grafiks!$K$93:$K$231,FMZINp3_laika_grafiks!#REF!,'GRAFIKI II'!A18)</f>
        <v>#REF!</v>
      </c>
    </row>
    <row r="19" spans="1:11" x14ac:dyDescent="0.4">
      <c r="A19" s="37" t="s">
        <v>47</v>
      </c>
      <c r="B19" s="38" t="e">
        <f t="shared" si="1"/>
        <v>#REF!</v>
      </c>
      <c r="C19" s="39" t="e">
        <f>SUMIFS(FMZINp3_laika_grafiks!$K$93:$K$231,FMZINp3_laika_grafiks!#REF!,A19)</f>
        <v>#REF!</v>
      </c>
      <c r="D19" s="105" t="e">
        <f t="shared" si="2"/>
        <v>#REF!</v>
      </c>
      <c r="E19" s="38" t="e">
        <f t="shared" si="6"/>
        <v>#REF!</v>
      </c>
      <c r="F19" s="39" t="e">
        <f>SUMIFS(FMZINp3_laika_grafiks!$K$93:$K$231,FMZINp3_laika_grafiks!#REF!,A19)</f>
        <v>#REF!</v>
      </c>
      <c r="G19" s="32"/>
      <c r="H19" s="65" t="e">
        <f t="shared" si="3"/>
        <v>#REF!</v>
      </c>
      <c r="I19" s="36" t="e">
        <f>SUMIFS(FMZINp3_laika_grafiks!$K$93:$K$231,FMZINp3_laika_grafiks!#REF!,'GRAFIKI II'!A19)</f>
        <v>#REF!</v>
      </c>
      <c r="J19" s="65" t="e">
        <f t="shared" si="4"/>
        <v>#REF!</v>
      </c>
      <c r="K19" s="36" t="e">
        <f>SUMIFS(FMZINp3_laika_grafiks!$K$93:$K$231,FMZINp3_laika_grafiks!#REF!,'GRAFIKI II'!A19)</f>
        <v>#REF!</v>
      </c>
    </row>
    <row r="20" spans="1:11" x14ac:dyDescent="0.4">
      <c r="A20" s="37" t="s">
        <v>46</v>
      </c>
      <c r="B20" s="38" t="e">
        <f t="shared" si="1"/>
        <v>#REF!</v>
      </c>
      <c r="C20" s="39" t="e">
        <f>SUMIFS(FMZINp3_laika_grafiks!$K$93:$K$231,FMZINp3_laika_grafiks!#REF!,A20)</f>
        <v>#REF!</v>
      </c>
      <c r="D20" s="105" t="e">
        <f t="shared" si="2"/>
        <v>#REF!</v>
      </c>
      <c r="E20" s="38" t="e">
        <f t="shared" si="6"/>
        <v>#REF!</v>
      </c>
      <c r="F20" s="39" t="e">
        <f>SUMIFS(FMZINp3_laika_grafiks!$K$93:$K$231,FMZINp3_laika_grafiks!#REF!,A20)</f>
        <v>#REF!</v>
      </c>
      <c r="G20" s="32"/>
      <c r="H20" s="65" t="e">
        <f t="shared" si="3"/>
        <v>#REF!</v>
      </c>
      <c r="I20" s="36" t="e">
        <f>SUMIFS(FMZINp3_laika_grafiks!$K$93:$K$231,FMZINp3_laika_grafiks!#REF!,'GRAFIKI II'!A20)</f>
        <v>#REF!</v>
      </c>
      <c r="J20" s="65" t="e">
        <f t="shared" si="4"/>
        <v>#REF!</v>
      </c>
      <c r="K20" s="36" t="e">
        <f>SUMIFS(FMZINp3_laika_grafiks!$K$93:$K$231,FMZINp3_laika_grafiks!#REF!,'GRAFIKI II'!A20)</f>
        <v>#REF!</v>
      </c>
    </row>
    <row r="21" spans="1:11" x14ac:dyDescent="0.4">
      <c r="A21" s="37" t="s">
        <v>45</v>
      </c>
      <c r="B21" s="38" t="e">
        <f t="shared" si="1"/>
        <v>#REF!</v>
      </c>
      <c r="C21" s="39" t="e">
        <f>SUMIFS(FMZINp3_laika_grafiks!$K$93:$K$231,FMZINp3_laika_grafiks!#REF!,A21)</f>
        <v>#REF!</v>
      </c>
      <c r="D21" s="105" t="e">
        <f t="shared" si="2"/>
        <v>#REF!</v>
      </c>
      <c r="E21" s="38" t="e">
        <f t="shared" si="6"/>
        <v>#REF!</v>
      </c>
      <c r="F21" s="39" t="e">
        <f>SUMIFS(FMZINp3_laika_grafiks!$K$93:$K$231,FMZINp3_laika_grafiks!#REF!,A21)</f>
        <v>#REF!</v>
      </c>
      <c r="G21" s="32"/>
      <c r="H21" s="65" t="e">
        <f t="shared" si="3"/>
        <v>#REF!</v>
      </c>
      <c r="I21" s="36" t="e">
        <f>SUMIFS(FMZINp3_laika_grafiks!$K$93:$K$231,FMZINp3_laika_grafiks!#REF!,'GRAFIKI II'!A21)</f>
        <v>#REF!</v>
      </c>
      <c r="J21" s="65" t="e">
        <f t="shared" si="4"/>
        <v>#REF!</v>
      </c>
      <c r="K21" s="36" t="e">
        <f>SUMIFS(FMZINp3_laika_grafiks!$K$93:$K$231,FMZINp3_laika_grafiks!#REF!,'GRAFIKI II'!A21)</f>
        <v>#REF!</v>
      </c>
    </row>
    <row r="22" spans="1:11" x14ac:dyDescent="0.4">
      <c r="A22" s="37" t="s">
        <v>49</v>
      </c>
      <c r="B22" s="38" t="e">
        <f t="shared" si="1"/>
        <v>#REF!</v>
      </c>
      <c r="C22" s="39" t="e">
        <f>SUMIFS(FMZINp3_laika_grafiks!$K$93:$K$231,FMZINp3_laika_grafiks!#REF!,A22)</f>
        <v>#REF!</v>
      </c>
      <c r="D22" s="105" t="e">
        <f t="shared" si="2"/>
        <v>#REF!</v>
      </c>
      <c r="E22" s="38" t="e">
        <f t="shared" si="6"/>
        <v>#REF!</v>
      </c>
      <c r="F22" s="39" t="e">
        <f>SUMIFS(FMZINp3_laika_grafiks!$K$93:$K$231,FMZINp3_laika_grafiks!#REF!,A22)</f>
        <v>#REF!</v>
      </c>
      <c r="G22" s="32"/>
      <c r="H22" s="65" t="e">
        <f t="shared" si="3"/>
        <v>#REF!</v>
      </c>
      <c r="I22" s="36" t="e">
        <f>SUMIFS(FMZINp3_laika_grafiks!$K$93:$K$231,FMZINp3_laika_grafiks!#REF!,'GRAFIKI II'!A22)</f>
        <v>#REF!</v>
      </c>
      <c r="J22" s="65" t="e">
        <f t="shared" si="4"/>
        <v>#REF!</v>
      </c>
      <c r="K22" s="36" t="e">
        <f>SUMIFS(FMZINp3_laika_grafiks!$K$93:$K$231,FMZINp3_laika_grafiks!#REF!,'GRAFIKI II'!A22)</f>
        <v>#REF!</v>
      </c>
    </row>
    <row r="23" spans="1:11" x14ac:dyDescent="0.4">
      <c r="A23" s="37" t="s">
        <v>50</v>
      </c>
      <c r="B23" s="38" t="e">
        <f t="shared" si="1"/>
        <v>#REF!</v>
      </c>
      <c r="C23" s="39" t="e">
        <f>SUMIFS(FMZINp3_laika_grafiks!$K$93:$K$231,FMZINp3_laika_grafiks!#REF!,A23)</f>
        <v>#REF!</v>
      </c>
      <c r="D23" s="105" t="e">
        <f t="shared" si="2"/>
        <v>#REF!</v>
      </c>
      <c r="E23" s="38" t="e">
        <f t="shared" si="6"/>
        <v>#REF!</v>
      </c>
      <c r="F23" s="39" t="e">
        <f>SUMIFS(FMZINp3_laika_grafiks!$K$93:$K$231,FMZINp3_laika_grafiks!#REF!,A23)</f>
        <v>#REF!</v>
      </c>
      <c r="G23" s="32"/>
      <c r="H23" s="65" t="e">
        <f t="shared" si="3"/>
        <v>#REF!</v>
      </c>
      <c r="I23" s="36" t="e">
        <f>SUMIFS(FMZINp3_laika_grafiks!$K$93:$K$231,FMZINp3_laika_grafiks!#REF!,'GRAFIKI II'!A23)</f>
        <v>#REF!</v>
      </c>
      <c r="J23" s="65" t="e">
        <f t="shared" si="4"/>
        <v>#REF!</v>
      </c>
      <c r="K23" s="36" t="e">
        <f>SUMIFS(FMZINp3_laika_grafiks!$K$93:$K$231,FMZINp3_laika_grafiks!#REF!,'GRAFIKI II'!A23)</f>
        <v>#REF!</v>
      </c>
    </row>
    <row r="24" spans="1:11" x14ac:dyDescent="0.4">
      <c r="A24" s="37" t="s">
        <v>51</v>
      </c>
      <c r="B24" s="38" t="e">
        <f t="shared" si="1"/>
        <v>#REF!</v>
      </c>
      <c r="C24" s="39" t="e">
        <f>SUMIFS(FMZINp3_laika_grafiks!$K$93:$K$231,FMZINp3_laika_grafiks!#REF!,A24)</f>
        <v>#REF!</v>
      </c>
      <c r="D24" s="105" t="e">
        <f t="shared" si="2"/>
        <v>#REF!</v>
      </c>
      <c r="E24" s="38" t="e">
        <f t="shared" si="6"/>
        <v>#REF!</v>
      </c>
      <c r="F24" s="39" t="e">
        <f>SUMIFS(FMZINp3_laika_grafiks!$K$93:$K$231,FMZINp3_laika_grafiks!#REF!,A24)</f>
        <v>#REF!</v>
      </c>
      <c r="G24" s="32"/>
      <c r="H24" s="65" t="e">
        <f t="shared" si="3"/>
        <v>#REF!</v>
      </c>
      <c r="I24" s="36" t="e">
        <f>SUMIFS(FMZINp3_laika_grafiks!$K$93:$K$231,FMZINp3_laika_grafiks!#REF!,'GRAFIKI II'!A24)</f>
        <v>#REF!</v>
      </c>
      <c r="J24" s="65" t="e">
        <f t="shared" si="4"/>
        <v>#REF!</v>
      </c>
      <c r="K24" s="36" t="e">
        <f>SUMIFS(FMZINp3_laika_grafiks!$K$93:$K$231,FMZINp3_laika_grafiks!#REF!,'GRAFIKI II'!A24)</f>
        <v>#REF!</v>
      </c>
    </row>
    <row r="25" spans="1:11" x14ac:dyDescent="0.4">
      <c r="A25" s="37" t="s">
        <v>52</v>
      </c>
      <c r="B25" s="38" t="e">
        <f t="shared" si="1"/>
        <v>#REF!</v>
      </c>
      <c r="C25" s="39" t="e">
        <f>SUMIFS(FMZINp3_laika_grafiks!$K$93:$K$231,FMZINp3_laika_grafiks!#REF!,A25)</f>
        <v>#REF!</v>
      </c>
      <c r="D25" s="105" t="e">
        <f t="shared" si="2"/>
        <v>#REF!</v>
      </c>
      <c r="E25" s="38" t="e">
        <f t="shared" si="6"/>
        <v>#REF!</v>
      </c>
      <c r="F25" s="39" t="e">
        <f>SUMIFS(FMZINp3_laika_grafiks!$K$93:$K$231,FMZINp3_laika_grafiks!#REF!,A25)</f>
        <v>#REF!</v>
      </c>
      <c r="G25" s="32"/>
      <c r="H25" s="65" t="e">
        <f t="shared" si="3"/>
        <v>#REF!</v>
      </c>
      <c r="I25" s="36" t="e">
        <f>SUMIFS(FMZINp3_laika_grafiks!$K$93:$K$231,FMZINp3_laika_grafiks!#REF!,'GRAFIKI II'!A25)</f>
        <v>#REF!</v>
      </c>
      <c r="J25" s="65" t="e">
        <f t="shared" si="4"/>
        <v>#REF!</v>
      </c>
      <c r="K25" s="36" t="e">
        <f>SUMIFS(FMZINp3_laika_grafiks!$K$93:$K$231,FMZINp3_laika_grafiks!#REF!,'GRAFIKI II'!A25)</f>
        <v>#REF!</v>
      </c>
    </row>
    <row r="26" spans="1:11" x14ac:dyDescent="0.4">
      <c r="A26" s="2" t="s">
        <v>28</v>
      </c>
      <c r="B26" s="24"/>
      <c r="C26" s="4" t="e">
        <f>SUM(C5:C25)</f>
        <v>#REF!</v>
      </c>
      <c r="D26" s="27"/>
      <c r="E26" s="24"/>
      <c r="F26" s="4" t="e">
        <f>SUM(F5:F25)</f>
        <v>#REF!</v>
      </c>
      <c r="G26" s="4"/>
      <c r="H26" s="4"/>
      <c r="I26" s="4" t="e">
        <f>SUM(I4:I25)</f>
        <v>#REF!</v>
      </c>
      <c r="J26" s="4"/>
      <c r="K26" s="4" t="e">
        <f>SUM(K4:K25)</f>
        <v>#REF!</v>
      </c>
    </row>
    <row r="27" spans="1:11" x14ac:dyDescent="0.4">
      <c r="A27" s="2"/>
      <c r="B27" s="2"/>
      <c r="C27" s="14" t="e">
        <f>FMZINp3_laika_grafiks!#REF!+FMZINp3_laika_grafiks!#REF!+C26</f>
        <v>#REF!</v>
      </c>
      <c r="D27" s="28"/>
      <c r="E27" s="2"/>
      <c r="F27" s="14" t="e">
        <f>F26+FMZINp3_laika_grafiks!#REF!+FMZINp3_laika_grafiks!#REF!</f>
        <v>#REF!</v>
      </c>
      <c r="I27" s="14" t="e">
        <f>I26+FMZINp3_laika_grafiks!#REF!+FMZINp3_laika_grafiks!#REF!</f>
        <v>#REF!</v>
      </c>
      <c r="J27" s="5"/>
      <c r="K27" s="14" t="e">
        <f>K26+FMZINp3_laika_grafiks!#REF!+FMZINp3_laika_grafiks!#REF!</f>
        <v>#REF!</v>
      </c>
    </row>
    <row r="28" spans="1:11" x14ac:dyDescent="0.4">
      <c r="A28" s="2"/>
      <c r="B28" s="2"/>
      <c r="C28" s="14" t="e">
        <f>FMZINp3_laika_grafiks!#REF!-C27</f>
        <v>#REF!</v>
      </c>
      <c r="D28" s="28"/>
      <c r="E28" s="2"/>
      <c r="F28" s="14" t="e">
        <f>FMZINp3_laika_grafiks!#REF!-F27</f>
        <v>#REF!</v>
      </c>
      <c r="I28" s="14" t="e">
        <f>I27-FMZINp3_laika_grafiks!#REF!</f>
        <v>#REF!</v>
      </c>
      <c r="J28" s="5"/>
      <c r="K28" s="14" t="e">
        <f>K27-FMZINp3_laika_grafiks!#REF!</f>
        <v>#REF!</v>
      </c>
    </row>
    <row r="29" spans="1:11" ht="17.600000000000001" x14ac:dyDescent="0.4">
      <c r="A29" s="63" t="s">
        <v>82</v>
      </c>
      <c r="B29" s="2"/>
      <c r="C29" s="14"/>
      <c r="D29" s="28"/>
      <c r="E29" s="2"/>
      <c r="F29" s="14"/>
      <c r="I29" s="14"/>
      <c r="J29" s="5"/>
      <c r="K29" s="14"/>
    </row>
    <row r="30" spans="1:11" x14ac:dyDescent="0.4">
      <c r="A30" s="2"/>
      <c r="B30" s="2"/>
      <c r="C30" s="2"/>
      <c r="D30" s="26"/>
      <c r="E30" s="2"/>
      <c r="F30" s="2"/>
      <c r="H30" s="318" t="s">
        <v>93</v>
      </c>
      <c r="I30" s="318"/>
      <c r="J30" s="318"/>
      <c r="K30" s="318"/>
    </row>
    <row r="31" spans="1:11" ht="81" x14ac:dyDescent="0.4">
      <c r="A31" s="71" t="s">
        <v>27</v>
      </c>
      <c r="B31" s="67" t="s">
        <v>103</v>
      </c>
      <c r="C31" s="100" t="s">
        <v>30</v>
      </c>
      <c r="D31" s="101" t="s">
        <v>104</v>
      </c>
      <c r="E31" s="67" t="s">
        <v>101</v>
      </c>
      <c r="F31" s="72" t="s">
        <v>31</v>
      </c>
      <c r="G31" s="32"/>
      <c r="H31" s="33" t="s">
        <v>94</v>
      </c>
      <c r="I31" s="34" t="s">
        <v>30</v>
      </c>
      <c r="J31" s="33" t="s">
        <v>95</v>
      </c>
      <c r="K31" s="34" t="s">
        <v>31</v>
      </c>
    </row>
    <row r="32" spans="1:11" x14ac:dyDescent="0.4">
      <c r="A32" s="72" t="s">
        <v>54</v>
      </c>
      <c r="B32" s="70">
        <v>0</v>
      </c>
      <c r="C32" s="72">
        <v>0</v>
      </c>
      <c r="D32" s="70">
        <f>B32-E32</f>
        <v>0</v>
      </c>
      <c r="E32" s="68">
        <v>0</v>
      </c>
      <c r="F32" s="72">
        <v>0</v>
      </c>
      <c r="G32" s="32"/>
      <c r="H32" s="64" t="e">
        <f>I32/1000000</f>
        <v>#REF!</v>
      </c>
      <c r="I32" s="36" t="e">
        <f>SUMIFS(FMZINp3_laika_grafiks!$K$93:$K$231,FMZINp3_laika_grafiks!#REF!,'GRAFIKI II'!A32)</f>
        <v>#REF!</v>
      </c>
      <c r="J32" s="65" t="e">
        <f>K32/1000000</f>
        <v>#REF!</v>
      </c>
      <c r="K32" s="36" t="e">
        <f>SUMIFS(FMZINp3_laika_grafiks!$K$93:$K$231,FMZINp3_laika_grafiks!#REF!,'GRAFIKI II'!A32)</f>
        <v>#REF!</v>
      </c>
    </row>
    <row r="33" spans="1:11" x14ac:dyDescent="0.4">
      <c r="A33" s="73" t="s">
        <v>33</v>
      </c>
      <c r="B33" s="70" t="e">
        <f>C33/1000000</f>
        <v>#REF!</v>
      </c>
      <c r="C33" s="75" t="e">
        <f>SUMIFS(FMZINp3_laika_grafiks!$K$93:$K$231,FMZINp3_laika_grafiks!#REF!,A33)</f>
        <v>#REF!</v>
      </c>
      <c r="D33" s="40" t="e">
        <f>B33-H33</f>
        <v>#REF!</v>
      </c>
      <c r="E33" s="70" t="e">
        <f>F33/1000000</f>
        <v>#REF!</v>
      </c>
      <c r="F33" s="75" t="e">
        <f>SUMIFS(FMZINp3_laika_grafiks!$K$93:$K$231,FMZINp3_laika_grafiks!#REF!,A33)</f>
        <v>#REF!</v>
      </c>
      <c r="G33" s="32"/>
      <c r="H33" s="64" t="e">
        <f>(I33/1000000)</f>
        <v>#REF!</v>
      </c>
      <c r="I33" s="36" t="e">
        <f>SUMIFS(FMZINp3_laika_grafiks!$K$93:$K$231,FMZINp3_laika_grafiks!#REF!,'GRAFIKI II'!A33)</f>
        <v>#REF!</v>
      </c>
      <c r="J33" s="65" t="e">
        <f>(K33/1000000)</f>
        <v>#REF!</v>
      </c>
      <c r="K33" s="36" t="e">
        <f>SUMIFS(FMZINp3_laika_grafiks!$K$93:$K$231,FMZINp3_laika_grafiks!#REF!,'GRAFIKI II'!A33)</f>
        <v>#REF!</v>
      </c>
    </row>
    <row r="34" spans="1:11" x14ac:dyDescent="0.4">
      <c r="A34" s="73" t="s">
        <v>34</v>
      </c>
      <c r="B34" s="70" t="e">
        <f>C34/1000000</f>
        <v>#REF!</v>
      </c>
      <c r="C34" s="75" t="e">
        <f>SUMIFS(FMZINp3_laika_grafiks!$K$93:$K$231,FMZINp3_laika_grafiks!#REF!,A34)</f>
        <v>#REF!</v>
      </c>
      <c r="D34" s="40" t="e">
        <f t="shared" ref="D34:D53" si="7">B34-H34</f>
        <v>#REF!</v>
      </c>
      <c r="E34" s="70" t="e">
        <f>F34/1000000</f>
        <v>#REF!</v>
      </c>
      <c r="F34" s="75" t="e">
        <f>SUMIFS(FMZINp3_laika_grafiks!$K$93:$K$231,FMZINp3_laika_grafiks!#REF!,A34)</f>
        <v>#REF!</v>
      </c>
      <c r="G34" s="32"/>
      <c r="H34" s="64" t="e">
        <f t="shared" ref="H34:H53" si="8">(I34/1000000)</f>
        <v>#REF!</v>
      </c>
      <c r="I34" s="36" t="e">
        <f>SUMIFS(FMZINp3_laika_grafiks!$K$93:$K$231,FMZINp3_laika_grafiks!#REF!,'GRAFIKI II'!A34)</f>
        <v>#REF!</v>
      </c>
      <c r="J34" s="65" t="e">
        <f t="shared" ref="J34:J53" si="9">(K34/1000000)</f>
        <v>#REF!</v>
      </c>
      <c r="K34" s="36" t="e">
        <f>SUMIFS(FMZINp3_laika_grafiks!$K$93:$K$231,FMZINp3_laika_grafiks!#REF!,'GRAFIKI II'!A34)</f>
        <v>#REF!</v>
      </c>
    </row>
    <row r="35" spans="1:11" x14ac:dyDescent="0.4">
      <c r="A35" s="73" t="s">
        <v>35</v>
      </c>
      <c r="B35" s="70" t="e">
        <f t="shared" ref="B35:B53" si="10">C35/1000000</f>
        <v>#REF!</v>
      </c>
      <c r="C35" s="75" t="e">
        <f>SUMIFS(FMZINp3_laika_grafiks!$K$93:$K$231,FMZINp3_laika_grafiks!#REF!,A35)</f>
        <v>#REF!</v>
      </c>
      <c r="D35" s="40" t="e">
        <f t="shared" si="7"/>
        <v>#REF!</v>
      </c>
      <c r="E35" s="70" t="e">
        <f t="shared" ref="E35:E53" si="11">F35/1000000</f>
        <v>#REF!</v>
      </c>
      <c r="F35" s="75" t="e">
        <f>SUMIFS(FMZINp3_laika_grafiks!$K$93:$K$231,FMZINp3_laika_grafiks!#REF!,A35)</f>
        <v>#REF!</v>
      </c>
      <c r="G35" s="32"/>
      <c r="H35" s="64" t="e">
        <f t="shared" si="8"/>
        <v>#REF!</v>
      </c>
      <c r="I35" s="36" t="e">
        <f>SUMIFS(FMZINp3_laika_grafiks!$K$93:$K$231,FMZINp3_laika_grafiks!#REF!,'GRAFIKI II'!A35)</f>
        <v>#REF!</v>
      </c>
      <c r="J35" s="65" t="e">
        <f t="shared" si="9"/>
        <v>#REF!</v>
      </c>
      <c r="K35" s="36" t="e">
        <f>SUMIFS(FMZINp3_laika_grafiks!$K$93:$K$231,FMZINp3_laika_grafiks!#REF!,'GRAFIKI II'!A35)</f>
        <v>#REF!</v>
      </c>
    </row>
    <row r="36" spans="1:11" x14ac:dyDescent="0.4">
      <c r="A36" s="73" t="s">
        <v>36</v>
      </c>
      <c r="B36" s="70" t="e">
        <f t="shared" si="10"/>
        <v>#REF!</v>
      </c>
      <c r="C36" s="75" t="e">
        <f>SUMIFS(FMZINp3_laika_grafiks!$K$93:$K$231,FMZINp3_laika_grafiks!#REF!,A36)</f>
        <v>#REF!</v>
      </c>
      <c r="D36" s="40" t="e">
        <f t="shared" si="7"/>
        <v>#REF!</v>
      </c>
      <c r="E36" s="70" t="e">
        <f t="shared" si="11"/>
        <v>#REF!</v>
      </c>
      <c r="F36" s="75" t="e">
        <f>SUMIFS(FMZINp3_laika_grafiks!$K$93:$K$231,FMZINp3_laika_grafiks!#REF!,A36)</f>
        <v>#REF!</v>
      </c>
      <c r="G36" s="32"/>
      <c r="H36" s="64" t="e">
        <f t="shared" si="8"/>
        <v>#REF!</v>
      </c>
      <c r="I36" s="36" t="e">
        <f>SUMIFS(FMZINp3_laika_grafiks!$K$93:$K$231,FMZINp3_laika_grafiks!#REF!,'GRAFIKI II'!A36)</f>
        <v>#REF!</v>
      </c>
      <c r="J36" s="65" t="e">
        <f t="shared" si="9"/>
        <v>#REF!</v>
      </c>
      <c r="K36" s="36" t="e">
        <f>SUMIFS(FMZINp3_laika_grafiks!$K$93:$K$231,FMZINp3_laika_grafiks!#REF!,'GRAFIKI II'!A36)</f>
        <v>#REF!</v>
      </c>
    </row>
    <row r="37" spans="1:11" x14ac:dyDescent="0.4">
      <c r="A37" s="73" t="s">
        <v>40</v>
      </c>
      <c r="B37" s="70" t="e">
        <f t="shared" si="10"/>
        <v>#REF!</v>
      </c>
      <c r="C37" s="75" t="e">
        <f>SUMIFS(FMZINp3_laika_grafiks!$K$93:$K$231,FMZINp3_laika_grafiks!#REF!,A37)</f>
        <v>#REF!</v>
      </c>
      <c r="D37" s="40" t="e">
        <f t="shared" si="7"/>
        <v>#REF!</v>
      </c>
      <c r="E37" s="70" t="e">
        <f t="shared" si="11"/>
        <v>#REF!</v>
      </c>
      <c r="F37" s="75" t="e">
        <f>SUMIFS(FMZINp3_laika_grafiks!$K$93:$K$231,FMZINp3_laika_grafiks!#REF!,A37)</f>
        <v>#REF!</v>
      </c>
      <c r="G37" s="32"/>
      <c r="H37" s="64" t="e">
        <f t="shared" si="8"/>
        <v>#REF!</v>
      </c>
      <c r="I37" s="36" t="e">
        <f>SUMIFS(FMZINp3_laika_grafiks!$K$93:$K$231,FMZINp3_laika_grafiks!#REF!,'GRAFIKI II'!A37)</f>
        <v>#REF!</v>
      </c>
      <c r="J37" s="65" t="e">
        <f t="shared" si="9"/>
        <v>#REF!</v>
      </c>
      <c r="K37" s="36" t="e">
        <f>SUMIFS(FMZINp3_laika_grafiks!$K$93:$K$231,FMZINp3_laika_grafiks!#REF!,'GRAFIKI II'!A37)</f>
        <v>#REF!</v>
      </c>
    </row>
    <row r="38" spans="1:11" x14ac:dyDescent="0.4">
      <c r="A38" s="73" t="s">
        <v>39</v>
      </c>
      <c r="B38" s="70" t="e">
        <f t="shared" si="10"/>
        <v>#REF!</v>
      </c>
      <c r="C38" s="75" t="e">
        <f>SUMIFS(FMZINp3_laika_grafiks!$K$93:$K$231,FMZINp3_laika_grafiks!#REF!,A38)</f>
        <v>#REF!</v>
      </c>
      <c r="D38" s="40" t="e">
        <f t="shared" si="7"/>
        <v>#REF!</v>
      </c>
      <c r="E38" s="70" t="e">
        <f t="shared" si="11"/>
        <v>#REF!</v>
      </c>
      <c r="F38" s="75" t="e">
        <f>SUMIFS(FMZINp3_laika_grafiks!$K$93:$K$231,FMZINp3_laika_grafiks!#REF!,A38)</f>
        <v>#REF!</v>
      </c>
      <c r="G38" s="32"/>
      <c r="H38" s="64" t="e">
        <f t="shared" si="8"/>
        <v>#REF!</v>
      </c>
      <c r="I38" s="36" t="e">
        <f>SUMIFS(FMZINp3_laika_grafiks!$K$93:$K$231,FMZINp3_laika_grafiks!#REF!,'GRAFIKI II'!A38)</f>
        <v>#REF!</v>
      </c>
      <c r="J38" s="65" t="e">
        <f t="shared" si="9"/>
        <v>#REF!</v>
      </c>
      <c r="K38" s="36" t="e">
        <f>SUMIFS(FMZINp3_laika_grafiks!$K$93:$K$231,FMZINp3_laika_grafiks!#REF!,'GRAFIKI II'!A38)</f>
        <v>#REF!</v>
      </c>
    </row>
    <row r="39" spans="1:11" x14ac:dyDescent="0.4">
      <c r="A39" s="73" t="s">
        <v>38</v>
      </c>
      <c r="B39" s="70" t="e">
        <f t="shared" si="10"/>
        <v>#REF!</v>
      </c>
      <c r="C39" s="75" t="e">
        <f>SUMIFS(FMZINp3_laika_grafiks!$K$93:$K$231,FMZINp3_laika_grafiks!#REF!,A39)</f>
        <v>#REF!</v>
      </c>
      <c r="D39" s="40" t="e">
        <f t="shared" si="7"/>
        <v>#REF!</v>
      </c>
      <c r="E39" s="70" t="e">
        <f t="shared" si="11"/>
        <v>#REF!</v>
      </c>
      <c r="F39" s="75" t="e">
        <f>SUMIFS(FMZINp3_laika_grafiks!$K$93:$K$231,FMZINp3_laika_grafiks!#REF!,A39)</f>
        <v>#REF!</v>
      </c>
      <c r="G39" s="32"/>
      <c r="H39" s="64" t="e">
        <f t="shared" si="8"/>
        <v>#REF!</v>
      </c>
      <c r="I39" s="36" t="e">
        <f>SUMIFS(FMZINp3_laika_grafiks!$K$93:$K$231,FMZINp3_laika_grafiks!#REF!,'GRAFIKI II'!A39)</f>
        <v>#REF!</v>
      </c>
      <c r="J39" s="65" t="e">
        <f t="shared" si="9"/>
        <v>#REF!</v>
      </c>
      <c r="K39" s="36" t="e">
        <f>SUMIFS(FMZINp3_laika_grafiks!$K$93:$K$231,FMZINp3_laika_grafiks!#REF!,'GRAFIKI II'!A39)</f>
        <v>#REF!</v>
      </c>
    </row>
    <row r="40" spans="1:11" x14ac:dyDescent="0.4">
      <c r="A40" s="73" t="s">
        <v>37</v>
      </c>
      <c r="B40" s="70" t="e">
        <f t="shared" si="10"/>
        <v>#REF!</v>
      </c>
      <c r="C40" s="75" t="e">
        <f>SUMIFS(FMZINp3_laika_grafiks!$K$93:$K$231,FMZINp3_laika_grafiks!#REF!,A40)</f>
        <v>#REF!</v>
      </c>
      <c r="D40" s="40" t="e">
        <f t="shared" si="7"/>
        <v>#REF!</v>
      </c>
      <c r="E40" s="70" t="e">
        <f t="shared" si="11"/>
        <v>#REF!</v>
      </c>
      <c r="F40" s="75" t="e">
        <f>SUMIFS(FMZINp3_laika_grafiks!$K$93:$K$231,FMZINp3_laika_grafiks!#REF!,A40)</f>
        <v>#REF!</v>
      </c>
      <c r="G40" s="32"/>
      <c r="H40" s="64" t="e">
        <f t="shared" si="8"/>
        <v>#REF!</v>
      </c>
      <c r="I40" s="36" t="e">
        <f>SUMIFS(FMZINp3_laika_grafiks!$K$93:$K$231,FMZINp3_laika_grafiks!#REF!,'GRAFIKI II'!A40)</f>
        <v>#REF!</v>
      </c>
      <c r="J40" s="65" t="e">
        <f t="shared" si="9"/>
        <v>#REF!</v>
      </c>
      <c r="K40" s="36" t="e">
        <f>SUMIFS(FMZINp3_laika_grafiks!$K$93:$K$231,FMZINp3_laika_grafiks!#REF!,'GRAFIKI II'!A40)</f>
        <v>#REF!</v>
      </c>
    </row>
    <row r="41" spans="1:11" x14ac:dyDescent="0.4">
      <c r="A41" s="73" t="s">
        <v>41</v>
      </c>
      <c r="B41" s="70" t="e">
        <f t="shared" si="10"/>
        <v>#REF!</v>
      </c>
      <c r="C41" s="75" t="e">
        <f>SUMIFS(FMZINp3_laika_grafiks!$K$93:$K$231,FMZINp3_laika_grafiks!#REF!,A41)</f>
        <v>#REF!</v>
      </c>
      <c r="D41" s="40" t="e">
        <f t="shared" si="7"/>
        <v>#REF!</v>
      </c>
      <c r="E41" s="70" t="e">
        <f t="shared" si="11"/>
        <v>#REF!</v>
      </c>
      <c r="F41" s="75" t="e">
        <f>SUMIFS(FMZINp3_laika_grafiks!$K$93:$K$231,FMZINp3_laika_grafiks!#REF!,A41)</f>
        <v>#REF!</v>
      </c>
      <c r="G41" s="32"/>
      <c r="H41" s="64" t="e">
        <f t="shared" si="8"/>
        <v>#REF!</v>
      </c>
      <c r="I41" s="36" t="e">
        <f>SUMIFS(FMZINp3_laika_grafiks!$K$93:$K$231,FMZINp3_laika_grafiks!#REF!,'GRAFIKI II'!A41)</f>
        <v>#REF!</v>
      </c>
      <c r="J41" s="65" t="e">
        <f t="shared" si="9"/>
        <v>#REF!</v>
      </c>
      <c r="K41" s="36" t="e">
        <f>SUMIFS(FMZINp3_laika_grafiks!$K$93:$K$231,FMZINp3_laika_grafiks!#REF!,'GRAFIKI II'!A41)</f>
        <v>#REF!</v>
      </c>
    </row>
    <row r="42" spans="1:11" x14ac:dyDescent="0.4">
      <c r="A42" s="73" t="s">
        <v>42</v>
      </c>
      <c r="B42" s="70" t="e">
        <f t="shared" si="10"/>
        <v>#REF!</v>
      </c>
      <c r="C42" s="75" t="e">
        <f>SUMIFS(FMZINp3_laika_grafiks!$K$93:$K$231,FMZINp3_laika_grafiks!#REF!,A42)</f>
        <v>#REF!</v>
      </c>
      <c r="D42" s="40" t="e">
        <f t="shared" si="7"/>
        <v>#REF!</v>
      </c>
      <c r="E42" s="70" t="e">
        <f t="shared" si="11"/>
        <v>#REF!</v>
      </c>
      <c r="F42" s="75" t="e">
        <f>SUMIFS(FMZINp3_laika_grafiks!$K$93:$K$231,FMZINp3_laika_grafiks!#REF!,A42)</f>
        <v>#REF!</v>
      </c>
      <c r="G42" s="32"/>
      <c r="H42" s="64" t="e">
        <f t="shared" si="8"/>
        <v>#REF!</v>
      </c>
      <c r="I42" s="36" t="e">
        <f>SUMIFS(FMZINp3_laika_grafiks!$K$93:$K$231,FMZINp3_laika_grafiks!#REF!,'GRAFIKI II'!A42)</f>
        <v>#REF!</v>
      </c>
      <c r="J42" s="65" t="e">
        <f t="shared" si="9"/>
        <v>#REF!</v>
      </c>
      <c r="K42" s="36" t="e">
        <f>SUMIFS(FMZINp3_laika_grafiks!$K$93:$K$231,FMZINp3_laika_grafiks!#REF!,'GRAFIKI II'!A42)</f>
        <v>#REF!</v>
      </c>
    </row>
    <row r="43" spans="1:11" x14ac:dyDescent="0.4">
      <c r="A43" s="73" t="s">
        <v>43</v>
      </c>
      <c r="B43" s="70" t="e">
        <f t="shared" si="10"/>
        <v>#REF!</v>
      </c>
      <c r="C43" s="75" t="e">
        <f>SUMIFS(FMZINp3_laika_grafiks!$K$93:$K$231,FMZINp3_laika_grafiks!#REF!,A43)</f>
        <v>#REF!</v>
      </c>
      <c r="D43" s="40" t="e">
        <f t="shared" si="7"/>
        <v>#REF!</v>
      </c>
      <c r="E43" s="70" t="e">
        <f t="shared" si="11"/>
        <v>#REF!</v>
      </c>
      <c r="F43" s="75" t="e">
        <f>SUMIFS(FMZINp3_laika_grafiks!$K$93:$K$231,FMZINp3_laika_grafiks!#REF!,A43)</f>
        <v>#REF!</v>
      </c>
      <c r="G43" s="32"/>
      <c r="H43" s="64" t="e">
        <f t="shared" si="8"/>
        <v>#REF!</v>
      </c>
      <c r="I43" s="36" t="e">
        <f>SUMIFS(FMZINp3_laika_grafiks!$K$93:$K$231,FMZINp3_laika_grafiks!#REF!,'GRAFIKI II'!A43)</f>
        <v>#REF!</v>
      </c>
      <c r="J43" s="65" t="e">
        <f t="shared" si="9"/>
        <v>#REF!</v>
      </c>
      <c r="K43" s="36" t="e">
        <f>SUMIFS(FMZINp3_laika_grafiks!$K$93:$K$231,FMZINp3_laika_grafiks!#REF!,'GRAFIKI II'!A43)</f>
        <v>#REF!</v>
      </c>
    </row>
    <row r="44" spans="1:11" x14ac:dyDescent="0.4">
      <c r="A44" s="73" t="s">
        <v>44</v>
      </c>
      <c r="B44" s="70" t="e">
        <f t="shared" si="10"/>
        <v>#REF!</v>
      </c>
      <c r="C44" s="75" t="e">
        <f>SUMIFS(FMZINp3_laika_grafiks!$K$93:$K$231,FMZINp3_laika_grafiks!#REF!,A44)</f>
        <v>#REF!</v>
      </c>
      <c r="D44" s="40" t="e">
        <f t="shared" si="7"/>
        <v>#REF!</v>
      </c>
      <c r="E44" s="70" t="e">
        <f t="shared" si="11"/>
        <v>#REF!</v>
      </c>
      <c r="F44" s="75" t="e">
        <f>SUMIFS(FMZINp3_laika_grafiks!$K$93:$K$231,FMZINp3_laika_grafiks!#REF!,A44)</f>
        <v>#REF!</v>
      </c>
      <c r="G44" s="32"/>
      <c r="H44" s="64" t="e">
        <f t="shared" si="8"/>
        <v>#REF!</v>
      </c>
      <c r="I44" s="36" t="e">
        <f>SUMIFS(FMZINp3_laika_grafiks!$K$93:$K$231,FMZINp3_laika_grafiks!#REF!,'GRAFIKI II'!A44)</f>
        <v>#REF!</v>
      </c>
      <c r="J44" s="65" t="e">
        <f t="shared" si="9"/>
        <v>#REF!</v>
      </c>
      <c r="K44" s="36" t="e">
        <f>SUMIFS(FMZINp3_laika_grafiks!$K$93:$K$231,FMZINp3_laika_grafiks!#REF!,'GRAFIKI II'!A44)</f>
        <v>#REF!</v>
      </c>
    </row>
    <row r="45" spans="1:11" x14ac:dyDescent="0.4">
      <c r="A45" s="73" t="s">
        <v>48</v>
      </c>
      <c r="B45" s="70" t="e">
        <f t="shared" si="10"/>
        <v>#REF!</v>
      </c>
      <c r="C45" s="75" t="e">
        <f>SUMIFS(FMZINp3_laika_grafiks!$K$93:$K$231,FMZINp3_laika_grafiks!#REF!,A45)</f>
        <v>#REF!</v>
      </c>
      <c r="D45" s="40" t="e">
        <f t="shared" si="7"/>
        <v>#REF!</v>
      </c>
      <c r="E45" s="70" t="e">
        <f t="shared" si="11"/>
        <v>#REF!</v>
      </c>
      <c r="F45" s="75" t="e">
        <f>SUMIFS(FMZINp3_laika_grafiks!$K$93:$K$231,FMZINp3_laika_grafiks!#REF!,A45)</f>
        <v>#REF!</v>
      </c>
      <c r="G45" s="32"/>
      <c r="H45" s="64" t="e">
        <f t="shared" si="8"/>
        <v>#REF!</v>
      </c>
      <c r="I45" s="36" t="e">
        <f>SUMIFS(FMZINp3_laika_grafiks!$K$93:$K$231,FMZINp3_laika_grafiks!#REF!,'GRAFIKI II'!A45)</f>
        <v>#REF!</v>
      </c>
      <c r="J45" s="65" t="e">
        <f t="shared" si="9"/>
        <v>#REF!</v>
      </c>
      <c r="K45" s="36" t="e">
        <f>SUMIFS(FMZINp3_laika_grafiks!$K$93:$K$231,FMZINp3_laika_grafiks!#REF!,'GRAFIKI II'!A45)</f>
        <v>#REF!</v>
      </c>
    </row>
    <row r="46" spans="1:11" x14ac:dyDescent="0.4">
      <c r="A46" s="74" t="s">
        <v>21</v>
      </c>
      <c r="B46" s="70" t="e">
        <f t="shared" si="10"/>
        <v>#REF!</v>
      </c>
      <c r="C46" s="75" t="e">
        <f>SUMIFS(FMZINp3_laika_grafiks!$K$93:$K$231,FMZINp3_laika_grafiks!#REF!,A46)</f>
        <v>#REF!</v>
      </c>
      <c r="D46" s="40" t="e">
        <f t="shared" si="7"/>
        <v>#REF!</v>
      </c>
      <c r="E46" s="70" t="e">
        <f t="shared" si="11"/>
        <v>#REF!</v>
      </c>
      <c r="F46" s="75" t="e">
        <f>SUMIFS(FMZINp3_laika_grafiks!$K$93:$K$231,FMZINp3_laika_grafiks!#REF!,A46)</f>
        <v>#REF!</v>
      </c>
      <c r="G46" s="32"/>
      <c r="H46" s="64" t="e">
        <f t="shared" si="8"/>
        <v>#REF!</v>
      </c>
      <c r="I46" s="36" t="e">
        <f>SUMIFS(FMZINp3_laika_grafiks!$K$93:$K$231,FMZINp3_laika_grafiks!#REF!,'GRAFIKI II'!A46)</f>
        <v>#REF!</v>
      </c>
      <c r="J46" s="65" t="e">
        <f t="shared" si="9"/>
        <v>#REF!</v>
      </c>
      <c r="K46" s="36" t="e">
        <f>SUMIFS(FMZINp3_laika_grafiks!$K$93:$K$231,FMZINp3_laika_grafiks!#REF!,'GRAFIKI II'!A46)</f>
        <v>#REF!</v>
      </c>
    </row>
    <row r="47" spans="1:11" x14ac:dyDescent="0.4">
      <c r="A47" s="73" t="s">
        <v>47</v>
      </c>
      <c r="B47" s="70" t="e">
        <f t="shared" si="10"/>
        <v>#REF!</v>
      </c>
      <c r="C47" s="75" t="e">
        <f>SUMIFS(FMZINp3_laika_grafiks!$K$93:$K$231,FMZINp3_laika_grafiks!#REF!,A47)</f>
        <v>#REF!</v>
      </c>
      <c r="D47" s="40" t="e">
        <f t="shared" si="7"/>
        <v>#REF!</v>
      </c>
      <c r="E47" s="70" t="e">
        <f t="shared" si="11"/>
        <v>#REF!</v>
      </c>
      <c r="F47" s="75" t="e">
        <f>SUMIFS(FMZINp3_laika_grafiks!$K$93:$K$231,FMZINp3_laika_grafiks!#REF!,A47)</f>
        <v>#REF!</v>
      </c>
      <c r="G47" s="32"/>
      <c r="H47" s="64" t="e">
        <f t="shared" si="8"/>
        <v>#REF!</v>
      </c>
      <c r="I47" s="36" t="e">
        <f>SUMIFS(FMZINp3_laika_grafiks!$K$93:$K$231,FMZINp3_laika_grafiks!#REF!,'GRAFIKI II'!A47)</f>
        <v>#REF!</v>
      </c>
      <c r="J47" s="65" t="e">
        <f t="shared" si="9"/>
        <v>#REF!</v>
      </c>
      <c r="K47" s="36" t="e">
        <f>SUMIFS(FMZINp3_laika_grafiks!$K$93:$K$231,FMZINp3_laika_grafiks!#REF!,'GRAFIKI II'!A47)</f>
        <v>#REF!</v>
      </c>
    </row>
    <row r="48" spans="1:11" x14ac:dyDescent="0.4">
      <c r="A48" s="73" t="s">
        <v>46</v>
      </c>
      <c r="B48" s="70" t="e">
        <f t="shared" si="10"/>
        <v>#REF!</v>
      </c>
      <c r="C48" s="75" t="e">
        <f>SUMIFS(FMZINp3_laika_grafiks!$K$93:$K$231,FMZINp3_laika_grafiks!#REF!,A48)</f>
        <v>#REF!</v>
      </c>
      <c r="D48" s="40" t="e">
        <f t="shared" si="7"/>
        <v>#REF!</v>
      </c>
      <c r="E48" s="70" t="e">
        <f t="shared" si="11"/>
        <v>#REF!</v>
      </c>
      <c r="F48" s="75" t="e">
        <f>SUMIFS(FMZINp3_laika_grafiks!$K$93:$K$231,FMZINp3_laika_grafiks!#REF!,A48)</f>
        <v>#REF!</v>
      </c>
      <c r="G48" s="32"/>
      <c r="H48" s="64" t="e">
        <f t="shared" si="8"/>
        <v>#REF!</v>
      </c>
      <c r="I48" s="36" t="e">
        <f>SUMIFS(FMZINp3_laika_grafiks!$K$93:$K$231,FMZINp3_laika_grafiks!#REF!,'GRAFIKI II'!A48)</f>
        <v>#REF!</v>
      </c>
      <c r="J48" s="65" t="e">
        <f t="shared" si="9"/>
        <v>#REF!</v>
      </c>
      <c r="K48" s="36" t="e">
        <f>SUMIFS(FMZINp3_laika_grafiks!$K$93:$K$231,FMZINp3_laika_grafiks!#REF!,'GRAFIKI II'!A48)</f>
        <v>#REF!</v>
      </c>
    </row>
    <row r="49" spans="1:67" x14ac:dyDescent="0.4">
      <c r="A49" s="73" t="s">
        <v>45</v>
      </c>
      <c r="B49" s="70" t="e">
        <f t="shared" si="10"/>
        <v>#REF!</v>
      </c>
      <c r="C49" s="75" t="e">
        <f>SUMIFS(FMZINp3_laika_grafiks!$K$93:$K$231,FMZINp3_laika_grafiks!#REF!,A49)</f>
        <v>#REF!</v>
      </c>
      <c r="D49" s="40" t="e">
        <f t="shared" si="7"/>
        <v>#REF!</v>
      </c>
      <c r="E49" s="70" t="e">
        <f t="shared" si="11"/>
        <v>#REF!</v>
      </c>
      <c r="F49" s="75" t="e">
        <f>SUMIFS(FMZINp3_laika_grafiks!$K$93:$K$231,FMZINp3_laika_grafiks!#REF!,A49)</f>
        <v>#REF!</v>
      </c>
      <c r="G49" s="32"/>
      <c r="H49" s="64" t="e">
        <f t="shared" si="8"/>
        <v>#REF!</v>
      </c>
      <c r="I49" s="36" t="e">
        <f>SUMIFS(FMZINp3_laika_grafiks!$K$93:$K$231,FMZINp3_laika_grafiks!#REF!,'GRAFIKI II'!A49)</f>
        <v>#REF!</v>
      </c>
      <c r="J49" s="65" t="e">
        <f t="shared" si="9"/>
        <v>#REF!</v>
      </c>
      <c r="K49" s="36" t="e">
        <f>SUMIFS(FMZINp3_laika_grafiks!$K$93:$K$231,FMZINp3_laika_grafiks!#REF!,'GRAFIKI II'!A49)</f>
        <v>#REF!</v>
      </c>
    </row>
    <row r="50" spans="1:67" x14ac:dyDescent="0.4">
      <c r="A50" s="73" t="s">
        <v>49</v>
      </c>
      <c r="B50" s="70" t="e">
        <f t="shared" si="10"/>
        <v>#REF!</v>
      </c>
      <c r="C50" s="75" t="e">
        <f>SUMIFS(FMZINp3_laika_grafiks!$K$93:$K$231,FMZINp3_laika_grafiks!#REF!,A50)</f>
        <v>#REF!</v>
      </c>
      <c r="D50" s="40" t="e">
        <f t="shared" si="7"/>
        <v>#REF!</v>
      </c>
      <c r="E50" s="70" t="e">
        <f t="shared" si="11"/>
        <v>#REF!</v>
      </c>
      <c r="F50" s="75" t="e">
        <f>SUMIFS(FMZINp3_laika_grafiks!$K$93:$K$231,FMZINp3_laika_grafiks!#REF!,A50)</f>
        <v>#REF!</v>
      </c>
      <c r="G50" s="32"/>
      <c r="H50" s="64" t="e">
        <f t="shared" si="8"/>
        <v>#REF!</v>
      </c>
      <c r="I50" s="36" t="e">
        <f>SUMIFS(FMZINp3_laika_grafiks!$K$93:$K$231,FMZINp3_laika_grafiks!#REF!,'GRAFIKI II'!A50)</f>
        <v>#REF!</v>
      </c>
      <c r="J50" s="65" t="e">
        <f t="shared" si="9"/>
        <v>#REF!</v>
      </c>
      <c r="K50" s="36" t="e">
        <f>SUMIFS(FMZINp3_laika_grafiks!$K$93:$K$231,FMZINp3_laika_grafiks!#REF!,'GRAFIKI II'!A50)</f>
        <v>#REF!</v>
      </c>
    </row>
    <row r="51" spans="1:67" x14ac:dyDescent="0.4">
      <c r="A51" s="73" t="s">
        <v>50</v>
      </c>
      <c r="B51" s="70" t="e">
        <f t="shared" si="10"/>
        <v>#REF!</v>
      </c>
      <c r="C51" s="75" t="e">
        <f>SUMIFS(FMZINp3_laika_grafiks!$K$93:$K$231,FMZINp3_laika_grafiks!#REF!,A51)</f>
        <v>#REF!</v>
      </c>
      <c r="D51" s="40" t="e">
        <f t="shared" si="7"/>
        <v>#REF!</v>
      </c>
      <c r="E51" s="70" t="e">
        <f t="shared" si="11"/>
        <v>#REF!</v>
      </c>
      <c r="F51" s="75" t="e">
        <f>SUMIFS(FMZINp3_laika_grafiks!$K$93:$K$231,FMZINp3_laika_grafiks!#REF!,A51)</f>
        <v>#REF!</v>
      </c>
      <c r="G51" s="32"/>
      <c r="H51" s="64" t="e">
        <f t="shared" si="8"/>
        <v>#REF!</v>
      </c>
      <c r="I51" s="36" t="e">
        <f>SUMIFS(FMZINp3_laika_grafiks!$K$93:$K$231,FMZINp3_laika_grafiks!#REF!,'GRAFIKI II'!A51)</f>
        <v>#REF!</v>
      </c>
      <c r="J51" s="65" t="e">
        <f t="shared" si="9"/>
        <v>#REF!</v>
      </c>
      <c r="K51" s="36" t="e">
        <f>SUMIFS(FMZINp3_laika_grafiks!$K$93:$K$231,FMZINp3_laika_grafiks!#REF!,'GRAFIKI II'!A51)</f>
        <v>#REF!</v>
      </c>
    </row>
    <row r="52" spans="1:67" x14ac:dyDescent="0.4">
      <c r="A52" s="73" t="s">
        <v>51</v>
      </c>
      <c r="B52" s="70" t="e">
        <f t="shared" si="10"/>
        <v>#REF!</v>
      </c>
      <c r="C52" s="75" t="e">
        <f>SUMIFS(FMZINp3_laika_grafiks!$K$93:$K$231,FMZINp3_laika_grafiks!#REF!,A52)</f>
        <v>#REF!</v>
      </c>
      <c r="D52" s="40" t="e">
        <f t="shared" si="7"/>
        <v>#REF!</v>
      </c>
      <c r="E52" s="70" t="e">
        <f t="shared" si="11"/>
        <v>#REF!</v>
      </c>
      <c r="F52" s="75" t="e">
        <f>SUMIFS(FMZINp3_laika_grafiks!$K$93:$K$231,FMZINp3_laika_grafiks!#REF!,A52)</f>
        <v>#REF!</v>
      </c>
      <c r="G52" s="32"/>
      <c r="H52" s="64" t="e">
        <f t="shared" si="8"/>
        <v>#REF!</v>
      </c>
      <c r="I52" s="36" t="e">
        <f>SUMIFS(FMZINp3_laika_grafiks!$K$93:$K$231,FMZINp3_laika_grafiks!#REF!,'GRAFIKI II'!A52)</f>
        <v>#REF!</v>
      </c>
      <c r="J52" s="65" t="e">
        <f t="shared" si="9"/>
        <v>#REF!</v>
      </c>
      <c r="K52" s="36" t="e">
        <f>SUMIFS(FMZINp3_laika_grafiks!$K$93:$K$231,FMZINp3_laika_grafiks!#REF!,'GRAFIKI II'!A52)</f>
        <v>#REF!</v>
      </c>
    </row>
    <row r="53" spans="1:67" x14ac:dyDescent="0.4">
      <c r="A53" s="73" t="s">
        <v>52</v>
      </c>
      <c r="B53" s="70" t="e">
        <f t="shared" si="10"/>
        <v>#REF!</v>
      </c>
      <c r="C53" s="75" t="e">
        <f>SUMIFS(FMZINp3_laika_grafiks!$K$93:$K$231,FMZINp3_laika_grafiks!#REF!,A53)</f>
        <v>#REF!</v>
      </c>
      <c r="D53" s="40" t="e">
        <f t="shared" si="7"/>
        <v>#REF!</v>
      </c>
      <c r="E53" s="70" t="e">
        <f t="shared" si="11"/>
        <v>#REF!</v>
      </c>
      <c r="F53" s="75" t="e">
        <f>SUMIFS(FMZINp3_laika_grafiks!$K$93:$K$231,FMZINp3_laika_grafiks!#REF!,A53)</f>
        <v>#REF!</v>
      </c>
      <c r="G53" s="32"/>
      <c r="H53" s="64" t="e">
        <f t="shared" si="8"/>
        <v>#REF!</v>
      </c>
      <c r="I53" s="36" t="e">
        <f>SUMIFS(FMZINp3_laika_grafiks!$K$93:$K$231,FMZINp3_laika_grafiks!#REF!,'GRAFIKI II'!A53)</f>
        <v>#REF!</v>
      </c>
      <c r="J53" s="65" t="e">
        <f t="shared" si="9"/>
        <v>#REF!</v>
      </c>
      <c r="K53" s="36" t="e">
        <f>SUMIFS(FMZINp3_laika_grafiks!$K$93:$K$231,FMZINp3_laika_grafiks!#REF!,'GRAFIKI II'!A53)</f>
        <v>#REF!</v>
      </c>
    </row>
    <row r="54" spans="1:67" x14ac:dyDescent="0.4">
      <c r="A54" s="1" t="s">
        <v>22</v>
      </c>
      <c r="B54" s="66" t="e">
        <f>SUM(B32:B53)</f>
        <v>#REF!</v>
      </c>
      <c r="C54" s="66" t="e">
        <f t="shared" ref="C54:K54" si="12">SUM(C32:C53)</f>
        <v>#REF!</v>
      </c>
      <c r="D54" s="66" t="e">
        <f t="shared" si="12"/>
        <v>#REF!</v>
      </c>
      <c r="E54" s="66" t="e">
        <f t="shared" si="12"/>
        <v>#REF!</v>
      </c>
      <c r="F54" s="66" t="e">
        <f t="shared" si="12"/>
        <v>#REF!</v>
      </c>
      <c r="G54" s="66">
        <f t="shared" si="12"/>
        <v>0</v>
      </c>
      <c r="H54" s="66" t="e">
        <f t="shared" si="12"/>
        <v>#REF!</v>
      </c>
      <c r="I54" s="66" t="e">
        <f t="shared" si="12"/>
        <v>#REF!</v>
      </c>
      <c r="J54" s="66" t="e">
        <f t="shared" si="12"/>
        <v>#REF!</v>
      </c>
      <c r="K54" s="66" t="e">
        <f t="shared" si="12"/>
        <v>#REF!</v>
      </c>
    </row>
    <row r="55" spans="1:67" x14ac:dyDescent="0.4">
      <c r="A55" s="2"/>
      <c r="B55" s="2"/>
      <c r="C55" s="14" t="e">
        <f>C26=C54</f>
        <v>#REF!</v>
      </c>
      <c r="D55" s="28"/>
      <c r="E55" s="2"/>
      <c r="F55" s="14"/>
      <c r="I55" s="14"/>
      <c r="J55" s="5"/>
      <c r="K55" s="14"/>
    </row>
    <row r="56" spans="1:67" x14ac:dyDescent="0.4">
      <c r="A56" s="2"/>
      <c r="B56" s="2"/>
      <c r="C56" s="14"/>
      <c r="D56" s="28"/>
      <c r="E56" s="2"/>
      <c r="F56" s="14"/>
      <c r="I56" s="14"/>
      <c r="J56" s="5"/>
      <c r="K56" s="14"/>
    </row>
    <row r="57" spans="1:67" x14ac:dyDescent="0.4">
      <c r="A57" s="2"/>
      <c r="B57" s="2"/>
      <c r="C57" s="14"/>
      <c r="D57" s="28"/>
      <c r="E57" s="2"/>
      <c r="F57" s="14"/>
      <c r="I57" s="14"/>
      <c r="J57" s="5"/>
      <c r="K57" s="14"/>
    </row>
    <row r="58" spans="1:67" ht="17.600000000000001" x14ac:dyDescent="0.4">
      <c r="A58" s="63" t="s">
        <v>81</v>
      </c>
      <c r="B58" s="2"/>
      <c r="C58" s="14"/>
      <c r="D58" s="28"/>
      <c r="E58" s="2"/>
      <c r="F58" s="14"/>
      <c r="I58" s="14"/>
      <c r="J58" s="5"/>
      <c r="K58" s="14"/>
    </row>
    <row r="59" spans="1:67" x14ac:dyDescent="0.4">
      <c r="A59" s="52"/>
      <c r="B59" s="53"/>
      <c r="C59" s="53"/>
      <c r="D59" s="54"/>
      <c r="E59" s="53"/>
      <c r="F59" s="53"/>
      <c r="G59" s="53"/>
      <c r="H59" s="53"/>
      <c r="I59" s="53"/>
      <c r="J59" s="55"/>
      <c r="K59" s="55"/>
      <c r="L59" s="53"/>
      <c r="M59" s="53"/>
      <c r="P59" s="7"/>
      <c r="Q59" s="7"/>
      <c r="R59" s="7"/>
      <c r="S59" s="7"/>
      <c r="T59" s="7"/>
      <c r="U59" s="7"/>
      <c r="V59" s="7"/>
      <c r="W59" s="7"/>
      <c r="X59" s="7"/>
      <c r="Y59" s="7"/>
      <c r="Z59" s="7"/>
      <c r="AA59" s="7"/>
      <c r="AB59" s="22"/>
      <c r="AC59" s="22" t="s">
        <v>93</v>
      </c>
      <c r="AD59" s="22"/>
      <c r="AE59" s="22"/>
      <c r="AF59" s="22"/>
    </row>
    <row r="60" spans="1:67" x14ac:dyDescent="0.4">
      <c r="A60" s="2"/>
      <c r="B60" s="103" t="s">
        <v>32</v>
      </c>
      <c r="C60" s="104"/>
      <c r="D60" s="104"/>
      <c r="E60" s="104"/>
      <c r="F60" s="104"/>
      <c r="G60" s="104"/>
      <c r="H60" s="2"/>
      <c r="I60" s="2"/>
      <c r="AB60" s="25" t="s">
        <v>96</v>
      </c>
    </row>
    <row r="61" spans="1:67" ht="23.15" x14ac:dyDescent="0.4">
      <c r="A61" s="15"/>
      <c r="B61" s="42" t="s">
        <v>17</v>
      </c>
      <c r="C61" s="10" t="s">
        <v>106</v>
      </c>
      <c r="D61" s="42" t="s">
        <v>12</v>
      </c>
      <c r="E61" s="10" t="s">
        <v>106</v>
      </c>
      <c r="F61" s="42" t="s">
        <v>10</v>
      </c>
      <c r="G61" s="10" t="s">
        <v>106</v>
      </c>
      <c r="H61" s="42" t="s">
        <v>9</v>
      </c>
      <c r="I61" s="10" t="s">
        <v>106</v>
      </c>
      <c r="J61" s="42" t="s">
        <v>7</v>
      </c>
      <c r="K61" s="10" t="s">
        <v>106</v>
      </c>
      <c r="L61" s="42" t="s">
        <v>6</v>
      </c>
      <c r="M61" s="10" t="s">
        <v>106</v>
      </c>
      <c r="N61" s="42" t="s">
        <v>8</v>
      </c>
      <c r="O61" s="10" t="s">
        <v>106</v>
      </c>
      <c r="P61" s="42" t="s">
        <v>18</v>
      </c>
      <c r="Q61" s="10" t="s">
        <v>106</v>
      </c>
      <c r="R61" s="42" t="s">
        <v>16</v>
      </c>
      <c r="S61" s="10" t="s">
        <v>106</v>
      </c>
      <c r="T61" s="42" t="s">
        <v>11</v>
      </c>
      <c r="U61" s="10" t="s">
        <v>106</v>
      </c>
      <c r="V61" s="42" t="s">
        <v>15</v>
      </c>
      <c r="W61" s="10" t="s">
        <v>106</v>
      </c>
      <c r="X61" s="42" t="s">
        <v>26</v>
      </c>
      <c r="Y61" s="10" t="s">
        <v>106</v>
      </c>
      <c r="Z61" s="107" t="s">
        <v>87</v>
      </c>
      <c r="AA61" s="107" t="s">
        <v>99</v>
      </c>
      <c r="AB61" s="46"/>
      <c r="AC61" s="47" t="s">
        <v>17</v>
      </c>
      <c r="AD61" s="47" t="s">
        <v>12</v>
      </c>
      <c r="AE61" s="47" t="s">
        <v>10</v>
      </c>
      <c r="AF61" s="47" t="s">
        <v>9</v>
      </c>
      <c r="AG61" s="47" t="s">
        <v>7</v>
      </c>
      <c r="AH61" s="47" t="s">
        <v>6</v>
      </c>
      <c r="AI61" s="47" t="s">
        <v>8</v>
      </c>
      <c r="AJ61" s="47" t="s">
        <v>18</v>
      </c>
      <c r="AK61" s="47" t="s">
        <v>16</v>
      </c>
      <c r="AL61" s="47" t="s">
        <v>11</v>
      </c>
      <c r="AM61" s="47" t="s">
        <v>15</v>
      </c>
      <c r="AN61" s="47" t="s">
        <v>26</v>
      </c>
      <c r="AQ61" s="46"/>
      <c r="AR61" s="47" t="s">
        <v>107</v>
      </c>
      <c r="AS61" s="108" t="s">
        <v>127</v>
      </c>
      <c r="AT61" s="47" t="s">
        <v>108</v>
      </c>
      <c r="AU61" s="108" t="s">
        <v>126</v>
      </c>
      <c r="AV61" s="47" t="s">
        <v>109</v>
      </c>
      <c r="AW61" s="108" t="s">
        <v>87</v>
      </c>
      <c r="AX61" s="47" t="s">
        <v>110</v>
      </c>
      <c r="AY61" s="108" t="s">
        <v>125</v>
      </c>
      <c r="AZ61" s="47" t="s">
        <v>111</v>
      </c>
      <c r="BA61" s="108" t="s">
        <v>122</v>
      </c>
      <c r="BB61" s="47" t="s">
        <v>112</v>
      </c>
      <c r="BC61" s="108" t="s">
        <v>99</v>
      </c>
      <c r="BD61" s="47" t="s">
        <v>113</v>
      </c>
      <c r="BE61" s="108" t="s">
        <v>124</v>
      </c>
      <c r="BF61" s="47" t="s">
        <v>114</v>
      </c>
      <c r="BG61" s="108" t="s">
        <v>123</v>
      </c>
      <c r="BH61" s="47" t="s">
        <v>115</v>
      </c>
      <c r="BI61" s="108" t="s">
        <v>128</v>
      </c>
      <c r="BJ61" s="47" t="s">
        <v>116</v>
      </c>
      <c r="BK61" s="108" t="s">
        <v>121</v>
      </c>
      <c r="BL61" s="47" t="s">
        <v>117</v>
      </c>
      <c r="BM61" s="108" t="s">
        <v>120</v>
      </c>
      <c r="BN61" s="47" t="s">
        <v>118</v>
      </c>
      <c r="BO61" s="108" t="s">
        <v>119</v>
      </c>
    </row>
    <row r="62" spans="1:67" x14ac:dyDescent="0.4">
      <c r="A62" s="42" t="s">
        <v>54</v>
      </c>
      <c r="B62" s="43">
        <v>0</v>
      </c>
      <c r="C62" s="11" t="e">
        <f>B62-AC62</f>
        <v>#REF!</v>
      </c>
      <c r="D62" s="43">
        <v>0</v>
      </c>
      <c r="E62" s="11" t="e">
        <f>D62-AD62</f>
        <v>#REF!</v>
      </c>
      <c r="F62" s="43">
        <v>0</v>
      </c>
      <c r="G62" s="11" t="e">
        <f>F62-AE62</f>
        <v>#REF!</v>
      </c>
      <c r="H62" s="43">
        <v>0</v>
      </c>
      <c r="I62" s="11" t="e">
        <f>H62-AF62</f>
        <v>#REF!</v>
      </c>
      <c r="J62" s="43">
        <v>0</v>
      </c>
      <c r="K62" s="11" t="e">
        <f>J62-AG62</f>
        <v>#REF!</v>
      </c>
      <c r="L62" s="43">
        <v>0</v>
      </c>
      <c r="M62" s="11" t="e">
        <f>L62-AH62</f>
        <v>#REF!</v>
      </c>
      <c r="N62" s="43">
        <v>0</v>
      </c>
      <c r="O62" s="11" t="e">
        <f>(N62-AI62)</f>
        <v>#REF!</v>
      </c>
      <c r="P62" s="43">
        <v>0</v>
      </c>
      <c r="Q62" s="11" t="e">
        <f>(P62-AJ62)</f>
        <v>#REF!</v>
      </c>
      <c r="R62" s="43">
        <v>0</v>
      </c>
      <c r="S62" s="11" t="e">
        <f>(R62-AK62)</f>
        <v>#REF!</v>
      </c>
      <c r="T62" s="43">
        <v>0</v>
      </c>
      <c r="U62" s="11" t="e">
        <f>(T62-AL62)</f>
        <v>#REF!</v>
      </c>
      <c r="V62" s="43">
        <v>0</v>
      </c>
      <c r="W62" s="11" t="e">
        <f>(V62-AM62)</f>
        <v>#REF!</v>
      </c>
      <c r="X62" s="43">
        <v>0</v>
      </c>
      <c r="Y62" s="11" t="e">
        <f>(X62-AN62)</f>
        <v>#REF!</v>
      </c>
      <c r="AB62" s="48" t="s">
        <v>54</v>
      </c>
      <c r="AC62" s="49" t="e">
        <f>(SUMIFS(FMZINp3_laika_grafiks!$K$93:$K$231,FMZINp3_laika_grafiks!#REF!,'GRAFIKI II'!$AB62,FMZINp3_laika_grafiks!$M$93:$M$231,'GRAFIKI II'!AC$61)/1000000)</f>
        <v>#REF!</v>
      </c>
      <c r="AD62" s="49" t="e">
        <f>(SUMIFS(FMZINp3_laika_grafiks!$K$93:$K$231,FMZINp3_laika_grafiks!#REF!,'GRAFIKI II'!$AB62,FMZINp3_laika_grafiks!$M$93:$M$231,'GRAFIKI II'!AD$61)/1000000)</f>
        <v>#REF!</v>
      </c>
      <c r="AE62" s="49" t="e">
        <f>(SUMIFS(FMZINp3_laika_grafiks!$K$93:$K$231,FMZINp3_laika_grafiks!#REF!,'GRAFIKI II'!$AB62,FMZINp3_laika_grafiks!$M$93:$M$231,'GRAFIKI II'!AE$61)/1000000)</f>
        <v>#REF!</v>
      </c>
      <c r="AF62" s="49" t="e">
        <f>(SUMIFS(FMZINp3_laika_grafiks!$K$93:$K$231,FMZINp3_laika_grafiks!#REF!,'GRAFIKI II'!$AB62,FMZINp3_laika_grafiks!$M$93:$M$231,'GRAFIKI II'!AF$61)/1000000)</f>
        <v>#REF!</v>
      </c>
      <c r="AG62" s="49" t="e">
        <f>(SUMIFS(FMZINp3_laika_grafiks!$K$93:$K$231,FMZINp3_laika_grafiks!#REF!,'GRAFIKI II'!$AB62,FMZINp3_laika_grafiks!$M$93:$M$231,'GRAFIKI II'!AG$61)/1000000)</f>
        <v>#REF!</v>
      </c>
      <c r="AH62" s="49" t="e">
        <f>(SUMIFS(FMZINp3_laika_grafiks!$K$93:$K$231,FMZINp3_laika_grafiks!#REF!,'GRAFIKI II'!$AB62,FMZINp3_laika_grafiks!$M$93:$M$231,'GRAFIKI II'!AH$61)/1000000)</f>
        <v>#REF!</v>
      </c>
      <c r="AI62" s="49" t="e">
        <f>(SUMIFS(FMZINp3_laika_grafiks!$K$93:$K$231,FMZINp3_laika_grafiks!#REF!,'GRAFIKI II'!$AB62,FMZINp3_laika_grafiks!$M$93:$M$231,'GRAFIKI II'!AI$61)/1000000)</f>
        <v>#REF!</v>
      </c>
      <c r="AJ62" s="49" t="e">
        <f>(SUMIFS(FMZINp3_laika_grafiks!$K$93:$K$231,FMZINp3_laika_grafiks!#REF!,'GRAFIKI II'!$AB62,FMZINp3_laika_grafiks!$M$93:$M$231,'GRAFIKI II'!AJ$61)/1000000)</f>
        <v>#REF!</v>
      </c>
      <c r="AK62" s="49" t="e">
        <f>(SUMIFS(FMZINp3_laika_grafiks!$K$93:$K$231,FMZINp3_laika_grafiks!#REF!,'GRAFIKI II'!$AB62,FMZINp3_laika_grafiks!$M$93:$M$231,'GRAFIKI II'!AK$61)/1000000)</f>
        <v>#REF!</v>
      </c>
      <c r="AL62" s="49" t="e">
        <f>(SUMIFS(FMZINp3_laika_grafiks!$K$93:$K$231,FMZINp3_laika_grafiks!#REF!,'GRAFIKI II'!$AB62,FMZINp3_laika_grafiks!$M$93:$M$231,'GRAFIKI II'!AL$61)/1000000)</f>
        <v>#REF!</v>
      </c>
      <c r="AM62" s="49" t="e">
        <f>(SUMIFS(FMZINp3_laika_grafiks!$K$93:$K$231,FMZINp3_laika_grafiks!#REF!,'GRAFIKI II'!$AB62,FMZINp3_laika_grafiks!$M$93:$M$231,'GRAFIKI II'!AM$61)/1000000)</f>
        <v>#REF!</v>
      </c>
      <c r="AN62" s="49" t="e">
        <f>(SUMIFS(FMZINp3_laika_grafiks!$K$93:$K$231,FMZINp3_laika_grafiks!#REF!,'GRAFIKI II'!$AB62,FMZINp3_laika_grafiks!$M$93:$M$231,'GRAFIKI II'!AN$61)/1000000)</f>
        <v>#REF!</v>
      </c>
      <c r="AQ62" s="48" t="s">
        <v>33</v>
      </c>
      <c r="AR62" s="49" t="e">
        <f>AC63</f>
        <v>#REF!</v>
      </c>
      <c r="AS62" s="109" t="e">
        <f>B63</f>
        <v>#REF!</v>
      </c>
      <c r="AT62" s="49" t="e">
        <f>AD63</f>
        <v>#REF!</v>
      </c>
      <c r="AU62" s="109" t="e">
        <f>D63</f>
        <v>#REF!</v>
      </c>
      <c r="AV62" s="49" t="e">
        <f>AE63</f>
        <v>#REF!</v>
      </c>
      <c r="AW62" s="109" t="e">
        <f>F63</f>
        <v>#REF!</v>
      </c>
      <c r="AX62" s="49" t="e">
        <f>AF63</f>
        <v>#REF!</v>
      </c>
      <c r="AY62" s="109" t="e">
        <f>H63</f>
        <v>#REF!</v>
      </c>
      <c r="AZ62" s="49" t="e">
        <f>AG63</f>
        <v>#REF!</v>
      </c>
      <c r="BA62" s="109" t="e">
        <f>J63</f>
        <v>#REF!</v>
      </c>
      <c r="BB62" s="49" t="e">
        <f>AH63</f>
        <v>#REF!</v>
      </c>
      <c r="BC62" s="109" t="e">
        <f>L63</f>
        <v>#REF!</v>
      </c>
      <c r="BD62" s="49" t="e">
        <f>AI63</f>
        <v>#REF!</v>
      </c>
      <c r="BE62" s="109" t="e">
        <f>N63</f>
        <v>#REF!</v>
      </c>
      <c r="BF62" s="49" t="e">
        <f>AJ63</f>
        <v>#REF!</v>
      </c>
      <c r="BG62" s="109" t="e">
        <f>P63</f>
        <v>#REF!</v>
      </c>
      <c r="BH62" s="49" t="e">
        <f>AK63</f>
        <v>#REF!</v>
      </c>
      <c r="BI62" s="109" t="e">
        <f>R63</f>
        <v>#REF!</v>
      </c>
      <c r="BJ62" s="49" t="e">
        <f>AL63</f>
        <v>#REF!</v>
      </c>
      <c r="BK62" s="109" t="e">
        <f>T63</f>
        <v>#REF!</v>
      </c>
      <c r="BL62" s="49" t="e">
        <f>AM63</f>
        <v>#REF!</v>
      </c>
      <c r="BM62" s="109" t="e">
        <f>V63</f>
        <v>#REF!</v>
      </c>
      <c r="BN62" s="49" t="e">
        <f>AN63</f>
        <v>#REF!</v>
      </c>
      <c r="BO62" s="109" t="e">
        <f>X63</f>
        <v>#REF!</v>
      </c>
    </row>
    <row r="63" spans="1:67" x14ac:dyDescent="0.4">
      <c r="A63" s="42" t="s">
        <v>33</v>
      </c>
      <c r="B63" s="38" t="e">
        <f>(SUMIFS(FMZINp3_laika_grafiks!$K$93:$K$231,FMZINp3_laika_grafiks!#REF!,$A63,FMZINp3_laika_grafiks!$M$93:$M$231,B$61))/1000000</f>
        <v>#REF!</v>
      </c>
      <c r="C63" s="11" t="e">
        <f>(B63-AC63)+C62</f>
        <v>#REF!</v>
      </c>
      <c r="D63" s="38" t="e">
        <f>(SUMIFS(FMZINp3_laika_grafiks!$K$93:$K$231,FMZINp3_laika_grafiks!#REF!,$A63,FMZINp3_laika_grafiks!$M$93:$M$231,D$61))/1000000</f>
        <v>#REF!</v>
      </c>
      <c r="E63" s="11" t="e">
        <f>(D63-AD63)+E62</f>
        <v>#REF!</v>
      </c>
      <c r="F63" s="38" t="e">
        <f>(SUMIFS(FMZINp3_laika_grafiks!$K$93:$K$231,FMZINp3_laika_grafiks!#REF!,$A63,FMZINp3_laika_grafiks!$M$93:$M$231,F$61))/1000000</f>
        <v>#REF!</v>
      </c>
      <c r="G63" s="11" t="e">
        <f>(F63-AE63)+G62</f>
        <v>#REF!</v>
      </c>
      <c r="H63" s="38" t="e">
        <f>(SUMIFS(FMZINp3_laika_grafiks!$K$93:$K$231,FMZINp3_laika_grafiks!#REF!,$A63,FMZINp3_laika_grafiks!$M$93:$M$231,H$61))/1000000</f>
        <v>#REF!</v>
      </c>
      <c r="I63" s="11" t="e">
        <f>(H63-AF63)+I62</f>
        <v>#REF!</v>
      </c>
      <c r="J63" s="38" t="e">
        <f>(SUMIFS(FMZINp3_laika_grafiks!$K$93:$K$231,FMZINp3_laika_grafiks!#REF!,$A63,FMZINp3_laika_grafiks!$M$93:$M$231,J$61))/1000000</f>
        <v>#REF!</v>
      </c>
      <c r="K63" s="11" t="e">
        <f>(J63-AG63)+K62</f>
        <v>#REF!</v>
      </c>
      <c r="L63" s="38" t="e">
        <f>(SUMIFS(FMZINp3_laika_grafiks!$K$93:$K$231,FMZINp3_laika_grafiks!#REF!,$A63,FMZINp3_laika_grafiks!$M$93:$M$231,L$61))/1000000</f>
        <v>#REF!</v>
      </c>
      <c r="M63" s="11" t="e">
        <f>(L63-AH63)+M62</f>
        <v>#REF!</v>
      </c>
      <c r="N63" s="38" t="e">
        <f>(SUMIFS(FMZINp3_laika_grafiks!$K$93:$K$231,FMZINp3_laika_grafiks!#REF!,$A63,FMZINp3_laika_grafiks!$M$93:$M$231,N$61))/1000000</f>
        <v>#REF!</v>
      </c>
      <c r="O63" s="11" t="e">
        <f>(N63-AI63)+O62</f>
        <v>#REF!</v>
      </c>
      <c r="P63" s="38" t="e">
        <f>(SUMIFS(FMZINp3_laika_grafiks!$K$93:$K$231,FMZINp3_laika_grafiks!#REF!,$A63,FMZINp3_laika_grafiks!$M$93:$M$231,P$61))/1000000</f>
        <v>#REF!</v>
      </c>
      <c r="Q63" s="11" t="e">
        <f>(P63-AJ63)+Q62</f>
        <v>#REF!</v>
      </c>
      <c r="R63" s="38" t="e">
        <f>(SUMIFS(FMZINp3_laika_grafiks!$K$93:$K$231,FMZINp3_laika_grafiks!#REF!,$A63,FMZINp3_laika_grafiks!$M$93:$M$231,R$61))/1000000</f>
        <v>#REF!</v>
      </c>
      <c r="S63" s="11" t="e">
        <f>(R63-AK63)+S62</f>
        <v>#REF!</v>
      </c>
      <c r="T63" s="38" t="e">
        <f>(SUMIFS(FMZINp3_laika_grafiks!$K$93:$K$231,FMZINp3_laika_grafiks!#REF!,$A63,FMZINp3_laika_grafiks!$M$93:$M$231,T$61))/1000000</f>
        <v>#REF!</v>
      </c>
      <c r="U63" s="11" t="e">
        <f>(T63-AL63)+U62</f>
        <v>#REF!</v>
      </c>
      <c r="V63" s="38" t="e">
        <f>(SUMIFS(FMZINp3_laika_grafiks!$K$93:$K$231,FMZINp3_laika_grafiks!#REF!,$A63,FMZINp3_laika_grafiks!$M$93:$M$231,V$61))/1000000</f>
        <v>#REF!</v>
      </c>
      <c r="W63" s="11" t="e">
        <f>(V63-AM63)+W62</f>
        <v>#REF!</v>
      </c>
      <c r="X63" s="38" t="e">
        <f>(SUMIFS(FMZINp3_laika_grafiks!$K$93:$K$231,FMZINp3_laika_grafiks!#REF!,$A63,FMZINp3_laika_grafiks!$M$93:$M$231,X$61))/1000000</f>
        <v>#REF!</v>
      </c>
      <c r="Y63" s="11" t="e">
        <f>(X63-AN63)+Y62</f>
        <v>#REF!</v>
      </c>
      <c r="Z63" s="98" t="e">
        <f>F63</f>
        <v>#REF!</v>
      </c>
      <c r="AB63" s="48" t="s">
        <v>33</v>
      </c>
      <c r="AC63" s="49" t="e">
        <f>(SUMIFS(FMZINp3_laika_grafiks!$K$93:$K$231,FMZINp3_laika_grafiks!#REF!,'GRAFIKI II'!$AB63,FMZINp3_laika_grafiks!$M$93:$M$231,'GRAFIKI II'!AC$61)/1000000)+AC62</f>
        <v>#REF!</v>
      </c>
      <c r="AD63" s="49" t="e">
        <f>(SUMIFS(FMZINp3_laika_grafiks!$K$93:$K$231,FMZINp3_laika_grafiks!#REF!,'GRAFIKI II'!$AB63,FMZINp3_laika_grafiks!$M$93:$M$231,'GRAFIKI II'!AD$61)/1000000)+AD62</f>
        <v>#REF!</v>
      </c>
      <c r="AE63" s="49" t="e">
        <f>(SUMIFS(FMZINp3_laika_grafiks!$K$93:$K$231,FMZINp3_laika_grafiks!#REF!,'GRAFIKI II'!$AB63,FMZINp3_laika_grafiks!$M$93:$M$231,'GRAFIKI II'!AE$61)/1000000)+AE62</f>
        <v>#REF!</v>
      </c>
      <c r="AF63" s="49" t="e">
        <f>(SUMIFS(FMZINp3_laika_grafiks!$K$93:$K$231,FMZINp3_laika_grafiks!#REF!,'GRAFIKI II'!$AB63,FMZINp3_laika_grafiks!$M$93:$M$231,'GRAFIKI II'!AF$61)/1000000)+AF62</f>
        <v>#REF!</v>
      </c>
      <c r="AG63" s="49" t="e">
        <f>(SUMIFS(FMZINp3_laika_grafiks!$K$93:$K$231,FMZINp3_laika_grafiks!#REF!,'GRAFIKI II'!$AB63,FMZINp3_laika_grafiks!$M$93:$M$231,'GRAFIKI II'!AG$61)/1000000)+AG62</f>
        <v>#REF!</v>
      </c>
      <c r="AH63" s="49" t="e">
        <f>(SUMIFS(FMZINp3_laika_grafiks!$K$93:$K$231,FMZINp3_laika_grafiks!#REF!,'GRAFIKI II'!$AB63,FMZINp3_laika_grafiks!$M$93:$M$231,'GRAFIKI II'!AH$61)/1000000)+AH62</f>
        <v>#REF!</v>
      </c>
      <c r="AI63" s="49" t="e">
        <f>(SUMIFS(FMZINp3_laika_grafiks!$K$93:$K$231,FMZINp3_laika_grafiks!#REF!,'GRAFIKI II'!$AB63,FMZINp3_laika_grafiks!$M$93:$M$231,'GRAFIKI II'!AI$61)/1000000)+AI62</f>
        <v>#REF!</v>
      </c>
      <c r="AJ63" s="49" t="e">
        <f>(SUMIFS(FMZINp3_laika_grafiks!$K$93:$K$231,FMZINp3_laika_grafiks!#REF!,'GRAFIKI II'!$AB63,FMZINp3_laika_grafiks!$M$93:$M$231,'GRAFIKI II'!AJ$61)/1000000)+AJ62</f>
        <v>#REF!</v>
      </c>
      <c r="AK63" s="49" t="e">
        <f>(SUMIFS(FMZINp3_laika_grafiks!$K$93:$K$231,FMZINp3_laika_grafiks!#REF!,'GRAFIKI II'!$AB63,FMZINp3_laika_grafiks!$M$93:$M$231,'GRAFIKI II'!AK$61)/1000000)+AK62</f>
        <v>#REF!</v>
      </c>
      <c r="AL63" s="49" t="e">
        <f>(SUMIFS(FMZINp3_laika_grafiks!$K$93:$K$231,FMZINp3_laika_grafiks!#REF!,'GRAFIKI II'!$AB63,FMZINp3_laika_grafiks!$M$93:$M$231,'GRAFIKI II'!AL$61)/1000000)+AL62</f>
        <v>#REF!</v>
      </c>
      <c r="AM63" s="49" t="e">
        <f>(SUMIFS(FMZINp3_laika_grafiks!$K$93:$K$231,FMZINp3_laika_grafiks!#REF!,'GRAFIKI II'!$AB63,FMZINp3_laika_grafiks!$M$93:$M$231,'GRAFIKI II'!AM$61)/1000000)+AM62</f>
        <v>#REF!</v>
      </c>
      <c r="AN63" s="49" t="e">
        <f>(SUMIFS(FMZINp3_laika_grafiks!$K$93:$K$231,FMZINp3_laika_grafiks!#REF!,'GRAFIKI II'!$AB63,FMZINp3_laika_grafiks!$M$93:$M$231,'GRAFIKI II'!AN$61)/1000000)+AN62</f>
        <v>#REF!</v>
      </c>
      <c r="AQ63" s="48" t="s">
        <v>34</v>
      </c>
      <c r="AR63" s="49" t="e">
        <f t="shared" ref="AR63:AR65" si="13">AC64</f>
        <v>#REF!</v>
      </c>
      <c r="AS63" s="109" t="e">
        <f t="shared" ref="AS63:AS65" si="14">B64</f>
        <v>#REF!</v>
      </c>
      <c r="AT63" s="49" t="e">
        <f t="shared" ref="AT63:AT65" si="15">AD64</f>
        <v>#REF!</v>
      </c>
      <c r="AU63" s="109" t="e">
        <f t="shared" ref="AU63:AU65" si="16">D64</f>
        <v>#REF!</v>
      </c>
      <c r="AV63" s="49" t="e">
        <f t="shared" ref="AV63:AV64" si="17">AE64</f>
        <v>#REF!</v>
      </c>
      <c r="AW63" s="109" t="e">
        <f t="shared" ref="AW63:AW65" si="18">F64</f>
        <v>#REF!</v>
      </c>
      <c r="AX63" s="49" t="e">
        <f t="shared" ref="AX63:AX65" si="19">AF64</f>
        <v>#REF!</v>
      </c>
      <c r="AY63" s="109" t="e">
        <f t="shared" ref="AY63:AY65" si="20">H64</f>
        <v>#REF!</v>
      </c>
      <c r="AZ63" s="49" t="e">
        <f t="shared" ref="AZ63:AZ65" si="21">AG64</f>
        <v>#REF!</v>
      </c>
      <c r="BA63" s="109" t="e">
        <f t="shared" ref="BA63:BA65" si="22">J64</f>
        <v>#REF!</v>
      </c>
      <c r="BB63" s="49" t="e">
        <f t="shared" ref="BB63:BB65" si="23">AH64</f>
        <v>#REF!</v>
      </c>
      <c r="BC63" s="109" t="e">
        <f t="shared" ref="BC63:BC65" si="24">L64</f>
        <v>#REF!</v>
      </c>
      <c r="BD63" s="49" t="e">
        <f t="shared" ref="BD63:BD65" si="25">AI64</f>
        <v>#REF!</v>
      </c>
      <c r="BE63" s="109" t="e">
        <f t="shared" ref="BE63:BE65" si="26">N64</f>
        <v>#REF!</v>
      </c>
      <c r="BF63" s="49" t="e">
        <f t="shared" ref="BF63:BF65" si="27">AJ64</f>
        <v>#REF!</v>
      </c>
      <c r="BG63" s="109" t="e">
        <f t="shared" ref="BG63:BG65" si="28">P64</f>
        <v>#REF!</v>
      </c>
      <c r="BH63" s="49" t="e">
        <f t="shared" ref="BH63:BH65" si="29">AK64</f>
        <v>#REF!</v>
      </c>
      <c r="BI63" s="109" t="e">
        <f t="shared" ref="BI63:BI65" si="30">R64</f>
        <v>#REF!</v>
      </c>
      <c r="BJ63" s="49" t="e">
        <f t="shared" ref="BJ63:BJ64" si="31">AL64</f>
        <v>#REF!</v>
      </c>
      <c r="BK63" s="109" t="e">
        <f t="shared" ref="BK63:BK65" si="32">T64</f>
        <v>#REF!</v>
      </c>
      <c r="BL63" s="49" t="e">
        <f t="shared" ref="BL63:BL64" si="33">AM64</f>
        <v>#REF!</v>
      </c>
      <c r="BM63" s="109" t="e">
        <f t="shared" ref="BM63:BM65" si="34">V64</f>
        <v>#REF!</v>
      </c>
      <c r="BN63" s="49" t="e">
        <f t="shared" ref="BN63:BN65" si="35">AN64</f>
        <v>#REF!</v>
      </c>
      <c r="BO63" s="109" t="e">
        <f t="shared" ref="BO63:BO65" si="36">X64</f>
        <v>#REF!</v>
      </c>
    </row>
    <row r="64" spans="1:67" x14ac:dyDescent="0.4">
      <c r="A64" s="42" t="s">
        <v>34</v>
      </c>
      <c r="B64" s="38" t="e">
        <f>(SUMIFS(FMZINp3_laika_grafiks!$K$93:$K$231,FMZINp3_laika_grafiks!#REF!,$A64,FMZINp3_laika_grafiks!$M$93:$M$231,B$61))/1000000+B63</f>
        <v>#REF!</v>
      </c>
      <c r="C64" s="11" t="e">
        <f t="shared" ref="C64:C84" si="37">(B64-AC64)+C63</f>
        <v>#REF!</v>
      </c>
      <c r="D64" s="38" t="e">
        <f>(SUMIFS(FMZINp3_laika_grafiks!$K$93:$K$231,FMZINp3_laika_grafiks!#REF!,$A64,FMZINp3_laika_grafiks!$M$93:$M$231,D$61))/1000000+D63</f>
        <v>#REF!</v>
      </c>
      <c r="E64" s="11" t="e">
        <f t="shared" ref="E64:E84" si="38">(D64-AD64)+E63</f>
        <v>#REF!</v>
      </c>
      <c r="F64" s="38" t="e">
        <f>(SUMIFS(FMZINp3_laika_grafiks!$K$93:$K$231,FMZINp3_laika_grafiks!#REF!,$A64,FMZINp3_laika_grafiks!$M$93:$M$231,F$61))/1000000+F63</f>
        <v>#REF!</v>
      </c>
      <c r="G64" s="11" t="e">
        <f t="shared" ref="G64:G84" si="39">(F64-AE64)+G63</f>
        <v>#REF!</v>
      </c>
      <c r="H64" s="38" t="e">
        <f>(SUMIFS(FMZINp3_laika_grafiks!$K$93:$K$231,FMZINp3_laika_grafiks!#REF!,$A64,FMZINp3_laika_grafiks!$M$93:$M$231,H$61))/1000000+H63</f>
        <v>#REF!</v>
      </c>
      <c r="I64" s="11" t="e">
        <f t="shared" ref="I64:I84" si="40">(H64-AF64)+I63</f>
        <v>#REF!</v>
      </c>
      <c r="J64" s="38" t="e">
        <f>(SUMIFS(FMZINp3_laika_grafiks!$K$93:$K$231,FMZINp3_laika_grafiks!#REF!,$A64,FMZINp3_laika_grafiks!$M$93:$M$231,J$61))/1000000+J63</f>
        <v>#REF!</v>
      </c>
      <c r="K64" s="11" t="e">
        <f t="shared" ref="K64:K84" si="41">(J64-AG64)+K63</f>
        <v>#REF!</v>
      </c>
      <c r="L64" s="38" t="e">
        <f>(SUMIFS(FMZINp3_laika_grafiks!$K$93:$K$231,FMZINp3_laika_grafiks!#REF!,$A64,FMZINp3_laika_grafiks!$M$93:$M$231,L$61))/1000000+L63</f>
        <v>#REF!</v>
      </c>
      <c r="M64" s="11" t="e">
        <f t="shared" ref="M64:M84" si="42">(L64-AH64)+M63</f>
        <v>#REF!</v>
      </c>
      <c r="N64" s="38" t="e">
        <f>(SUMIFS(FMZINp3_laika_grafiks!$K$93:$K$231,FMZINp3_laika_grafiks!#REF!,$A64,FMZINp3_laika_grafiks!$M$93:$M$231,N$61))/1000000+N63</f>
        <v>#REF!</v>
      </c>
      <c r="O64" s="11" t="e">
        <f t="shared" ref="O64:O84" si="43">(N64-AI64)+O63</f>
        <v>#REF!</v>
      </c>
      <c r="P64" s="38" t="e">
        <f>(SUMIFS(FMZINp3_laika_grafiks!$K$93:$K$231,FMZINp3_laika_grafiks!#REF!,$A64,FMZINp3_laika_grafiks!$M$93:$M$231,P$61))/1000000+P63</f>
        <v>#REF!</v>
      </c>
      <c r="Q64" s="11" t="e">
        <f t="shared" ref="Q64:Q84" si="44">(P64-AJ64)+Q63</f>
        <v>#REF!</v>
      </c>
      <c r="R64" s="38" t="e">
        <f>(SUMIFS(FMZINp3_laika_grafiks!$K$93:$K$231,FMZINp3_laika_grafiks!#REF!,$A64,FMZINp3_laika_grafiks!$M$93:$M$231,R$61))/1000000+R63</f>
        <v>#REF!</v>
      </c>
      <c r="S64" s="11" t="e">
        <f t="shared" ref="S64:S84" si="45">(R64-AK64)+S63</f>
        <v>#REF!</v>
      </c>
      <c r="T64" s="38" t="e">
        <f>(SUMIFS(FMZINp3_laika_grafiks!$K$93:$K$231,FMZINp3_laika_grafiks!#REF!,$A64,FMZINp3_laika_grafiks!$M$93:$M$231,T$61))/1000000+T63</f>
        <v>#REF!</v>
      </c>
      <c r="U64" s="11" t="e">
        <f t="shared" ref="U64:U84" si="46">(T64-AL64)+U63</f>
        <v>#REF!</v>
      </c>
      <c r="V64" s="38" t="e">
        <f>(SUMIFS(FMZINp3_laika_grafiks!$K$93:$K$231,FMZINp3_laika_grafiks!#REF!,$A64,FMZINp3_laika_grafiks!$M$93:$M$231,V$61))/1000000+V63</f>
        <v>#REF!</v>
      </c>
      <c r="W64" s="11" t="e">
        <f t="shared" ref="W64:W84" si="47">(V64-AM64)+W63</f>
        <v>#REF!</v>
      </c>
      <c r="X64" s="38" t="e">
        <f>(SUMIFS(FMZINp3_laika_grafiks!$K$93:$K$231,FMZINp3_laika_grafiks!#REF!,$A64,FMZINp3_laika_grafiks!$M$93:$M$231,X$61))/1000000+X63</f>
        <v>#REF!</v>
      </c>
      <c r="Y64" s="11" t="e">
        <f t="shared" ref="Y64:Y84" si="48">(X64-AN64)+Y63</f>
        <v>#REF!</v>
      </c>
      <c r="Z64" s="3">
        <f>103854727/1000000</f>
        <v>103.854727</v>
      </c>
      <c r="AA64">
        <f>4350000/1000000</f>
        <v>4.3499999999999996</v>
      </c>
      <c r="AB64" s="48" t="s">
        <v>34</v>
      </c>
      <c r="AC64" s="49" t="e">
        <f>(SUMIFS(FMZINp3_laika_grafiks!$K$93:$K$231,FMZINp3_laika_grafiks!#REF!,'GRAFIKI II'!$AB64,FMZINp3_laika_grafiks!$M$93:$M$231,'GRAFIKI II'!AC$61)/1000000)+AC63</f>
        <v>#REF!</v>
      </c>
      <c r="AD64" s="49" t="e">
        <f>(SUMIFS(FMZINp3_laika_grafiks!$K$93:$K$231,FMZINp3_laika_grafiks!#REF!,'GRAFIKI II'!$AB64,FMZINp3_laika_grafiks!$M$93:$M$231,'GRAFIKI II'!AD$61)/1000000)+AD63</f>
        <v>#REF!</v>
      </c>
      <c r="AE64" s="49" t="e">
        <f>(SUMIFS(FMZINp3_laika_grafiks!$K$93:$K$231,FMZINp3_laika_grafiks!#REF!,'GRAFIKI II'!$AB64,FMZINp3_laika_grafiks!$M$93:$M$231,'GRAFIKI II'!AE$61)/1000000)+AE63</f>
        <v>#REF!</v>
      </c>
      <c r="AF64" s="49" t="e">
        <f>(SUMIFS(FMZINp3_laika_grafiks!$K$93:$K$231,FMZINp3_laika_grafiks!#REF!,'GRAFIKI II'!$AB64,FMZINp3_laika_grafiks!$M$93:$M$231,'GRAFIKI II'!AF$61)/1000000)+AF63</f>
        <v>#REF!</v>
      </c>
      <c r="AG64" s="49" t="e">
        <f>(SUMIFS(FMZINp3_laika_grafiks!$K$93:$K$231,FMZINp3_laika_grafiks!#REF!,'GRAFIKI II'!$AB64,FMZINp3_laika_grafiks!$M$93:$M$231,'GRAFIKI II'!AG$61)/1000000)+AG63</f>
        <v>#REF!</v>
      </c>
      <c r="AH64" s="49" t="e">
        <f>(SUMIFS(FMZINp3_laika_grafiks!$K$93:$K$231,FMZINp3_laika_grafiks!#REF!,'GRAFIKI II'!$AB64,FMZINp3_laika_grafiks!$M$93:$M$231,'GRAFIKI II'!AH$61)/1000000)+AH63</f>
        <v>#REF!</v>
      </c>
      <c r="AI64" s="49" t="e">
        <f>(SUMIFS(FMZINp3_laika_grafiks!$K$93:$K$231,FMZINp3_laika_grafiks!#REF!,'GRAFIKI II'!$AB64,FMZINp3_laika_grafiks!$M$93:$M$231,'GRAFIKI II'!AI$61)/1000000)+AI63</f>
        <v>#REF!</v>
      </c>
      <c r="AJ64" s="49" t="e">
        <f>(SUMIFS(FMZINp3_laika_grafiks!$K$93:$K$231,FMZINp3_laika_grafiks!#REF!,'GRAFIKI II'!$AB64,FMZINp3_laika_grafiks!$M$93:$M$231,'GRAFIKI II'!AJ$61)/1000000)+AJ63</f>
        <v>#REF!</v>
      </c>
      <c r="AK64" s="49" t="e">
        <f>(SUMIFS(FMZINp3_laika_grafiks!$K$93:$K$231,FMZINp3_laika_grafiks!#REF!,'GRAFIKI II'!$AB64,FMZINp3_laika_grafiks!$M$93:$M$231,'GRAFIKI II'!AK$61)/1000000)+AK63</f>
        <v>#REF!</v>
      </c>
      <c r="AL64" s="49" t="e">
        <f>(SUMIFS(FMZINp3_laika_grafiks!$K$93:$K$231,FMZINp3_laika_grafiks!#REF!,'GRAFIKI II'!$AB64,FMZINp3_laika_grafiks!$M$93:$M$231,'GRAFIKI II'!AL$61)/1000000)+AL63</f>
        <v>#REF!</v>
      </c>
      <c r="AM64" s="49" t="e">
        <f>(SUMIFS(FMZINp3_laika_grafiks!$K$93:$K$231,FMZINp3_laika_grafiks!#REF!,'GRAFIKI II'!$AB64,FMZINp3_laika_grafiks!$M$93:$M$231,'GRAFIKI II'!AM$61)/1000000)+AM63</f>
        <v>#REF!</v>
      </c>
      <c r="AN64" s="49" t="e">
        <f>(SUMIFS(FMZINp3_laika_grafiks!$K$93:$K$231,FMZINp3_laika_grafiks!#REF!,'GRAFIKI II'!$AB64,FMZINp3_laika_grafiks!$M$93:$M$231,'GRAFIKI II'!AN$61)/1000000)+AN63</f>
        <v>#REF!</v>
      </c>
      <c r="AQ64" s="48" t="s">
        <v>35</v>
      </c>
      <c r="AR64" s="49" t="e">
        <f t="shared" si="13"/>
        <v>#REF!</v>
      </c>
      <c r="AS64" s="109" t="e">
        <f t="shared" si="14"/>
        <v>#REF!</v>
      </c>
      <c r="AT64" s="49" t="e">
        <f t="shared" si="15"/>
        <v>#REF!</v>
      </c>
      <c r="AU64" s="109" t="e">
        <f t="shared" si="16"/>
        <v>#REF!</v>
      </c>
      <c r="AV64" s="49" t="e">
        <f t="shared" si="17"/>
        <v>#REF!</v>
      </c>
      <c r="AW64" s="109" t="e">
        <f t="shared" si="18"/>
        <v>#REF!</v>
      </c>
      <c r="AX64" s="49" t="e">
        <f t="shared" si="19"/>
        <v>#REF!</v>
      </c>
      <c r="AY64" s="109" t="e">
        <f t="shared" si="20"/>
        <v>#REF!</v>
      </c>
      <c r="AZ64" s="49" t="e">
        <f t="shared" si="21"/>
        <v>#REF!</v>
      </c>
      <c r="BA64" s="109" t="e">
        <f t="shared" si="22"/>
        <v>#REF!</v>
      </c>
      <c r="BB64" s="49" t="e">
        <f t="shared" si="23"/>
        <v>#REF!</v>
      </c>
      <c r="BC64" s="109" t="e">
        <f t="shared" si="24"/>
        <v>#REF!</v>
      </c>
      <c r="BD64" s="49" t="e">
        <f t="shared" si="25"/>
        <v>#REF!</v>
      </c>
      <c r="BE64" s="109" t="e">
        <f t="shared" si="26"/>
        <v>#REF!</v>
      </c>
      <c r="BF64" s="49" t="e">
        <f t="shared" si="27"/>
        <v>#REF!</v>
      </c>
      <c r="BG64" s="109" t="e">
        <f t="shared" si="28"/>
        <v>#REF!</v>
      </c>
      <c r="BH64" s="49" t="e">
        <f t="shared" si="29"/>
        <v>#REF!</v>
      </c>
      <c r="BI64" s="109" t="e">
        <f t="shared" si="30"/>
        <v>#REF!</v>
      </c>
      <c r="BJ64" s="49" t="e">
        <f t="shared" si="31"/>
        <v>#REF!</v>
      </c>
      <c r="BK64" s="109" t="e">
        <f t="shared" si="32"/>
        <v>#REF!</v>
      </c>
      <c r="BL64" s="49" t="e">
        <f t="shared" si="33"/>
        <v>#REF!</v>
      </c>
      <c r="BM64" s="109" t="e">
        <f t="shared" si="34"/>
        <v>#REF!</v>
      </c>
      <c r="BN64" s="49" t="e">
        <f t="shared" si="35"/>
        <v>#REF!</v>
      </c>
      <c r="BO64" s="109" t="e">
        <f t="shared" si="36"/>
        <v>#REF!</v>
      </c>
    </row>
    <row r="65" spans="1:67" x14ac:dyDescent="0.4">
      <c r="A65" s="42" t="s">
        <v>35</v>
      </c>
      <c r="B65" s="38" t="e">
        <f>(SUMIFS(FMZINp3_laika_grafiks!$K$93:$K$231,FMZINp3_laika_grafiks!#REF!,$A65,FMZINp3_laika_grafiks!$M$93:$M$231,B$61))/1000000+B64</f>
        <v>#REF!</v>
      </c>
      <c r="C65" s="11" t="e">
        <f t="shared" si="37"/>
        <v>#REF!</v>
      </c>
      <c r="D65" s="38" t="e">
        <f>(SUMIFS(FMZINp3_laika_grafiks!$K$93:$K$231,FMZINp3_laika_grafiks!#REF!,$A65,FMZINp3_laika_grafiks!$M$93:$M$231,D$61))/1000000+D64</f>
        <v>#REF!</v>
      </c>
      <c r="E65" s="11" t="e">
        <f t="shared" si="38"/>
        <v>#REF!</v>
      </c>
      <c r="F65" s="38" t="e">
        <f>(SUMIFS(FMZINp3_laika_grafiks!$K$93:$K$231,FMZINp3_laika_grafiks!#REF!,$A65,FMZINp3_laika_grafiks!$M$93:$M$231,F$61))/1000000+F64</f>
        <v>#REF!</v>
      </c>
      <c r="G65" s="11" t="e">
        <f t="shared" si="39"/>
        <v>#REF!</v>
      </c>
      <c r="H65" s="38" t="e">
        <f>(SUMIFS(FMZINp3_laika_grafiks!$K$93:$K$231,FMZINp3_laika_grafiks!#REF!,$A65,FMZINp3_laika_grafiks!$M$93:$M$231,H$61))/1000000+H64</f>
        <v>#REF!</v>
      </c>
      <c r="I65" s="11" t="e">
        <f t="shared" si="40"/>
        <v>#REF!</v>
      </c>
      <c r="J65" s="38" t="e">
        <f>(SUMIFS(FMZINp3_laika_grafiks!$K$93:$K$231,FMZINp3_laika_grafiks!#REF!,$A65,FMZINp3_laika_grafiks!$M$93:$M$231,J$61))/1000000+J64</f>
        <v>#REF!</v>
      </c>
      <c r="K65" s="11" t="e">
        <f t="shared" si="41"/>
        <v>#REF!</v>
      </c>
      <c r="L65" s="38" t="e">
        <f>(SUMIFS(FMZINp3_laika_grafiks!$K$93:$K$231,FMZINp3_laika_grafiks!#REF!,$A65,FMZINp3_laika_grafiks!$M$93:$M$231,L$61))/1000000+L64</f>
        <v>#REF!</v>
      </c>
      <c r="M65" s="11" t="e">
        <f t="shared" si="42"/>
        <v>#REF!</v>
      </c>
      <c r="N65" s="38" t="e">
        <f>(SUMIFS(FMZINp3_laika_grafiks!$K$93:$K$231,FMZINp3_laika_grafiks!#REF!,$A65,FMZINp3_laika_grafiks!$M$93:$M$231,N$61))/1000000+N64</f>
        <v>#REF!</v>
      </c>
      <c r="O65" s="11" t="e">
        <f t="shared" si="43"/>
        <v>#REF!</v>
      </c>
      <c r="P65" s="38" t="e">
        <f>(SUMIFS(FMZINp3_laika_grafiks!$K$93:$K$231,FMZINp3_laika_grafiks!#REF!,$A65,FMZINp3_laika_grafiks!$M$93:$M$231,P$61))/1000000+P64</f>
        <v>#REF!</v>
      </c>
      <c r="Q65" s="11" t="e">
        <f t="shared" si="44"/>
        <v>#REF!</v>
      </c>
      <c r="R65" s="38" t="e">
        <f>(SUMIFS(FMZINp3_laika_grafiks!$K$93:$K$231,FMZINp3_laika_grafiks!#REF!,$A65,FMZINp3_laika_grafiks!$M$93:$M$231,R$61))/1000000+R64</f>
        <v>#REF!</v>
      </c>
      <c r="S65" s="11" t="e">
        <f t="shared" si="45"/>
        <v>#REF!</v>
      </c>
      <c r="T65" s="38" t="e">
        <f>(SUMIFS(FMZINp3_laika_grafiks!$K$93:$K$231,FMZINp3_laika_grafiks!#REF!,$A65,FMZINp3_laika_grafiks!$M$93:$M$231,T$61))/1000000+T64</f>
        <v>#REF!</v>
      </c>
      <c r="U65" s="11" t="e">
        <f t="shared" si="46"/>
        <v>#REF!</v>
      </c>
      <c r="V65" s="38" t="e">
        <f>(SUMIFS(FMZINp3_laika_grafiks!$K$93:$K$231,FMZINp3_laika_grafiks!#REF!,$A65,FMZINp3_laika_grafiks!$M$93:$M$231,V$61))/1000000+V64</f>
        <v>#REF!</v>
      </c>
      <c r="W65" s="11" t="e">
        <f t="shared" si="47"/>
        <v>#REF!</v>
      </c>
      <c r="X65" s="38" t="e">
        <f>(SUMIFS(FMZINp3_laika_grafiks!$K$93:$K$231,FMZINp3_laika_grafiks!#REF!,$A65,FMZINp3_laika_grafiks!$M$93:$M$231,X$61))/1000000+X64</f>
        <v>#REF!</v>
      </c>
      <c r="Y65" s="11" t="e">
        <f t="shared" si="48"/>
        <v>#REF!</v>
      </c>
      <c r="AB65" s="48" t="s">
        <v>35</v>
      </c>
      <c r="AC65" s="49" t="e">
        <f>(SUMIFS(FMZINp3_laika_grafiks!$K$93:$K$231,FMZINp3_laika_grafiks!#REF!,'GRAFIKI II'!$AB65,FMZINp3_laika_grafiks!$M$93:$M$231,'GRAFIKI II'!AC$61)/1000000)+AC64</f>
        <v>#REF!</v>
      </c>
      <c r="AD65" s="49" t="e">
        <f>(SUMIFS(FMZINp3_laika_grafiks!$K$93:$K$231,FMZINp3_laika_grafiks!#REF!,'GRAFIKI II'!$AB65,FMZINp3_laika_grafiks!$M$93:$M$231,'GRAFIKI II'!AD$61)/1000000)+AD64</f>
        <v>#REF!</v>
      </c>
      <c r="AE65" s="49" t="e">
        <f>(SUMIFS(FMZINp3_laika_grafiks!$K$93:$K$231,FMZINp3_laika_grafiks!#REF!,'GRAFIKI II'!$AB65,FMZINp3_laika_grafiks!$M$93:$M$231,'GRAFIKI II'!AE$61)/1000000)+AE64</f>
        <v>#REF!</v>
      </c>
      <c r="AF65" s="49" t="e">
        <f>(SUMIFS(FMZINp3_laika_grafiks!$K$93:$K$231,FMZINp3_laika_grafiks!#REF!,'GRAFIKI II'!$AB65,FMZINp3_laika_grafiks!$M$93:$M$231,'GRAFIKI II'!AF$61)/1000000)+AF64</f>
        <v>#REF!</v>
      </c>
      <c r="AG65" s="49" t="e">
        <f>(SUMIFS(FMZINp3_laika_grafiks!$K$93:$K$231,FMZINp3_laika_grafiks!#REF!,'GRAFIKI II'!$AB65,FMZINp3_laika_grafiks!$M$93:$M$231,'GRAFIKI II'!AG$61)/1000000)+AG64</f>
        <v>#REF!</v>
      </c>
      <c r="AH65" s="49" t="e">
        <f>(SUMIFS(FMZINp3_laika_grafiks!$K$93:$K$231,FMZINp3_laika_grafiks!#REF!,'GRAFIKI II'!$AB65,FMZINp3_laika_grafiks!$M$93:$M$231,'GRAFIKI II'!AH$61)/1000000)+AH64</f>
        <v>#REF!</v>
      </c>
      <c r="AI65" s="49" t="e">
        <f>(SUMIFS(FMZINp3_laika_grafiks!$K$93:$K$231,FMZINp3_laika_grafiks!#REF!,'GRAFIKI II'!$AB65,FMZINp3_laika_grafiks!$M$93:$M$231,'GRAFIKI II'!AI$61)/1000000)+AI64</f>
        <v>#REF!</v>
      </c>
      <c r="AJ65" s="49" t="e">
        <f>(SUMIFS(FMZINp3_laika_grafiks!$K$93:$K$231,FMZINp3_laika_grafiks!#REF!,'GRAFIKI II'!$AB65,FMZINp3_laika_grafiks!$M$93:$M$231,'GRAFIKI II'!AJ$61)/1000000)+AJ64</f>
        <v>#REF!</v>
      </c>
      <c r="AK65" s="49" t="e">
        <f>(SUMIFS(FMZINp3_laika_grafiks!$K$93:$K$231,FMZINp3_laika_grafiks!#REF!,'GRAFIKI II'!$AB65,FMZINp3_laika_grafiks!$M$93:$M$231,'GRAFIKI II'!AK$61)/1000000)+AK64</f>
        <v>#REF!</v>
      </c>
      <c r="AL65" s="49" t="e">
        <f>(SUMIFS(FMZINp3_laika_grafiks!$K$93:$K$231,FMZINp3_laika_grafiks!#REF!,'GRAFIKI II'!$AB65,FMZINp3_laika_grafiks!$M$93:$M$231,'GRAFIKI II'!AL$61)/1000000)+AL64</f>
        <v>#REF!</v>
      </c>
      <c r="AM65" s="49" t="e">
        <f>(SUMIFS(FMZINp3_laika_grafiks!$K$93:$K$231,FMZINp3_laika_grafiks!#REF!,'GRAFIKI II'!$AB65,FMZINp3_laika_grafiks!$M$93:$M$231,'GRAFIKI II'!AM$61)/1000000)+AM64</f>
        <v>#REF!</v>
      </c>
      <c r="AN65" s="49" t="e">
        <f>X65</f>
        <v>#REF!</v>
      </c>
      <c r="AQ65" s="48" t="s">
        <v>36</v>
      </c>
      <c r="AR65" s="49" t="e">
        <f t="shared" si="13"/>
        <v>#REF!</v>
      </c>
      <c r="AS65" s="109" t="e">
        <f t="shared" si="14"/>
        <v>#REF!</v>
      </c>
      <c r="AT65" s="49" t="e">
        <f t="shared" si="15"/>
        <v>#REF!</v>
      </c>
      <c r="AU65" s="109" t="e">
        <f t="shared" si="16"/>
        <v>#REF!</v>
      </c>
      <c r="AV65" s="49" t="e">
        <f>AE66</f>
        <v>#REF!</v>
      </c>
      <c r="AW65" s="109" t="e">
        <f t="shared" si="18"/>
        <v>#REF!</v>
      </c>
      <c r="AX65" s="49" t="e">
        <f t="shared" si="19"/>
        <v>#REF!</v>
      </c>
      <c r="AY65" s="109" t="e">
        <f t="shared" si="20"/>
        <v>#REF!</v>
      </c>
      <c r="AZ65" s="49" t="e">
        <f t="shared" si="21"/>
        <v>#REF!</v>
      </c>
      <c r="BA65" s="109" t="e">
        <f t="shared" si="22"/>
        <v>#REF!</v>
      </c>
      <c r="BB65" s="49" t="e">
        <f t="shared" si="23"/>
        <v>#REF!</v>
      </c>
      <c r="BC65" s="109" t="e">
        <f t="shared" si="24"/>
        <v>#REF!</v>
      </c>
      <c r="BD65" s="49" t="e">
        <f t="shared" si="25"/>
        <v>#REF!</v>
      </c>
      <c r="BE65" s="109" t="e">
        <f t="shared" si="26"/>
        <v>#REF!</v>
      </c>
      <c r="BF65" s="49" t="e">
        <f t="shared" si="27"/>
        <v>#REF!</v>
      </c>
      <c r="BG65" s="109" t="e">
        <f t="shared" si="28"/>
        <v>#REF!</v>
      </c>
      <c r="BH65" s="49" t="e">
        <f t="shared" si="29"/>
        <v>#REF!</v>
      </c>
      <c r="BI65" s="109" t="e">
        <f t="shared" si="30"/>
        <v>#REF!</v>
      </c>
      <c r="BJ65" s="49" t="e">
        <f>AL66</f>
        <v>#REF!</v>
      </c>
      <c r="BK65" s="109" t="e">
        <f t="shared" si="32"/>
        <v>#REF!</v>
      </c>
      <c r="BL65" s="49" t="e">
        <f>AM66</f>
        <v>#REF!</v>
      </c>
      <c r="BM65" s="109" t="e">
        <f t="shared" si="34"/>
        <v>#REF!</v>
      </c>
      <c r="BN65" s="49" t="e">
        <f t="shared" si="35"/>
        <v>#REF!</v>
      </c>
      <c r="BO65" s="109" t="e">
        <f t="shared" si="36"/>
        <v>#REF!</v>
      </c>
    </row>
    <row r="66" spans="1:67" x14ac:dyDescent="0.4">
      <c r="A66" s="42" t="s">
        <v>36</v>
      </c>
      <c r="B66" s="38" t="e">
        <f>(SUMIFS(FMZINp3_laika_grafiks!$K$93:$K$231,FMZINp3_laika_grafiks!#REF!,$A66,FMZINp3_laika_grafiks!$M$93:$M$231,B$61))/1000000+B65</f>
        <v>#REF!</v>
      </c>
      <c r="C66" s="11" t="e">
        <f t="shared" si="37"/>
        <v>#REF!</v>
      </c>
      <c r="D66" s="38" t="e">
        <f>(SUMIFS(FMZINp3_laika_grafiks!$K$93:$K$231,FMZINp3_laika_grafiks!#REF!,$A66,FMZINp3_laika_grafiks!$M$93:$M$231,D$61))/1000000+D65</f>
        <v>#REF!</v>
      </c>
      <c r="E66" s="11" t="e">
        <f t="shared" si="38"/>
        <v>#REF!</v>
      </c>
      <c r="F66" s="38" t="e">
        <f>(SUMIFS(FMZINp3_laika_grafiks!$K$93:$K$231,FMZINp3_laika_grafiks!#REF!,$A66,FMZINp3_laika_grafiks!$M$93:$M$231,F$61))/1000000+F65</f>
        <v>#REF!</v>
      </c>
      <c r="G66" s="11" t="e">
        <f t="shared" si="39"/>
        <v>#REF!</v>
      </c>
      <c r="H66" s="38" t="e">
        <f>(SUMIFS(FMZINp3_laika_grafiks!$K$93:$K$231,FMZINp3_laika_grafiks!#REF!,$A66,FMZINp3_laika_grafiks!$M$93:$M$231,H$61))/1000000+H65</f>
        <v>#REF!</v>
      </c>
      <c r="I66" s="11" t="e">
        <f t="shared" si="40"/>
        <v>#REF!</v>
      </c>
      <c r="J66" s="38" t="e">
        <f>(SUMIFS(FMZINp3_laika_grafiks!$K$93:$K$231,FMZINp3_laika_grafiks!#REF!,$A66,FMZINp3_laika_grafiks!$M$93:$M$231,J$61))/1000000+J65</f>
        <v>#REF!</v>
      </c>
      <c r="K66" s="11" t="e">
        <f t="shared" si="41"/>
        <v>#REF!</v>
      </c>
      <c r="L66" s="38" t="e">
        <f>(SUMIFS(FMZINp3_laika_grafiks!$K$93:$K$231,FMZINp3_laika_grafiks!#REF!,$A66,FMZINp3_laika_grafiks!$M$93:$M$231,L$61))/1000000+L65</f>
        <v>#REF!</v>
      </c>
      <c r="M66" s="11" t="e">
        <f t="shared" si="42"/>
        <v>#REF!</v>
      </c>
      <c r="N66" s="38" t="e">
        <f>(SUMIFS(FMZINp3_laika_grafiks!$K$93:$K$231,FMZINp3_laika_grafiks!#REF!,$A66,FMZINp3_laika_grafiks!$M$93:$M$231,N$61))/1000000+N65</f>
        <v>#REF!</v>
      </c>
      <c r="O66" s="11" t="e">
        <f t="shared" si="43"/>
        <v>#REF!</v>
      </c>
      <c r="P66" s="38" t="e">
        <f>(SUMIFS(FMZINp3_laika_grafiks!$K$93:$K$231,FMZINp3_laika_grafiks!#REF!,$A66,FMZINp3_laika_grafiks!$M$93:$M$231,P$61))/1000000+P65</f>
        <v>#REF!</v>
      </c>
      <c r="Q66" s="11" t="e">
        <f t="shared" si="44"/>
        <v>#REF!</v>
      </c>
      <c r="R66" s="38" t="e">
        <f>(SUMIFS(FMZINp3_laika_grafiks!$K$93:$K$231,FMZINp3_laika_grafiks!#REF!,$A66,FMZINp3_laika_grafiks!$M$93:$M$231,R$61))/1000000+R65</f>
        <v>#REF!</v>
      </c>
      <c r="S66" s="11" t="e">
        <f t="shared" si="45"/>
        <v>#REF!</v>
      </c>
      <c r="T66" s="38" t="e">
        <f>(SUMIFS(FMZINp3_laika_grafiks!$K$93:$K$231,FMZINp3_laika_grafiks!#REF!,$A66,FMZINp3_laika_grafiks!$M$93:$M$231,T$61))/1000000+T65</f>
        <v>#REF!</v>
      </c>
      <c r="U66" s="11" t="e">
        <f t="shared" si="46"/>
        <v>#REF!</v>
      </c>
      <c r="V66" s="38" t="e">
        <f>(SUMIFS(FMZINp3_laika_grafiks!$K$93:$K$231,FMZINp3_laika_grafiks!#REF!,$A66,FMZINp3_laika_grafiks!$M$93:$M$231,V$61))/1000000+V65</f>
        <v>#REF!</v>
      </c>
      <c r="W66" s="11" t="e">
        <f t="shared" si="47"/>
        <v>#REF!</v>
      </c>
      <c r="X66" s="38" t="e">
        <f>(SUMIFS(FMZINp3_laika_grafiks!$K$93:$K$231,FMZINp3_laika_grafiks!#REF!,$A66,FMZINp3_laika_grafiks!$M$93:$M$231,X$61))/1000000+X65</f>
        <v>#REF!</v>
      </c>
      <c r="Y66" s="11" t="e">
        <f t="shared" si="48"/>
        <v>#REF!</v>
      </c>
      <c r="AB66" s="48" t="s">
        <v>36</v>
      </c>
      <c r="AC66" s="49" t="e">
        <f>(SUMIFS(FMZINp3_laika_grafiks!$K$93:$K$231,FMZINp3_laika_grafiks!#REF!,'GRAFIKI II'!$AB66,FMZINp3_laika_grafiks!$M$93:$M$231,'GRAFIKI II'!AC$61)/1000000)+AC65</f>
        <v>#REF!</v>
      </c>
      <c r="AD66" s="49" t="e">
        <f>(SUMIFS(FMZINp3_laika_grafiks!$K$93:$K$231,FMZINp3_laika_grafiks!#REF!,'GRAFIKI II'!$AB66,FMZINp3_laika_grafiks!$M$93:$M$231,'GRAFIKI II'!AD$61)/1000000)+AD65</f>
        <v>#REF!</v>
      </c>
      <c r="AE66" s="49" t="e">
        <f>(SUMIFS(FMZINp3_laika_grafiks!$K$93:$K$231,FMZINp3_laika_grafiks!#REF!,'GRAFIKI II'!$AB66,FMZINp3_laika_grafiks!$M$93:$M$231,'GRAFIKI II'!AE$61)/1000000)+AE65</f>
        <v>#REF!</v>
      </c>
      <c r="AF66" s="49" t="e">
        <f>(SUMIFS(FMZINp3_laika_grafiks!$K$93:$K$231,FMZINp3_laika_grafiks!#REF!,'GRAFIKI II'!$AB66,FMZINp3_laika_grafiks!$M$93:$M$231,'GRAFIKI II'!AF$61)/1000000)+AF65</f>
        <v>#REF!</v>
      </c>
      <c r="AG66" s="49" t="e">
        <f>(SUMIFS(FMZINp3_laika_grafiks!$K$93:$K$231,FMZINp3_laika_grafiks!#REF!,'GRAFIKI II'!$AB66,FMZINp3_laika_grafiks!$M$93:$M$231,'GRAFIKI II'!AG$61)/1000000)+AG65</f>
        <v>#REF!</v>
      </c>
      <c r="AH66" s="49" t="e">
        <f>(SUMIFS(FMZINp3_laika_grafiks!$K$93:$K$231,FMZINp3_laika_grafiks!#REF!,'GRAFIKI II'!$AB66,FMZINp3_laika_grafiks!$M$93:$M$231,'GRAFIKI II'!AH$61)/1000000)+AH65</f>
        <v>#REF!</v>
      </c>
      <c r="AI66" s="49" t="e">
        <f>(SUMIFS(FMZINp3_laika_grafiks!$K$93:$K$231,FMZINp3_laika_grafiks!#REF!,'GRAFIKI II'!$AB66,FMZINp3_laika_grafiks!$M$93:$M$231,'GRAFIKI II'!AI$61)/1000000)+AI65</f>
        <v>#REF!</v>
      </c>
      <c r="AJ66" s="49" t="e">
        <f>(SUMIFS(FMZINp3_laika_grafiks!$K$93:$K$231,FMZINp3_laika_grafiks!#REF!,'GRAFIKI II'!$AB66,FMZINp3_laika_grafiks!$M$93:$M$231,'GRAFIKI II'!AJ$61)/1000000)+AJ65</f>
        <v>#REF!</v>
      </c>
      <c r="AK66" s="49" t="e">
        <f>(SUMIFS(FMZINp3_laika_grafiks!$K$93:$K$231,FMZINp3_laika_grafiks!#REF!,'GRAFIKI II'!$AB66,FMZINp3_laika_grafiks!$M$93:$M$231,'GRAFIKI II'!AK$61)/1000000)+AK65</f>
        <v>#REF!</v>
      </c>
      <c r="AL66" s="49" t="e">
        <f>(SUMIFS(FMZINp3_laika_grafiks!$K$93:$K$231,FMZINp3_laika_grafiks!#REF!,'GRAFIKI II'!$AB66,FMZINp3_laika_grafiks!$M$93:$M$231,'GRAFIKI II'!AL$61)/1000000)+AL65</f>
        <v>#REF!</v>
      </c>
      <c r="AM66" s="49" t="e">
        <f>(SUMIFS(FMZINp3_laika_grafiks!$K$93:$K$231,FMZINp3_laika_grafiks!#REF!,'GRAFIKI II'!$AB66,FMZINp3_laika_grafiks!$M$93:$M$231,'GRAFIKI II'!AM$61)/1000000)+AM65</f>
        <v>#REF!</v>
      </c>
      <c r="AN66" s="49" t="e">
        <f>(SUMIFS(FMZINp3_laika_grafiks!$K$93:$K$231,FMZINp3_laika_grafiks!#REF!,'GRAFIKI II'!$AB66,FMZINp3_laika_grafiks!$M$93:$M$231,'GRAFIKI II'!AN$61)/1000000)+AN65</f>
        <v>#REF!</v>
      </c>
    </row>
    <row r="67" spans="1:67" x14ac:dyDescent="0.4">
      <c r="A67" s="42" t="s">
        <v>40</v>
      </c>
      <c r="B67" s="38" t="e">
        <f>(SUMIFS(FMZINp3_laika_grafiks!$K$93:$K$231,FMZINp3_laika_grafiks!#REF!,$A67,FMZINp3_laika_grafiks!$M$93:$M$231,B$61))/1000000+B66</f>
        <v>#REF!</v>
      </c>
      <c r="C67" s="11" t="e">
        <f t="shared" si="37"/>
        <v>#REF!</v>
      </c>
      <c r="D67" s="38" t="e">
        <f>(SUMIFS(FMZINp3_laika_grafiks!$K$93:$K$231,FMZINp3_laika_grafiks!#REF!,$A67,FMZINp3_laika_grafiks!$M$93:$M$231,D$61))/1000000+D66</f>
        <v>#REF!</v>
      </c>
      <c r="E67" s="11" t="e">
        <f t="shared" si="38"/>
        <v>#REF!</v>
      </c>
      <c r="F67" s="38" t="e">
        <f>(SUMIFS(FMZINp3_laika_grafiks!$K$93:$K$231,FMZINp3_laika_grafiks!#REF!,$A67,FMZINp3_laika_grafiks!$M$93:$M$231,F$61))/1000000+F66</f>
        <v>#REF!</v>
      </c>
      <c r="G67" s="11" t="e">
        <f t="shared" si="39"/>
        <v>#REF!</v>
      </c>
      <c r="H67" s="38" t="e">
        <f>(SUMIFS(FMZINp3_laika_grafiks!$K$93:$K$231,FMZINp3_laika_grafiks!#REF!,$A67,FMZINp3_laika_grafiks!$M$93:$M$231,H$61))/1000000+H66</f>
        <v>#REF!</v>
      </c>
      <c r="I67" s="11" t="e">
        <f t="shared" si="40"/>
        <v>#REF!</v>
      </c>
      <c r="J67" s="38" t="e">
        <f>(SUMIFS(FMZINp3_laika_grafiks!$K$93:$K$231,FMZINp3_laika_grafiks!#REF!,$A67,FMZINp3_laika_grafiks!$M$93:$M$231,J$61))/1000000+J66</f>
        <v>#REF!</v>
      </c>
      <c r="K67" s="11" t="e">
        <f t="shared" si="41"/>
        <v>#REF!</v>
      </c>
      <c r="L67" s="38" t="e">
        <f>(SUMIFS(FMZINp3_laika_grafiks!$K$93:$K$231,FMZINp3_laika_grafiks!#REF!,$A67,FMZINp3_laika_grafiks!$M$93:$M$231,L$61))/1000000+L66</f>
        <v>#REF!</v>
      </c>
      <c r="M67" s="11" t="e">
        <f t="shared" si="42"/>
        <v>#REF!</v>
      </c>
      <c r="N67" s="38" t="e">
        <f>(SUMIFS(FMZINp3_laika_grafiks!$K$93:$K$231,FMZINp3_laika_grafiks!#REF!,$A67,FMZINp3_laika_grafiks!$M$93:$M$231,N$61))/1000000+N66</f>
        <v>#REF!</v>
      </c>
      <c r="O67" s="11" t="e">
        <f t="shared" si="43"/>
        <v>#REF!</v>
      </c>
      <c r="P67" s="38" t="e">
        <f>(SUMIFS(FMZINp3_laika_grafiks!$K$93:$K$231,FMZINp3_laika_grafiks!#REF!,$A67,FMZINp3_laika_grafiks!$M$93:$M$231,P$61))/1000000+P66</f>
        <v>#REF!</v>
      </c>
      <c r="Q67" s="11" t="e">
        <f t="shared" si="44"/>
        <v>#REF!</v>
      </c>
      <c r="R67" s="38" t="e">
        <f>(SUMIFS(FMZINp3_laika_grafiks!$K$93:$K$231,FMZINp3_laika_grafiks!#REF!,$A67,FMZINp3_laika_grafiks!$M$93:$M$231,R$61))/1000000+R66</f>
        <v>#REF!</v>
      </c>
      <c r="S67" s="11" t="e">
        <f t="shared" si="45"/>
        <v>#REF!</v>
      </c>
      <c r="T67" s="38" t="e">
        <f>(SUMIFS(FMZINp3_laika_grafiks!$K$93:$K$231,FMZINp3_laika_grafiks!#REF!,$A67,FMZINp3_laika_grafiks!$M$93:$M$231,T$61))/1000000+T66</f>
        <v>#REF!</v>
      </c>
      <c r="U67" s="11" t="e">
        <f t="shared" si="46"/>
        <v>#REF!</v>
      </c>
      <c r="V67" s="38" t="e">
        <f>(SUMIFS(FMZINp3_laika_grafiks!$K$93:$K$231,FMZINp3_laika_grafiks!#REF!,$A67,FMZINp3_laika_grafiks!$M$93:$M$231,V$61))/1000000+V66</f>
        <v>#REF!</v>
      </c>
      <c r="W67" s="11" t="e">
        <f t="shared" si="47"/>
        <v>#REF!</v>
      </c>
      <c r="X67" s="38" t="e">
        <f>(SUMIFS(FMZINp3_laika_grafiks!$K$93:$K$231,FMZINp3_laika_grafiks!#REF!,$A67,FMZINp3_laika_grafiks!$M$93:$M$231,X$61))/1000000+X66</f>
        <v>#REF!</v>
      </c>
      <c r="Y67" s="11" t="e">
        <f t="shared" si="48"/>
        <v>#REF!</v>
      </c>
      <c r="AB67" s="48" t="s">
        <v>40</v>
      </c>
      <c r="AC67" s="49" t="e">
        <f>(SUMIFS(FMZINp3_laika_grafiks!$K$93:$K$231,FMZINp3_laika_grafiks!#REF!,'GRAFIKI II'!$AB67,FMZINp3_laika_grafiks!$M$93:$M$231,'GRAFIKI II'!AC$61)/1000000)+AC66</f>
        <v>#REF!</v>
      </c>
      <c r="AD67" s="49" t="e">
        <f>(SUMIFS(FMZINp3_laika_grafiks!$K$93:$K$231,FMZINp3_laika_grafiks!#REF!,'GRAFIKI II'!$AB67,FMZINp3_laika_grafiks!$M$93:$M$231,'GRAFIKI II'!AD$61)/1000000)+AD66</f>
        <v>#REF!</v>
      </c>
      <c r="AE67" s="49" t="e">
        <f>(SUMIFS(FMZINp3_laika_grafiks!$K$93:$K$231,FMZINp3_laika_grafiks!#REF!,'GRAFIKI II'!$AB67,FMZINp3_laika_grafiks!$M$93:$M$231,'GRAFIKI II'!AE$61)/1000000)+AE66</f>
        <v>#REF!</v>
      </c>
      <c r="AF67" s="49" t="e">
        <f>(SUMIFS(FMZINp3_laika_grafiks!$K$93:$K$231,FMZINp3_laika_grafiks!#REF!,'GRAFIKI II'!$AB67,FMZINp3_laika_grafiks!$M$93:$M$231,'GRAFIKI II'!AF$61)/1000000)+AF66</f>
        <v>#REF!</v>
      </c>
      <c r="AG67" s="49" t="e">
        <f>(SUMIFS(FMZINp3_laika_grafiks!$K$93:$K$231,FMZINp3_laika_grafiks!#REF!,'GRAFIKI II'!$AB67,FMZINp3_laika_grafiks!$M$93:$M$231,'GRAFIKI II'!AG$61)/1000000)+AG66</f>
        <v>#REF!</v>
      </c>
      <c r="AH67" s="49" t="e">
        <f>(SUMIFS(FMZINp3_laika_grafiks!$K$93:$K$231,FMZINp3_laika_grafiks!#REF!,'GRAFIKI II'!$AB67,FMZINp3_laika_grafiks!$M$93:$M$231,'GRAFIKI II'!AH$61)/1000000)+AH66</f>
        <v>#REF!</v>
      </c>
      <c r="AI67" s="49" t="e">
        <f>(SUMIFS(FMZINp3_laika_grafiks!$K$93:$K$231,FMZINp3_laika_grafiks!#REF!,'GRAFIKI II'!$AB67,FMZINp3_laika_grafiks!$M$93:$M$231,'GRAFIKI II'!AI$61)/1000000)+AI66</f>
        <v>#REF!</v>
      </c>
      <c r="AJ67" s="49" t="e">
        <f>(SUMIFS(FMZINp3_laika_grafiks!$K$93:$K$231,FMZINp3_laika_grafiks!#REF!,'GRAFIKI II'!$AB67,FMZINp3_laika_grafiks!$M$93:$M$231,'GRAFIKI II'!AJ$61)/1000000)+AJ66</f>
        <v>#REF!</v>
      </c>
      <c r="AK67" s="49" t="e">
        <f>(SUMIFS(FMZINp3_laika_grafiks!$K$93:$K$231,FMZINp3_laika_grafiks!#REF!,'GRAFIKI II'!$AB67,FMZINp3_laika_grafiks!$M$93:$M$231,'GRAFIKI II'!AK$61)/1000000)+AK66</f>
        <v>#REF!</v>
      </c>
      <c r="AL67" s="49" t="e">
        <f>(SUMIFS(FMZINp3_laika_grafiks!$K$93:$K$231,FMZINp3_laika_grafiks!#REF!,'GRAFIKI II'!$AB67,FMZINp3_laika_grafiks!$M$93:$M$231,'GRAFIKI II'!AL$61)/1000000)+AL66</f>
        <v>#REF!</v>
      </c>
      <c r="AM67" s="49" t="e">
        <f>(SUMIFS(FMZINp3_laika_grafiks!$K$93:$K$231,FMZINp3_laika_grafiks!#REF!,'GRAFIKI II'!$AB67,FMZINp3_laika_grafiks!$M$93:$M$231,'GRAFIKI II'!AM$61)/1000000)+AM66</f>
        <v>#REF!</v>
      </c>
      <c r="AN67" s="49" t="e">
        <f>(SUMIFS(FMZINp3_laika_grafiks!$K$93:$K$231,FMZINp3_laika_grafiks!#REF!,'GRAFIKI II'!$AB67,FMZINp3_laika_grafiks!$M$93:$M$231,'GRAFIKI II'!AN$61)/1000000)+AN66</f>
        <v>#REF!</v>
      </c>
    </row>
    <row r="68" spans="1:67" x14ac:dyDescent="0.4">
      <c r="A68" s="42" t="s">
        <v>39</v>
      </c>
      <c r="B68" s="38" t="e">
        <f>(SUMIFS(FMZINp3_laika_grafiks!$K$93:$K$231,FMZINp3_laika_grafiks!#REF!,$A68,FMZINp3_laika_grafiks!$M$93:$M$231,B$61))/1000000+B67</f>
        <v>#REF!</v>
      </c>
      <c r="C68" s="11" t="e">
        <f t="shared" si="37"/>
        <v>#REF!</v>
      </c>
      <c r="D68" s="38" t="e">
        <f>(SUMIFS(FMZINp3_laika_grafiks!$K$93:$K$231,FMZINp3_laika_grafiks!#REF!,$A68,FMZINp3_laika_grafiks!$M$93:$M$231,D$61))/1000000+D67</f>
        <v>#REF!</v>
      </c>
      <c r="E68" s="11" t="e">
        <f t="shared" si="38"/>
        <v>#REF!</v>
      </c>
      <c r="F68" s="38" t="e">
        <f>(SUMIFS(FMZINp3_laika_grafiks!$K$93:$K$231,FMZINp3_laika_grafiks!#REF!,$A68,FMZINp3_laika_grafiks!$M$93:$M$231,F$61))/1000000+F67</f>
        <v>#REF!</v>
      </c>
      <c r="G68" s="11" t="e">
        <f t="shared" si="39"/>
        <v>#REF!</v>
      </c>
      <c r="H68" s="38" t="e">
        <f>(SUMIFS(FMZINp3_laika_grafiks!$K$93:$K$231,FMZINp3_laika_grafiks!#REF!,$A68,FMZINp3_laika_grafiks!$M$93:$M$231,H$61))/1000000+H67</f>
        <v>#REF!</v>
      </c>
      <c r="I68" s="11" t="e">
        <f t="shared" si="40"/>
        <v>#REF!</v>
      </c>
      <c r="J68" s="38" t="e">
        <f>(SUMIFS(FMZINp3_laika_grafiks!$K$93:$K$231,FMZINp3_laika_grafiks!#REF!,$A68,FMZINp3_laika_grafiks!$M$93:$M$231,J$61))/1000000+J67</f>
        <v>#REF!</v>
      </c>
      <c r="K68" s="11" t="e">
        <f t="shared" si="41"/>
        <v>#REF!</v>
      </c>
      <c r="L68" s="38" t="e">
        <f>(SUMIFS(FMZINp3_laika_grafiks!$K$93:$K$231,FMZINp3_laika_grafiks!#REF!,$A68,FMZINp3_laika_grafiks!$M$93:$M$231,L$61))/1000000+L67</f>
        <v>#REF!</v>
      </c>
      <c r="M68" s="11" t="e">
        <f t="shared" si="42"/>
        <v>#REF!</v>
      </c>
      <c r="N68" s="38" t="e">
        <f>(SUMIFS(FMZINp3_laika_grafiks!$K$93:$K$231,FMZINp3_laika_grafiks!#REF!,$A68,FMZINp3_laika_grafiks!$M$93:$M$231,N$61))/1000000+N67</f>
        <v>#REF!</v>
      </c>
      <c r="O68" s="11" t="e">
        <f t="shared" si="43"/>
        <v>#REF!</v>
      </c>
      <c r="P68" s="38" t="e">
        <f>(SUMIFS(FMZINp3_laika_grafiks!$K$93:$K$231,FMZINp3_laika_grafiks!#REF!,$A68,FMZINp3_laika_grafiks!$M$93:$M$231,P$61))/1000000+P67</f>
        <v>#REF!</v>
      </c>
      <c r="Q68" s="11" t="e">
        <f t="shared" si="44"/>
        <v>#REF!</v>
      </c>
      <c r="R68" s="38" t="e">
        <f>(SUMIFS(FMZINp3_laika_grafiks!$K$93:$K$231,FMZINp3_laika_grafiks!#REF!,$A68,FMZINp3_laika_grafiks!$M$93:$M$231,R$61))/1000000+R67</f>
        <v>#REF!</v>
      </c>
      <c r="S68" s="11" t="e">
        <f t="shared" si="45"/>
        <v>#REF!</v>
      </c>
      <c r="T68" s="38" t="e">
        <f>(SUMIFS(FMZINp3_laika_grafiks!$K$93:$K$231,FMZINp3_laika_grafiks!#REF!,$A68,FMZINp3_laika_grafiks!$M$93:$M$231,T$61))/1000000+T67</f>
        <v>#REF!</v>
      </c>
      <c r="U68" s="11" t="e">
        <f t="shared" si="46"/>
        <v>#REF!</v>
      </c>
      <c r="V68" s="38" t="e">
        <f>(SUMIFS(FMZINp3_laika_grafiks!$K$93:$K$231,FMZINp3_laika_grafiks!#REF!,$A68,FMZINp3_laika_grafiks!$M$93:$M$231,V$61))/1000000+V67</f>
        <v>#REF!</v>
      </c>
      <c r="W68" s="11" t="e">
        <f t="shared" si="47"/>
        <v>#REF!</v>
      </c>
      <c r="X68" s="38" t="e">
        <f>(SUMIFS(FMZINp3_laika_grafiks!$K$93:$K$231,FMZINp3_laika_grafiks!#REF!,$A68,FMZINp3_laika_grafiks!$M$93:$M$231,X$61))/1000000+X67</f>
        <v>#REF!</v>
      </c>
      <c r="Y68" s="11" t="e">
        <f t="shared" si="48"/>
        <v>#REF!</v>
      </c>
      <c r="AB68" s="48" t="s">
        <v>39</v>
      </c>
      <c r="AC68" s="49" t="e">
        <f>(SUMIFS(FMZINp3_laika_grafiks!$K$93:$K$231,FMZINp3_laika_grafiks!#REF!,'GRAFIKI II'!$AB68,FMZINp3_laika_grafiks!$M$93:$M$231,'GRAFIKI II'!AC$61)/1000000)+AC67</f>
        <v>#REF!</v>
      </c>
      <c r="AD68" s="49" t="e">
        <f>(SUMIFS(FMZINp3_laika_grafiks!$K$93:$K$231,FMZINp3_laika_grafiks!#REF!,'GRAFIKI II'!$AB68,FMZINp3_laika_grafiks!$M$93:$M$231,'GRAFIKI II'!AD$61)/1000000)+AD67</f>
        <v>#REF!</v>
      </c>
      <c r="AE68" s="49" t="e">
        <f>(SUMIFS(FMZINp3_laika_grafiks!$K$93:$K$231,FMZINp3_laika_grafiks!#REF!,'GRAFIKI II'!$AB68,FMZINp3_laika_grafiks!$M$93:$M$231,'GRAFIKI II'!AE$61)/1000000)+AE67</f>
        <v>#REF!</v>
      </c>
      <c r="AF68" s="49" t="e">
        <f>(SUMIFS(FMZINp3_laika_grafiks!$K$93:$K$231,FMZINp3_laika_grafiks!#REF!,'GRAFIKI II'!$AB68,FMZINp3_laika_grafiks!$M$93:$M$231,'GRAFIKI II'!AF$61)/1000000)+AF67</f>
        <v>#REF!</v>
      </c>
      <c r="AG68" s="49" t="e">
        <f>(SUMIFS(FMZINp3_laika_grafiks!$K$93:$K$231,FMZINp3_laika_grafiks!#REF!,'GRAFIKI II'!$AB68,FMZINp3_laika_grafiks!$M$93:$M$231,'GRAFIKI II'!AG$61)/1000000)+AG67</f>
        <v>#REF!</v>
      </c>
      <c r="AH68" s="49" t="e">
        <f>(SUMIFS(FMZINp3_laika_grafiks!$K$93:$K$231,FMZINp3_laika_grafiks!#REF!,'GRAFIKI II'!$AB68,FMZINp3_laika_grafiks!$M$93:$M$231,'GRAFIKI II'!AH$61)/1000000)+AH67</f>
        <v>#REF!</v>
      </c>
      <c r="AI68" s="49" t="e">
        <f>(SUMIFS(FMZINp3_laika_grafiks!$K$93:$K$231,FMZINp3_laika_grafiks!#REF!,'GRAFIKI II'!$AB68,FMZINp3_laika_grafiks!$M$93:$M$231,'GRAFIKI II'!AI$61)/1000000)+AI67</f>
        <v>#REF!</v>
      </c>
      <c r="AJ68" s="49" t="e">
        <f>(SUMIFS(FMZINp3_laika_grafiks!$K$93:$K$231,FMZINp3_laika_grafiks!#REF!,'GRAFIKI II'!$AB68,FMZINp3_laika_grafiks!$M$93:$M$231,'GRAFIKI II'!AJ$61)/1000000)+AJ67</f>
        <v>#REF!</v>
      </c>
      <c r="AK68" s="49" t="e">
        <f>(SUMIFS(FMZINp3_laika_grafiks!$K$93:$K$231,FMZINp3_laika_grafiks!#REF!,'GRAFIKI II'!$AB68,FMZINp3_laika_grafiks!$M$93:$M$231,'GRAFIKI II'!AK$61)/1000000)+AK67</f>
        <v>#REF!</v>
      </c>
      <c r="AL68" s="49" t="e">
        <f>(SUMIFS(FMZINp3_laika_grafiks!$K$93:$K$231,FMZINp3_laika_grafiks!#REF!,'GRAFIKI II'!$AB68,FMZINp3_laika_grafiks!$M$93:$M$231,'GRAFIKI II'!AL$61)/1000000)+AL67</f>
        <v>#REF!</v>
      </c>
      <c r="AM68" s="49" t="e">
        <f>(SUMIFS(FMZINp3_laika_grafiks!$K$93:$K$231,FMZINp3_laika_grafiks!#REF!,'GRAFIKI II'!$AB68,FMZINp3_laika_grafiks!$M$93:$M$231,'GRAFIKI II'!AM$61)/1000000)+AM67</f>
        <v>#REF!</v>
      </c>
      <c r="AN68" s="49" t="e">
        <f>(SUMIFS(FMZINp3_laika_grafiks!$K$93:$K$231,FMZINp3_laika_grafiks!#REF!,'GRAFIKI II'!$AB68,FMZINp3_laika_grafiks!$M$93:$M$231,'GRAFIKI II'!AN$61)/1000000)+AN67</f>
        <v>#REF!</v>
      </c>
    </row>
    <row r="69" spans="1:67" x14ac:dyDescent="0.4">
      <c r="A69" s="42" t="s">
        <v>38</v>
      </c>
      <c r="B69" s="38" t="e">
        <f>(SUMIFS(FMZINp3_laika_grafiks!$K$93:$K$231,FMZINp3_laika_grafiks!#REF!,$A69,FMZINp3_laika_grafiks!$M$93:$M$231,B$61))/1000000+B68</f>
        <v>#REF!</v>
      </c>
      <c r="C69" s="11" t="e">
        <f t="shared" si="37"/>
        <v>#REF!</v>
      </c>
      <c r="D69" s="38" t="e">
        <f>(SUMIFS(FMZINp3_laika_grafiks!$K$93:$K$231,FMZINp3_laika_grafiks!#REF!,$A69,FMZINp3_laika_grafiks!$M$93:$M$231,D$61))/1000000+D68</f>
        <v>#REF!</v>
      </c>
      <c r="E69" s="11" t="e">
        <f t="shared" si="38"/>
        <v>#REF!</v>
      </c>
      <c r="F69" s="38" t="e">
        <f>(SUMIFS(FMZINp3_laika_grafiks!$K$93:$K$231,FMZINp3_laika_grafiks!#REF!,$A69,FMZINp3_laika_grafiks!$M$93:$M$231,F$61))/1000000+F68</f>
        <v>#REF!</v>
      </c>
      <c r="G69" s="11" t="e">
        <f t="shared" si="39"/>
        <v>#REF!</v>
      </c>
      <c r="H69" s="38" t="e">
        <f>(SUMIFS(FMZINp3_laika_grafiks!$K$93:$K$231,FMZINp3_laika_grafiks!#REF!,$A69,FMZINp3_laika_grafiks!$M$93:$M$231,H$61))/1000000+H68</f>
        <v>#REF!</v>
      </c>
      <c r="I69" s="11" t="e">
        <f t="shared" si="40"/>
        <v>#REF!</v>
      </c>
      <c r="J69" s="38" t="e">
        <f>(SUMIFS(FMZINp3_laika_grafiks!$K$93:$K$231,FMZINp3_laika_grafiks!#REF!,$A69,FMZINp3_laika_grafiks!$M$93:$M$231,J$61))/1000000+J68</f>
        <v>#REF!</v>
      </c>
      <c r="K69" s="11" t="e">
        <f t="shared" si="41"/>
        <v>#REF!</v>
      </c>
      <c r="L69" s="38" t="e">
        <f>(SUMIFS(FMZINp3_laika_grafiks!$K$93:$K$231,FMZINp3_laika_grafiks!#REF!,$A69,FMZINp3_laika_grafiks!$M$93:$M$231,L$61))/1000000+L68</f>
        <v>#REF!</v>
      </c>
      <c r="M69" s="11" t="e">
        <f t="shared" si="42"/>
        <v>#REF!</v>
      </c>
      <c r="N69" s="38" t="e">
        <f>(SUMIFS(FMZINp3_laika_grafiks!$K$93:$K$231,FMZINp3_laika_grafiks!#REF!,$A69,FMZINp3_laika_grafiks!$M$93:$M$231,N$61))/1000000+N68</f>
        <v>#REF!</v>
      </c>
      <c r="O69" s="11" t="e">
        <f t="shared" si="43"/>
        <v>#REF!</v>
      </c>
      <c r="P69" s="38" t="e">
        <f>(SUMIFS(FMZINp3_laika_grafiks!$K$93:$K$231,FMZINp3_laika_grafiks!#REF!,$A69,FMZINp3_laika_grafiks!$M$93:$M$231,P$61))/1000000+P68</f>
        <v>#REF!</v>
      </c>
      <c r="Q69" s="11" t="e">
        <f t="shared" si="44"/>
        <v>#REF!</v>
      </c>
      <c r="R69" s="38" t="e">
        <f>(SUMIFS(FMZINp3_laika_grafiks!$K$93:$K$231,FMZINp3_laika_grafiks!#REF!,$A69,FMZINp3_laika_grafiks!$M$93:$M$231,R$61))/1000000+R68</f>
        <v>#REF!</v>
      </c>
      <c r="S69" s="11" t="e">
        <f t="shared" si="45"/>
        <v>#REF!</v>
      </c>
      <c r="T69" s="38" t="e">
        <f>(SUMIFS(FMZINp3_laika_grafiks!$K$93:$K$231,FMZINp3_laika_grafiks!#REF!,$A69,FMZINp3_laika_grafiks!$M$93:$M$231,T$61))/1000000+T68</f>
        <v>#REF!</v>
      </c>
      <c r="U69" s="11" t="e">
        <f t="shared" si="46"/>
        <v>#REF!</v>
      </c>
      <c r="V69" s="38" t="e">
        <f>(SUMIFS(FMZINp3_laika_grafiks!$K$93:$K$231,FMZINp3_laika_grafiks!#REF!,$A69,FMZINp3_laika_grafiks!$M$93:$M$231,V$61))/1000000+V68</f>
        <v>#REF!</v>
      </c>
      <c r="W69" s="11" t="e">
        <f t="shared" si="47"/>
        <v>#REF!</v>
      </c>
      <c r="X69" s="38" t="e">
        <f>(SUMIFS(FMZINp3_laika_grafiks!$K$93:$K$231,FMZINp3_laika_grafiks!#REF!,$A69,FMZINp3_laika_grafiks!$M$93:$M$231,X$61))/1000000+X68</f>
        <v>#REF!</v>
      </c>
      <c r="Y69" s="11" t="e">
        <f t="shared" si="48"/>
        <v>#REF!</v>
      </c>
      <c r="AB69" s="48" t="s">
        <v>38</v>
      </c>
      <c r="AC69" s="49" t="e">
        <f>(SUMIFS(FMZINp3_laika_grafiks!$K$93:$K$231,FMZINp3_laika_grafiks!#REF!,'GRAFIKI II'!$AB69,FMZINp3_laika_grafiks!$M$93:$M$231,'GRAFIKI II'!AC$61)/1000000)+AC68</f>
        <v>#REF!</v>
      </c>
      <c r="AD69" s="49" t="e">
        <f>(SUMIFS(FMZINp3_laika_grafiks!$K$93:$K$231,FMZINp3_laika_grafiks!#REF!,'GRAFIKI II'!$AB69,FMZINp3_laika_grafiks!$M$93:$M$231,'GRAFIKI II'!AD$61)/1000000)+AD68</f>
        <v>#REF!</v>
      </c>
      <c r="AE69" s="49" t="e">
        <f>(SUMIFS(FMZINp3_laika_grafiks!$K$93:$K$231,FMZINp3_laika_grafiks!#REF!,'GRAFIKI II'!$AB69,FMZINp3_laika_grafiks!$M$93:$M$231,'GRAFIKI II'!AE$61)/1000000)+AE68</f>
        <v>#REF!</v>
      </c>
      <c r="AF69" s="49" t="e">
        <f>(SUMIFS(FMZINp3_laika_grafiks!$K$93:$K$231,FMZINp3_laika_grafiks!#REF!,'GRAFIKI II'!$AB69,FMZINp3_laika_grafiks!$M$93:$M$231,'GRAFIKI II'!AF$61)/1000000)+AF68</f>
        <v>#REF!</v>
      </c>
      <c r="AG69" s="49" t="e">
        <f>(SUMIFS(FMZINp3_laika_grafiks!$K$93:$K$231,FMZINp3_laika_grafiks!#REF!,'GRAFIKI II'!$AB69,FMZINp3_laika_grafiks!$M$93:$M$231,'GRAFIKI II'!AG$61)/1000000)+AG68</f>
        <v>#REF!</v>
      </c>
      <c r="AH69" s="49" t="e">
        <f>(SUMIFS(FMZINp3_laika_grafiks!$K$93:$K$231,FMZINp3_laika_grafiks!#REF!,'GRAFIKI II'!$AB69,FMZINp3_laika_grafiks!$M$93:$M$231,'GRAFIKI II'!AH$61)/1000000)+AH68</f>
        <v>#REF!</v>
      </c>
      <c r="AI69" s="49" t="e">
        <f>(SUMIFS(FMZINp3_laika_grafiks!$K$93:$K$231,FMZINp3_laika_grafiks!#REF!,'GRAFIKI II'!$AB69,FMZINp3_laika_grafiks!$M$93:$M$231,'GRAFIKI II'!AI$61)/1000000)+AI68</f>
        <v>#REF!</v>
      </c>
      <c r="AJ69" s="49" t="e">
        <f>(SUMIFS(FMZINp3_laika_grafiks!$K$93:$K$231,FMZINp3_laika_grafiks!#REF!,'GRAFIKI II'!$AB69,FMZINp3_laika_grafiks!$M$93:$M$231,'GRAFIKI II'!AJ$61)/1000000)+AJ68</f>
        <v>#REF!</v>
      </c>
      <c r="AK69" s="49" t="e">
        <f>(SUMIFS(FMZINp3_laika_grafiks!$K$93:$K$231,FMZINp3_laika_grafiks!#REF!,'GRAFIKI II'!$AB69,FMZINp3_laika_grafiks!$M$93:$M$231,'GRAFIKI II'!AK$61)/1000000)+AK68</f>
        <v>#REF!</v>
      </c>
      <c r="AL69" s="49" t="e">
        <f>(SUMIFS(FMZINp3_laika_grafiks!$K$93:$K$231,FMZINp3_laika_grafiks!#REF!,'GRAFIKI II'!$AB69,FMZINp3_laika_grafiks!$M$93:$M$231,'GRAFIKI II'!AL$61)/1000000)+AL68</f>
        <v>#REF!</v>
      </c>
      <c r="AM69" s="49" t="e">
        <f>(SUMIFS(FMZINp3_laika_grafiks!$K$93:$K$231,FMZINp3_laika_grafiks!#REF!,'GRAFIKI II'!$AB69,FMZINp3_laika_grafiks!$M$93:$M$231,'GRAFIKI II'!AM$61)/1000000)+AM68</f>
        <v>#REF!</v>
      </c>
      <c r="AN69" s="49" t="e">
        <f>(SUMIFS(FMZINp3_laika_grafiks!$K$93:$K$231,FMZINp3_laika_grafiks!#REF!,'GRAFIKI II'!$AB69,FMZINp3_laika_grafiks!$M$93:$M$231,'GRAFIKI II'!AN$61)/1000000)+AN68</f>
        <v>#REF!</v>
      </c>
    </row>
    <row r="70" spans="1:67" x14ac:dyDescent="0.4">
      <c r="A70" s="42" t="s">
        <v>37</v>
      </c>
      <c r="B70" s="38" t="e">
        <f>(SUMIFS(FMZINp3_laika_grafiks!$K$93:$K$231,FMZINp3_laika_grafiks!#REF!,$A70,FMZINp3_laika_grafiks!$M$93:$M$231,B$61))/1000000+B69</f>
        <v>#REF!</v>
      </c>
      <c r="C70" s="11" t="e">
        <f t="shared" si="37"/>
        <v>#REF!</v>
      </c>
      <c r="D70" s="38" t="e">
        <f>(SUMIFS(FMZINp3_laika_grafiks!$K$93:$K$231,FMZINp3_laika_grafiks!#REF!,$A70,FMZINp3_laika_grafiks!$M$93:$M$231,D$61))/1000000+D69</f>
        <v>#REF!</v>
      </c>
      <c r="E70" s="11" t="e">
        <f t="shared" si="38"/>
        <v>#REF!</v>
      </c>
      <c r="F70" s="38" t="e">
        <f>(SUMIFS(FMZINp3_laika_grafiks!$K$93:$K$231,FMZINp3_laika_grafiks!#REF!,$A70,FMZINp3_laika_grafiks!$M$93:$M$231,F$61))/1000000+F69</f>
        <v>#REF!</v>
      </c>
      <c r="G70" s="11" t="e">
        <f t="shared" si="39"/>
        <v>#REF!</v>
      </c>
      <c r="H70" s="38" t="e">
        <f>(SUMIFS(FMZINp3_laika_grafiks!$K$93:$K$231,FMZINp3_laika_grafiks!#REF!,$A70,FMZINp3_laika_grafiks!$M$93:$M$231,H$61))/1000000+H69</f>
        <v>#REF!</v>
      </c>
      <c r="I70" s="11" t="e">
        <f t="shared" si="40"/>
        <v>#REF!</v>
      </c>
      <c r="J70" s="38" t="e">
        <f>(SUMIFS(FMZINp3_laika_grafiks!$K$93:$K$231,FMZINp3_laika_grafiks!#REF!,$A70,FMZINp3_laika_grafiks!$M$93:$M$231,J$61))/1000000+J69</f>
        <v>#REF!</v>
      </c>
      <c r="K70" s="11" t="e">
        <f t="shared" si="41"/>
        <v>#REF!</v>
      </c>
      <c r="L70" s="38" t="e">
        <f>(SUMIFS(FMZINp3_laika_grafiks!$K$93:$K$231,FMZINp3_laika_grafiks!#REF!,$A70,FMZINp3_laika_grafiks!$M$93:$M$231,L$61))/1000000+L69</f>
        <v>#REF!</v>
      </c>
      <c r="M70" s="11" t="e">
        <f t="shared" si="42"/>
        <v>#REF!</v>
      </c>
      <c r="N70" s="38" t="e">
        <f>(SUMIFS(FMZINp3_laika_grafiks!$K$93:$K$231,FMZINp3_laika_grafiks!#REF!,$A70,FMZINp3_laika_grafiks!$M$93:$M$231,N$61))/1000000+N69</f>
        <v>#REF!</v>
      </c>
      <c r="O70" s="11" t="e">
        <f t="shared" si="43"/>
        <v>#REF!</v>
      </c>
      <c r="P70" s="38" t="e">
        <f>(SUMIFS(FMZINp3_laika_grafiks!$K$93:$K$231,FMZINp3_laika_grafiks!#REF!,$A70,FMZINp3_laika_grafiks!$M$93:$M$231,P$61))/1000000+P69</f>
        <v>#REF!</v>
      </c>
      <c r="Q70" s="11" t="e">
        <f t="shared" si="44"/>
        <v>#REF!</v>
      </c>
      <c r="R70" s="38" t="e">
        <f>(SUMIFS(FMZINp3_laika_grafiks!$K$93:$K$231,FMZINp3_laika_grafiks!#REF!,$A70,FMZINp3_laika_grafiks!$M$93:$M$231,R$61))/1000000+R69</f>
        <v>#REF!</v>
      </c>
      <c r="S70" s="11" t="e">
        <f t="shared" si="45"/>
        <v>#REF!</v>
      </c>
      <c r="T70" s="38" t="e">
        <f>(SUMIFS(FMZINp3_laika_grafiks!$K$93:$K$231,FMZINp3_laika_grafiks!#REF!,$A70,FMZINp3_laika_grafiks!$M$93:$M$231,T$61))/1000000+T69</f>
        <v>#REF!</v>
      </c>
      <c r="U70" s="11" t="e">
        <f t="shared" si="46"/>
        <v>#REF!</v>
      </c>
      <c r="V70" s="38" t="e">
        <f>(SUMIFS(FMZINp3_laika_grafiks!$K$93:$K$231,FMZINp3_laika_grafiks!#REF!,$A70,FMZINp3_laika_grafiks!$M$93:$M$231,V$61))/1000000+V69</f>
        <v>#REF!</v>
      </c>
      <c r="W70" s="11" t="e">
        <f t="shared" si="47"/>
        <v>#REF!</v>
      </c>
      <c r="X70" s="38" t="e">
        <f>(SUMIFS(FMZINp3_laika_grafiks!$K$93:$K$231,FMZINp3_laika_grafiks!#REF!,$A70,FMZINp3_laika_grafiks!$M$93:$M$231,X$61))/1000000+X69</f>
        <v>#REF!</v>
      </c>
      <c r="Y70" s="11" t="e">
        <f t="shared" si="48"/>
        <v>#REF!</v>
      </c>
      <c r="AB70" s="48" t="s">
        <v>37</v>
      </c>
      <c r="AC70" s="49" t="e">
        <f>(SUMIFS(FMZINp3_laika_grafiks!$K$93:$K$231,FMZINp3_laika_grafiks!#REF!,'GRAFIKI II'!$AB70,FMZINp3_laika_grafiks!$M$93:$M$231,'GRAFIKI II'!AC$61)/1000000)+AC69</f>
        <v>#REF!</v>
      </c>
      <c r="AD70" s="49" t="e">
        <f>(SUMIFS(FMZINp3_laika_grafiks!$K$93:$K$231,FMZINp3_laika_grafiks!#REF!,'GRAFIKI II'!$AB70,FMZINp3_laika_grafiks!$M$93:$M$231,'GRAFIKI II'!AD$61)/1000000)+AD69</f>
        <v>#REF!</v>
      </c>
      <c r="AE70" s="49" t="e">
        <f>(SUMIFS(FMZINp3_laika_grafiks!$K$93:$K$231,FMZINp3_laika_grafiks!#REF!,'GRAFIKI II'!$AB70,FMZINp3_laika_grafiks!$M$93:$M$231,'GRAFIKI II'!AE$61)/1000000)+AE69</f>
        <v>#REF!</v>
      </c>
      <c r="AF70" s="49" t="e">
        <f>(SUMIFS(FMZINp3_laika_grafiks!$K$93:$K$231,FMZINp3_laika_grafiks!#REF!,'GRAFIKI II'!$AB70,FMZINp3_laika_grafiks!$M$93:$M$231,'GRAFIKI II'!AF$61)/1000000)+AF69</f>
        <v>#REF!</v>
      </c>
      <c r="AG70" s="49" t="e">
        <f>(SUMIFS(FMZINp3_laika_grafiks!$K$93:$K$231,FMZINp3_laika_grafiks!#REF!,'GRAFIKI II'!$AB70,FMZINp3_laika_grafiks!$M$93:$M$231,'GRAFIKI II'!AG$61)/1000000)+AG69</f>
        <v>#REF!</v>
      </c>
      <c r="AH70" s="49" t="e">
        <f>(SUMIFS(FMZINp3_laika_grafiks!$K$93:$K$231,FMZINp3_laika_grafiks!#REF!,'GRAFIKI II'!$AB70,FMZINp3_laika_grafiks!$M$93:$M$231,'GRAFIKI II'!AH$61)/1000000)+AH69</f>
        <v>#REF!</v>
      </c>
      <c r="AI70" s="49" t="e">
        <f>(SUMIFS(FMZINp3_laika_grafiks!$K$93:$K$231,FMZINp3_laika_grafiks!#REF!,'GRAFIKI II'!$AB70,FMZINp3_laika_grafiks!$M$93:$M$231,'GRAFIKI II'!AI$61)/1000000)+AI69</f>
        <v>#REF!</v>
      </c>
      <c r="AJ70" s="49" t="e">
        <f>(SUMIFS(FMZINp3_laika_grafiks!$K$93:$K$231,FMZINp3_laika_grafiks!#REF!,'GRAFIKI II'!$AB70,FMZINp3_laika_grafiks!$M$93:$M$231,'GRAFIKI II'!AJ$61)/1000000)+AJ69</f>
        <v>#REF!</v>
      </c>
      <c r="AK70" s="49" t="e">
        <f>(SUMIFS(FMZINp3_laika_grafiks!$K$93:$K$231,FMZINp3_laika_grafiks!#REF!,'GRAFIKI II'!$AB70,FMZINp3_laika_grafiks!$M$93:$M$231,'GRAFIKI II'!AK$61)/1000000)+AK69</f>
        <v>#REF!</v>
      </c>
      <c r="AL70" s="49" t="e">
        <f>(SUMIFS(FMZINp3_laika_grafiks!$K$93:$K$231,FMZINp3_laika_grafiks!#REF!,'GRAFIKI II'!$AB70,FMZINp3_laika_grafiks!$M$93:$M$231,'GRAFIKI II'!AL$61)/1000000)+AL69</f>
        <v>#REF!</v>
      </c>
      <c r="AM70" s="49" t="e">
        <f>(SUMIFS(FMZINp3_laika_grafiks!$K$93:$K$231,FMZINp3_laika_grafiks!#REF!,'GRAFIKI II'!$AB70,FMZINp3_laika_grafiks!$M$93:$M$231,'GRAFIKI II'!AM$61)/1000000)+AM69</f>
        <v>#REF!</v>
      </c>
      <c r="AN70" s="49" t="e">
        <f>(SUMIFS(FMZINp3_laika_grafiks!$K$93:$K$231,FMZINp3_laika_grafiks!#REF!,'GRAFIKI II'!$AB70,FMZINp3_laika_grafiks!$M$93:$M$231,'GRAFIKI II'!AN$61)/1000000)+AN69</f>
        <v>#REF!</v>
      </c>
    </row>
    <row r="71" spans="1:67" x14ac:dyDescent="0.4">
      <c r="A71" s="42" t="s">
        <v>41</v>
      </c>
      <c r="B71" s="38" t="e">
        <f>(SUMIFS(FMZINp3_laika_grafiks!$K$93:$K$231,FMZINp3_laika_grafiks!#REF!,$A71,FMZINp3_laika_grafiks!$M$93:$M$231,B$61))/1000000+B70</f>
        <v>#REF!</v>
      </c>
      <c r="C71" s="11" t="e">
        <f t="shared" si="37"/>
        <v>#REF!</v>
      </c>
      <c r="D71" s="38" t="e">
        <f>(SUMIFS(FMZINp3_laika_grafiks!$K$93:$K$231,FMZINp3_laika_grafiks!#REF!,$A71,FMZINp3_laika_grafiks!$M$93:$M$231,D$61))/1000000+D70</f>
        <v>#REF!</v>
      </c>
      <c r="E71" s="11" t="e">
        <f t="shared" si="38"/>
        <v>#REF!</v>
      </c>
      <c r="F71" s="38" t="e">
        <f>(SUMIFS(FMZINp3_laika_grafiks!$K$93:$K$231,FMZINp3_laika_grafiks!#REF!,$A71,FMZINp3_laika_grafiks!$M$93:$M$231,F$61))/1000000+F70</f>
        <v>#REF!</v>
      </c>
      <c r="G71" s="11" t="e">
        <f t="shared" si="39"/>
        <v>#REF!</v>
      </c>
      <c r="H71" s="38" t="e">
        <f>(SUMIFS(FMZINp3_laika_grafiks!$K$93:$K$231,FMZINp3_laika_grafiks!#REF!,$A71,FMZINp3_laika_grafiks!$M$93:$M$231,H$61))/1000000+H70</f>
        <v>#REF!</v>
      </c>
      <c r="I71" s="11" t="e">
        <f t="shared" si="40"/>
        <v>#REF!</v>
      </c>
      <c r="J71" s="38" t="e">
        <f>(SUMIFS(FMZINp3_laika_grafiks!$K$93:$K$231,FMZINp3_laika_grafiks!#REF!,$A71,FMZINp3_laika_grafiks!$M$93:$M$231,J$61))/1000000+J70</f>
        <v>#REF!</v>
      </c>
      <c r="K71" s="11" t="e">
        <f t="shared" si="41"/>
        <v>#REF!</v>
      </c>
      <c r="L71" s="38" t="e">
        <f>(SUMIFS(FMZINp3_laika_grafiks!$K$93:$K$231,FMZINp3_laika_grafiks!#REF!,$A71,FMZINp3_laika_grafiks!$M$93:$M$231,L$61))/1000000+L70</f>
        <v>#REF!</v>
      </c>
      <c r="M71" s="11" t="e">
        <f t="shared" si="42"/>
        <v>#REF!</v>
      </c>
      <c r="N71" s="38" t="e">
        <f>(SUMIFS(FMZINp3_laika_grafiks!$K$93:$K$231,FMZINp3_laika_grafiks!#REF!,$A71,FMZINp3_laika_grafiks!$M$93:$M$231,N$61))/1000000+N70</f>
        <v>#REF!</v>
      </c>
      <c r="O71" s="11" t="e">
        <f t="shared" si="43"/>
        <v>#REF!</v>
      </c>
      <c r="P71" s="38" t="e">
        <f>(SUMIFS(FMZINp3_laika_grafiks!$K$93:$K$231,FMZINp3_laika_grafiks!#REF!,$A71,FMZINp3_laika_grafiks!$M$93:$M$231,P$61))/1000000+P70</f>
        <v>#REF!</v>
      </c>
      <c r="Q71" s="11" t="e">
        <f t="shared" si="44"/>
        <v>#REF!</v>
      </c>
      <c r="R71" s="38" t="e">
        <f>(SUMIFS(FMZINp3_laika_grafiks!$K$93:$K$231,FMZINp3_laika_grafiks!#REF!,$A71,FMZINp3_laika_grafiks!$M$93:$M$231,R$61))/1000000+R70</f>
        <v>#REF!</v>
      </c>
      <c r="S71" s="11" t="e">
        <f t="shared" si="45"/>
        <v>#REF!</v>
      </c>
      <c r="T71" s="38" t="e">
        <f>(SUMIFS(FMZINp3_laika_grafiks!$K$93:$K$231,FMZINp3_laika_grafiks!#REF!,$A71,FMZINp3_laika_grafiks!$M$93:$M$231,T$61))/1000000+T70</f>
        <v>#REF!</v>
      </c>
      <c r="U71" s="11" t="e">
        <f t="shared" si="46"/>
        <v>#REF!</v>
      </c>
      <c r="V71" s="38" t="e">
        <f>(SUMIFS(FMZINp3_laika_grafiks!$K$93:$K$231,FMZINp3_laika_grafiks!#REF!,$A71,FMZINp3_laika_grafiks!$M$93:$M$231,V$61))/1000000+V70</f>
        <v>#REF!</v>
      </c>
      <c r="W71" s="11" t="e">
        <f t="shared" si="47"/>
        <v>#REF!</v>
      </c>
      <c r="X71" s="38" t="e">
        <f>(SUMIFS(FMZINp3_laika_grafiks!$K$93:$K$231,FMZINp3_laika_grafiks!#REF!,$A71,FMZINp3_laika_grafiks!$M$93:$M$231,X$61))/1000000+X70</f>
        <v>#REF!</v>
      </c>
      <c r="Y71" s="11" t="e">
        <f t="shared" si="48"/>
        <v>#REF!</v>
      </c>
      <c r="AB71" s="48" t="s">
        <v>41</v>
      </c>
      <c r="AC71" s="49" t="e">
        <f>(SUMIFS(FMZINp3_laika_grafiks!$K$93:$K$231,FMZINp3_laika_grafiks!#REF!,'GRAFIKI II'!$AB71,FMZINp3_laika_grafiks!$M$93:$M$231,'GRAFIKI II'!AC$61)/1000000)+AC70</f>
        <v>#REF!</v>
      </c>
      <c r="AD71" s="49" t="e">
        <f>(SUMIFS(FMZINp3_laika_grafiks!$K$93:$K$231,FMZINp3_laika_grafiks!#REF!,'GRAFIKI II'!$AB71,FMZINp3_laika_grafiks!$M$93:$M$231,'GRAFIKI II'!AD$61)/1000000)+AD70</f>
        <v>#REF!</v>
      </c>
      <c r="AE71" s="49" t="e">
        <f>(SUMIFS(FMZINp3_laika_grafiks!$K$93:$K$231,FMZINp3_laika_grafiks!#REF!,'GRAFIKI II'!$AB71,FMZINp3_laika_grafiks!$M$93:$M$231,'GRAFIKI II'!AE$61)/1000000)+AE70</f>
        <v>#REF!</v>
      </c>
      <c r="AF71" s="49" t="e">
        <f>(SUMIFS(FMZINp3_laika_grafiks!$K$93:$K$231,FMZINp3_laika_grafiks!#REF!,'GRAFIKI II'!$AB71,FMZINp3_laika_grafiks!$M$93:$M$231,'GRAFIKI II'!AF$61)/1000000)+AF70</f>
        <v>#REF!</v>
      </c>
      <c r="AG71" s="49" t="e">
        <f>(SUMIFS(FMZINp3_laika_grafiks!$K$93:$K$231,FMZINp3_laika_grafiks!#REF!,'GRAFIKI II'!$AB71,FMZINp3_laika_grafiks!$M$93:$M$231,'GRAFIKI II'!AG$61)/1000000)+AG70</f>
        <v>#REF!</v>
      </c>
      <c r="AH71" s="49" t="e">
        <f>(SUMIFS(FMZINp3_laika_grafiks!$K$93:$K$231,FMZINp3_laika_grafiks!#REF!,'GRAFIKI II'!$AB71,FMZINp3_laika_grafiks!$M$93:$M$231,'GRAFIKI II'!AH$61)/1000000)+AH70</f>
        <v>#REF!</v>
      </c>
      <c r="AI71" s="49" t="e">
        <f>(SUMIFS(FMZINp3_laika_grafiks!$K$93:$K$231,FMZINp3_laika_grafiks!#REF!,'GRAFIKI II'!$AB71,FMZINp3_laika_grafiks!$M$93:$M$231,'GRAFIKI II'!AI$61)/1000000)+AI70</f>
        <v>#REF!</v>
      </c>
      <c r="AJ71" s="49" t="e">
        <f>(SUMIFS(FMZINp3_laika_grafiks!$K$93:$K$231,FMZINp3_laika_grafiks!#REF!,'GRAFIKI II'!$AB71,FMZINp3_laika_grafiks!$M$93:$M$231,'GRAFIKI II'!AJ$61)/1000000)+AJ70</f>
        <v>#REF!</v>
      </c>
      <c r="AK71" s="49" t="e">
        <f>(SUMIFS(FMZINp3_laika_grafiks!$K$93:$K$231,FMZINp3_laika_grafiks!#REF!,'GRAFIKI II'!$AB71,FMZINp3_laika_grafiks!$M$93:$M$231,'GRAFIKI II'!AK$61)/1000000)+AK70</f>
        <v>#REF!</v>
      </c>
      <c r="AL71" s="49" t="e">
        <f>(SUMIFS(FMZINp3_laika_grafiks!$K$93:$K$231,FMZINp3_laika_grafiks!#REF!,'GRAFIKI II'!$AB71,FMZINp3_laika_grafiks!$M$93:$M$231,'GRAFIKI II'!AL$61)/1000000)+AL70</f>
        <v>#REF!</v>
      </c>
      <c r="AM71" s="49" t="e">
        <f>(SUMIFS(FMZINp3_laika_grafiks!$K$93:$K$231,FMZINp3_laika_grafiks!#REF!,'GRAFIKI II'!$AB71,FMZINp3_laika_grafiks!$M$93:$M$231,'GRAFIKI II'!AM$61)/1000000)+AM70</f>
        <v>#REF!</v>
      </c>
      <c r="AN71" s="49" t="e">
        <f>(SUMIFS(FMZINp3_laika_grafiks!$K$93:$K$231,FMZINp3_laika_grafiks!#REF!,'GRAFIKI II'!$AB71,FMZINp3_laika_grafiks!$M$93:$M$231,'GRAFIKI II'!AN$61)/1000000)+AN70</f>
        <v>#REF!</v>
      </c>
    </row>
    <row r="72" spans="1:67" x14ac:dyDescent="0.4">
      <c r="A72" s="42" t="s">
        <v>42</v>
      </c>
      <c r="B72" s="38" t="e">
        <f>(SUMIFS(FMZINp3_laika_grafiks!$K$93:$K$231,FMZINp3_laika_grafiks!#REF!,$A72,FMZINp3_laika_grafiks!$M$93:$M$231,B$61))/1000000+B71</f>
        <v>#REF!</v>
      </c>
      <c r="C72" s="11" t="e">
        <f t="shared" si="37"/>
        <v>#REF!</v>
      </c>
      <c r="D72" s="38" t="e">
        <f>(SUMIFS(FMZINp3_laika_grafiks!$K$93:$K$231,FMZINp3_laika_grafiks!#REF!,$A72,FMZINp3_laika_grafiks!$M$93:$M$231,D$61))/1000000+D71</f>
        <v>#REF!</v>
      </c>
      <c r="E72" s="11" t="e">
        <f t="shared" si="38"/>
        <v>#REF!</v>
      </c>
      <c r="F72" s="38" t="e">
        <f>(SUMIFS(FMZINp3_laika_grafiks!$K$93:$K$231,FMZINp3_laika_grafiks!#REF!,$A72,FMZINp3_laika_grafiks!$M$93:$M$231,F$61))/1000000+F71</f>
        <v>#REF!</v>
      </c>
      <c r="G72" s="11" t="e">
        <f t="shared" si="39"/>
        <v>#REF!</v>
      </c>
      <c r="H72" s="38" t="e">
        <f>(SUMIFS(FMZINp3_laika_grafiks!$K$93:$K$231,FMZINp3_laika_grafiks!#REF!,$A72,FMZINp3_laika_grafiks!$M$93:$M$231,H$61))/1000000+H71</f>
        <v>#REF!</v>
      </c>
      <c r="I72" s="11" t="e">
        <f t="shared" si="40"/>
        <v>#REF!</v>
      </c>
      <c r="J72" s="38" t="e">
        <f>(SUMIFS(FMZINp3_laika_grafiks!$K$93:$K$231,FMZINp3_laika_grafiks!#REF!,$A72,FMZINp3_laika_grafiks!$M$93:$M$231,J$61))/1000000+J71</f>
        <v>#REF!</v>
      </c>
      <c r="K72" s="11" t="e">
        <f t="shared" si="41"/>
        <v>#REF!</v>
      </c>
      <c r="L72" s="38" t="e">
        <f>(SUMIFS(FMZINp3_laika_grafiks!$K$93:$K$231,FMZINp3_laika_grafiks!#REF!,$A72,FMZINp3_laika_grafiks!$M$93:$M$231,L$61))/1000000+L71</f>
        <v>#REF!</v>
      </c>
      <c r="M72" s="11" t="e">
        <f t="shared" si="42"/>
        <v>#REF!</v>
      </c>
      <c r="N72" s="38" t="e">
        <f>(SUMIFS(FMZINp3_laika_grafiks!$K$93:$K$231,FMZINp3_laika_grafiks!#REF!,$A72,FMZINp3_laika_grafiks!$M$93:$M$231,N$61))/1000000+N71</f>
        <v>#REF!</v>
      </c>
      <c r="O72" s="11" t="e">
        <f t="shared" si="43"/>
        <v>#REF!</v>
      </c>
      <c r="P72" s="38" t="e">
        <f>(SUMIFS(FMZINp3_laika_grafiks!$K$93:$K$231,FMZINp3_laika_grafiks!#REF!,$A72,FMZINp3_laika_grafiks!$M$93:$M$231,P$61))/1000000+P71</f>
        <v>#REF!</v>
      </c>
      <c r="Q72" s="11" t="e">
        <f t="shared" si="44"/>
        <v>#REF!</v>
      </c>
      <c r="R72" s="38" t="e">
        <f>(SUMIFS(FMZINp3_laika_grafiks!$K$93:$K$231,FMZINp3_laika_grafiks!#REF!,$A72,FMZINp3_laika_grafiks!$M$93:$M$231,R$61))/1000000+R71</f>
        <v>#REF!</v>
      </c>
      <c r="S72" s="11" t="e">
        <f t="shared" si="45"/>
        <v>#REF!</v>
      </c>
      <c r="T72" s="38" t="e">
        <f>(SUMIFS(FMZINp3_laika_grafiks!$K$93:$K$231,FMZINp3_laika_grafiks!#REF!,$A72,FMZINp3_laika_grafiks!$M$93:$M$231,T$61))/1000000+T71</f>
        <v>#REF!</v>
      </c>
      <c r="U72" s="11" t="e">
        <f t="shared" si="46"/>
        <v>#REF!</v>
      </c>
      <c r="V72" s="38" t="e">
        <f>(SUMIFS(FMZINp3_laika_grafiks!$K$93:$K$231,FMZINp3_laika_grafiks!#REF!,$A72,FMZINp3_laika_grafiks!$M$93:$M$231,V$61))/1000000+V71</f>
        <v>#REF!</v>
      </c>
      <c r="W72" s="11" t="e">
        <f t="shared" si="47"/>
        <v>#REF!</v>
      </c>
      <c r="X72" s="38" t="e">
        <f>(SUMIFS(FMZINp3_laika_grafiks!$K$93:$K$231,FMZINp3_laika_grafiks!#REF!,$A72,FMZINp3_laika_grafiks!$M$93:$M$231,X$61))/1000000+X71</f>
        <v>#REF!</v>
      </c>
      <c r="Y72" s="11" t="e">
        <f t="shared" si="48"/>
        <v>#REF!</v>
      </c>
      <c r="AB72" s="48" t="s">
        <v>42</v>
      </c>
      <c r="AC72" s="49" t="e">
        <f>(SUMIFS(FMZINp3_laika_grafiks!$K$93:$K$231,FMZINp3_laika_grafiks!#REF!,'GRAFIKI II'!$AB72,FMZINp3_laika_grafiks!$M$93:$M$231,'GRAFIKI II'!AC$61)/1000000)+AC71</f>
        <v>#REF!</v>
      </c>
      <c r="AD72" s="49" t="e">
        <f>(SUMIFS(FMZINp3_laika_grafiks!$K$93:$K$231,FMZINp3_laika_grafiks!#REF!,'GRAFIKI II'!$AB72,FMZINp3_laika_grafiks!$M$93:$M$231,'GRAFIKI II'!AD$61)/1000000)+AD71</f>
        <v>#REF!</v>
      </c>
      <c r="AE72" s="49" t="e">
        <f>(SUMIFS(FMZINp3_laika_grafiks!$K$93:$K$231,FMZINp3_laika_grafiks!#REF!,'GRAFIKI II'!$AB72,FMZINp3_laika_grafiks!$M$93:$M$231,'GRAFIKI II'!AE$61)/1000000)+AE71</f>
        <v>#REF!</v>
      </c>
      <c r="AF72" s="49" t="e">
        <f>(SUMIFS(FMZINp3_laika_grafiks!$K$93:$K$231,FMZINp3_laika_grafiks!#REF!,'GRAFIKI II'!$AB72,FMZINp3_laika_grafiks!$M$93:$M$231,'GRAFIKI II'!AF$61)/1000000)+AF71</f>
        <v>#REF!</v>
      </c>
      <c r="AG72" s="49" t="e">
        <f>(SUMIFS(FMZINp3_laika_grafiks!$K$93:$K$231,FMZINp3_laika_grafiks!#REF!,'GRAFIKI II'!$AB72,FMZINp3_laika_grafiks!$M$93:$M$231,'GRAFIKI II'!AG$61)/1000000)+AG71</f>
        <v>#REF!</v>
      </c>
      <c r="AH72" s="49" t="e">
        <f>(SUMIFS(FMZINp3_laika_grafiks!$K$93:$K$231,FMZINp3_laika_grafiks!#REF!,'GRAFIKI II'!$AB72,FMZINp3_laika_grafiks!$M$93:$M$231,'GRAFIKI II'!AH$61)/1000000)+AH71</f>
        <v>#REF!</v>
      </c>
      <c r="AI72" s="49" t="e">
        <f>(SUMIFS(FMZINp3_laika_grafiks!$K$93:$K$231,FMZINp3_laika_grafiks!#REF!,'GRAFIKI II'!$AB72,FMZINp3_laika_grafiks!$M$93:$M$231,'GRAFIKI II'!AI$61)/1000000)+AI71</f>
        <v>#REF!</v>
      </c>
      <c r="AJ72" s="49" t="e">
        <f>(SUMIFS(FMZINp3_laika_grafiks!$K$93:$K$231,FMZINp3_laika_grafiks!#REF!,'GRAFIKI II'!$AB72,FMZINp3_laika_grafiks!$M$93:$M$231,'GRAFIKI II'!AJ$61)/1000000)+AJ71</f>
        <v>#REF!</v>
      </c>
      <c r="AK72" s="49" t="e">
        <f>(SUMIFS(FMZINp3_laika_grafiks!$K$93:$K$231,FMZINp3_laika_grafiks!#REF!,'GRAFIKI II'!$AB72,FMZINp3_laika_grafiks!$M$93:$M$231,'GRAFIKI II'!AK$61)/1000000)+AK71</f>
        <v>#REF!</v>
      </c>
      <c r="AL72" s="49" t="e">
        <f>(SUMIFS(FMZINp3_laika_grafiks!$K$93:$K$231,FMZINp3_laika_grafiks!#REF!,'GRAFIKI II'!$AB72,FMZINp3_laika_grafiks!$M$93:$M$231,'GRAFIKI II'!AL$61)/1000000)+AL71</f>
        <v>#REF!</v>
      </c>
      <c r="AM72" s="49" t="e">
        <f>(SUMIFS(FMZINp3_laika_grafiks!$K$93:$K$231,FMZINp3_laika_grafiks!#REF!,'GRAFIKI II'!$AB72,FMZINp3_laika_grafiks!$M$93:$M$231,'GRAFIKI II'!AM$61)/1000000)+AM71</f>
        <v>#REF!</v>
      </c>
      <c r="AN72" s="49" t="e">
        <f>(SUMIFS(FMZINp3_laika_grafiks!$K$93:$K$231,FMZINp3_laika_grafiks!#REF!,'GRAFIKI II'!$AB72,FMZINp3_laika_grafiks!$M$93:$M$231,'GRAFIKI II'!AN$61)/1000000)+AN71</f>
        <v>#REF!</v>
      </c>
    </row>
    <row r="73" spans="1:67" x14ac:dyDescent="0.4">
      <c r="A73" s="42" t="s">
        <v>43</v>
      </c>
      <c r="B73" s="38" t="e">
        <f>(SUMIFS(FMZINp3_laika_grafiks!$K$93:$K$231,FMZINp3_laika_grafiks!#REF!,$A73,FMZINp3_laika_grafiks!$M$93:$M$231,B$61))/1000000+B72</f>
        <v>#REF!</v>
      </c>
      <c r="C73" s="11" t="e">
        <f t="shared" si="37"/>
        <v>#REF!</v>
      </c>
      <c r="D73" s="38" t="e">
        <f>(SUMIFS(FMZINp3_laika_grafiks!$K$93:$K$231,FMZINp3_laika_grafiks!#REF!,$A73,FMZINp3_laika_grafiks!$M$93:$M$231,D$61))/1000000+D72</f>
        <v>#REF!</v>
      </c>
      <c r="E73" s="11" t="e">
        <f t="shared" si="38"/>
        <v>#REF!</v>
      </c>
      <c r="F73" s="38" t="e">
        <f>(SUMIFS(FMZINp3_laika_grafiks!$K$93:$K$231,FMZINp3_laika_grafiks!#REF!,$A73,FMZINp3_laika_grafiks!$M$93:$M$231,F$61))/1000000+F72</f>
        <v>#REF!</v>
      </c>
      <c r="G73" s="11" t="e">
        <f t="shared" si="39"/>
        <v>#REF!</v>
      </c>
      <c r="H73" s="38" t="e">
        <f>(SUMIFS(FMZINp3_laika_grafiks!$K$93:$K$231,FMZINp3_laika_grafiks!#REF!,$A73,FMZINp3_laika_grafiks!$M$93:$M$231,H$61))/1000000+H72</f>
        <v>#REF!</v>
      </c>
      <c r="I73" s="11" t="e">
        <f t="shared" si="40"/>
        <v>#REF!</v>
      </c>
      <c r="J73" s="38" t="e">
        <f>(SUMIFS(FMZINp3_laika_grafiks!$K$93:$K$231,FMZINp3_laika_grafiks!#REF!,$A73,FMZINp3_laika_grafiks!$M$93:$M$231,J$61))/1000000+J72</f>
        <v>#REF!</v>
      </c>
      <c r="K73" s="11" t="e">
        <f t="shared" si="41"/>
        <v>#REF!</v>
      </c>
      <c r="L73" s="38" t="e">
        <f>(SUMIFS(FMZINp3_laika_grafiks!$K$93:$K$231,FMZINp3_laika_grafiks!#REF!,$A73,FMZINp3_laika_grafiks!$M$93:$M$231,L$61))/1000000+L72</f>
        <v>#REF!</v>
      </c>
      <c r="M73" s="11" t="e">
        <f t="shared" si="42"/>
        <v>#REF!</v>
      </c>
      <c r="N73" s="38" t="e">
        <f>(SUMIFS(FMZINp3_laika_grafiks!$K$93:$K$231,FMZINp3_laika_grafiks!#REF!,$A73,FMZINp3_laika_grafiks!$M$93:$M$231,N$61))/1000000+N72</f>
        <v>#REF!</v>
      </c>
      <c r="O73" s="11" t="e">
        <f t="shared" si="43"/>
        <v>#REF!</v>
      </c>
      <c r="P73" s="38" t="e">
        <f>(SUMIFS(FMZINp3_laika_grafiks!$K$93:$K$231,FMZINp3_laika_grafiks!#REF!,$A73,FMZINp3_laika_grafiks!$M$93:$M$231,P$61))/1000000+P72</f>
        <v>#REF!</v>
      </c>
      <c r="Q73" s="11" t="e">
        <f t="shared" si="44"/>
        <v>#REF!</v>
      </c>
      <c r="R73" s="38" t="e">
        <f>(SUMIFS(FMZINp3_laika_grafiks!$K$93:$K$231,FMZINp3_laika_grafiks!#REF!,$A73,FMZINp3_laika_grafiks!$M$93:$M$231,R$61))/1000000+R72</f>
        <v>#REF!</v>
      </c>
      <c r="S73" s="11" t="e">
        <f t="shared" si="45"/>
        <v>#REF!</v>
      </c>
      <c r="T73" s="38" t="e">
        <f>(SUMIFS(FMZINp3_laika_grafiks!$K$93:$K$231,FMZINp3_laika_grafiks!#REF!,$A73,FMZINp3_laika_grafiks!$M$93:$M$231,T$61))/1000000+T72</f>
        <v>#REF!</v>
      </c>
      <c r="U73" s="11" t="e">
        <f t="shared" si="46"/>
        <v>#REF!</v>
      </c>
      <c r="V73" s="38" t="e">
        <f>(SUMIFS(FMZINp3_laika_grafiks!$K$93:$K$231,FMZINp3_laika_grafiks!#REF!,$A73,FMZINp3_laika_grafiks!$M$93:$M$231,V$61))/1000000+V72</f>
        <v>#REF!</v>
      </c>
      <c r="W73" s="11" t="e">
        <f t="shared" si="47"/>
        <v>#REF!</v>
      </c>
      <c r="X73" s="38" t="e">
        <f>(SUMIFS(FMZINp3_laika_grafiks!$K$93:$K$231,FMZINp3_laika_grafiks!#REF!,$A73,FMZINp3_laika_grafiks!$M$93:$M$231,X$61))/1000000+X72</f>
        <v>#REF!</v>
      </c>
      <c r="Y73" s="11" t="e">
        <f t="shared" si="48"/>
        <v>#REF!</v>
      </c>
      <c r="AB73" s="48" t="s">
        <v>43</v>
      </c>
      <c r="AC73" s="49" t="e">
        <f>(SUMIFS(FMZINp3_laika_grafiks!$K$93:$K$231,FMZINp3_laika_grafiks!#REF!,'GRAFIKI II'!$AB73,FMZINp3_laika_grafiks!$M$93:$M$231,'GRAFIKI II'!AC$61)/1000000)+AC72</f>
        <v>#REF!</v>
      </c>
      <c r="AD73" s="49" t="e">
        <f>(SUMIFS(FMZINp3_laika_grafiks!$K$93:$K$231,FMZINp3_laika_grafiks!#REF!,'GRAFIKI II'!$AB73,FMZINp3_laika_grafiks!$M$93:$M$231,'GRAFIKI II'!AD$61)/1000000)+AD72</f>
        <v>#REF!</v>
      </c>
      <c r="AE73" s="49" t="e">
        <f>(SUMIFS(FMZINp3_laika_grafiks!$K$93:$K$231,FMZINp3_laika_grafiks!#REF!,'GRAFIKI II'!$AB73,FMZINp3_laika_grafiks!$M$93:$M$231,'GRAFIKI II'!AE$61)/1000000)+AE72</f>
        <v>#REF!</v>
      </c>
      <c r="AF73" s="49" t="e">
        <f>(SUMIFS(FMZINp3_laika_grafiks!$K$93:$K$231,FMZINp3_laika_grafiks!#REF!,'GRAFIKI II'!$AB73,FMZINp3_laika_grafiks!$M$93:$M$231,'GRAFIKI II'!AF$61)/1000000)+AF72</f>
        <v>#REF!</v>
      </c>
      <c r="AG73" s="49" t="e">
        <f>(SUMIFS(FMZINp3_laika_grafiks!$K$93:$K$231,FMZINp3_laika_grafiks!#REF!,'GRAFIKI II'!$AB73,FMZINp3_laika_grafiks!$M$93:$M$231,'GRAFIKI II'!AG$61)/1000000)+AG72</f>
        <v>#REF!</v>
      </c>
      <c r="AH73" s="49" t="e">
        <f>(SUMIFS(FMZINp3_laika_grafiks!$K$93:$K$231,FMZINp3_laika_grafiks!#REF!,'GRAFIKI II'!$AB73,FMZINp3_laika_grafiks!$M$93:$M$231,'GRAFIKI II'!AH$61)/1000000)+AH72</f>
        <v>#REF!</v>
      </c>
      <c r="AI73" s="49" t="e">
        <f>(SUMIFS(FMZINp3_laika_grafiks!$K$93:$K$231,FMZINp3_laika_grafiks!#REF!,'GRAFIKI II'!$AB73,FMZINp3_laika_grafiks!$M$93:$M$231,'GRAFIKI II'!AI$61)/1000000)+AI72</f>
        <v>#REF!</v>
      </c>
      <c r="AJ73" s="49" t="e">
        <f>(SUMIFS(FMZINp3_laika_grafiks!$K$93:$K$231,FMZINp3_laika_grafiks!#REF!,'GRAFIKI II'!$AB73,FMZINp3_laika_grafiks!$M$93:$M$231,'GRAFIKI II'!AJ$61)/1000000)+AJ72</f>
        <v>#REF!</v>
      </c>
      <c r="AK73" s="49" t="e">
        <f>(SUMIFS(FMZINp3_laika_grafiks!$K$93:$K$231,FMZINp3_laika_grafiks!#REF!,'GRAFIKI II'!$AB73,FMZINp3_laika_grafiks!$M$93:$M$231,'GRAFIKI II'!AK$61)/1000000)+AK72</f>
        <v>#REF!</v>
      </c>
      <c r="AL73" s="49" t="e">
        <f>(SUMIFS(FMZINp3_laika_grafiks!$K$93:$K$231,FMZINp3_laika_grafiks!#REF!,'GRAFIKI II'!$AB73,FMZINp3_laika_grafiks!$M$93:$M$231,'GRAFIKI II'!AL$61)/1000000)+AL72</f>
        <v>#REF!</v>
      </c>
      <c r="AM73" s="49" t="e">
        <f>(SUMIFS(FMZINp3_laika_grafiks!$K$93:$K$231,FMZINp3_laika_grafiks!#REF!,'GRAFIKI II'!$AB73,FMZINp3_laika_grafiks!$M$93:$M$231,'GRAFIKI II'!AM$61)/1000000)+AM72</f>
        <v>#REF!</v>
      </c>
      <c r="AN73" s="49" t="e">
        <f>(SUMIFS(FMZINp3_laika_grafiks!$K$93:$K$231,FMZINp3_laika_grafiks!#REF!,'GRAFIKI II'!$AB73,FMZINp3_laika_grafiks!$M$93:$M$231,'GRAFIKI II'!AN$61)/1000000)+AN72</f>
        <v>#REF!</v>
      </c>
    </row>
    <row r="74" spans="1:67" x14ac:dyDescent="0.4">
      <c r="A74" s="42" t="s">
        <v>44</v>
      </c>
      <c r="B74" s="38" t="e">
        <f>(SUMIFS(FMZINp3_laika_grafiks!$K$93:$K$231,FMZINp3_laika_grafiks!#REF!,$A74,FMZINp3_laika_grafiks!$M$93:$M$231,B$61))/1000000+B73</f>
        <v>#REF!</v>
      </c>
      <c r="C74" s="11" t="e">
        <f t="shared" si="37"/>
        <v>#REF!</v>
      </c>
      <c r="D74" s="38" t="e">
        <f>(SUMIFS(FMZINp3_laika_grafiks!$K$93:$K$231,FMZINp3_laika_grafiks!#REF!,$A74,FMZINp3_laika_grafiks!$M$93:$M$231,D$61))/1000000+D73</f>
        <v>#REF!</v>
      </c>
      <c r="E74" s="11" t="e">
        <f t="shared" si="38"/>
        <v>#REF!</v>
      </c>
      <c r="F74" s="38" t="e">
        <f>(SUMIFS(FMZINp3_laika_grafiks!$K$93:$K$231,FMZINp3_laika_grafiks!#REF!,$A74,FMZINp3_laika_grafiks!$M$93:$M$231,F$61))/1000000+F73</f>
        <v>#REF!</v>
      </c>
      <c r="G74" s="11" t="e">
        <f t="shared" si="39"/>
        <v>#REF!</v>
      </c>
      <c r="H74" s="38" t="e">
        <f>(SUMIFS(FMZINp3_laika_grafiks!$K$93:$K$231,FMZINp3_laika_grafiks!#REF!,$A74,FMZINp3_laika_grafiks!$M$93:$M$231,H$61))/1000000+H73</f>
        <v>#REF!</v>
      </c>
      <c r="I74" s="11" t="e">
        <f t="shared" si="40"/>
        <v>#REF!</v>
      </c>
      <c r="J74" s="38" t="e">
        <f>(SUMIFS(FMZINp3_laika_grafiks!$K$93:$K$231,FMZINp3_laika_grafiks!#REF!,$A74,FMZINp3_laika_grafiks!$M$93:$M$231,J$61))/1000000+J73</f>
        <v>#REF!</v>
      </c>
      <c r="K74" s="11" t="e">
        <f t="shared" si="41"/>
        <v>#REF!</v>
      </c>
      <c r="L74" s="38" t="e">
        <f>(SUMIFS(FMZINp3_laika_grafiks!$K$93:$K$231,FMZINp3_laika_grafiks!#REF!,$A74,FMZINp3_laika_grafiks!$M$93:$M$231,L$61))/1000000+L73</f>
        <v>#REF!</v>
      </c>
      <c r="M74" s="11" t="e">
        <f t="shared" si="42"/>
        <v>#REF!</v>
      </c>
      <c r="N74" s="38" t="e">
        <f>(SUMIFS(FMZINp3_laika_grafiks!$K$93:$K$231,FMZINp3_laika_grafiks!#REF!,$A74,FMZINp3_laika_grafiks!$M$93:$M$231,N$61))/1000000+N73</f>
        <v>#REF!</v>
      </c>
      <c r="O74" s="11" t="e">
        <f t="shared" si="43"/>
        <v>#REF!</v>
      </c>
      <c r="P74" s="38" t="e">
        <f>(SUMIFS(FMZINp3_laika_grafiks!$K$93:$K$231,FMZINp3_laika_grafiks!#REF!,$A74,FMZINp3_laika_grafiks!$M$93:$M$231,P$61))/1000000+P73</f>
        <v>#REF!</v>
      </c>
      <c r="Q74" s="11" t="e">
        <f t="shared" si="44"/>
        <v>#REF!</v>
      </c>
      <c r="R74" s="38" t="e">
        <f>(SUMIFS(FMZINp3_laika_grafiks!$K$93:$K$231,FMZINp3_laika_grafiks!#REF!,$A74,FMZINp3_laika_grafiks!$M$93:$M$231,R$61))/1000000+R73</f>
        <v>#REF!</v>
      </c>
      <c r="S74" s="11" t="e">
        <f t="shared" si="45"/>
        <v>#REF!</v>
      </c>
      <c r="T74" s="38" t="e">
        <f>(SUMIFS(FMZINp3_laika_grafiks!$K$93:$K$231,FMZINp3_laika_grafiks!#REF!,$A74,FMZINp3_laika_grafiks!$M$93:$M$231,T$61))/1000000+T73</f>
        <v>#REF!</v>
      </c>
      <c r="U74" s="11" t="e">
        <f t="shared" si="46"/>
        <v>#REF!</v>
      </c>
      <c r="V74" s="38" t="e">
        <f>(SUMIFS(FMZINp3_laika_grafiks!$K$93:$K$231,FMZINp3_laika_grafiks!#REF!,$A74,FMZINp3_laika_grafiks!$M$93:$M$231,V$61))/1000000+V73</f>
        <v>#REF!</v>
      </c>
      <c r="W74" s="11" t="e">
        <f t="shared" si="47"/>
        <v>#REF!</v>
      </c>
      <c r="X74" s="38" t="e">
        <f>(SUMIFS(FMZINp3_laika_grafiks!$K$93:$K$231,FMZINp3_laika_grafiks!#REF!,$A74,FMZINp3_laika_grafiks!$M$93:$M$231,X$61))/1000000+X73</f>
        <v>#REF!</v>
      </c>
      <c r="Y74" s="11" t="e">
        <f t="shared" si="48"/>
        <v>#REF!</v>
      </c>
      <c r="AB74" s="48" t="s">
        <v>44</v>
      </c>
      <c r="AC74" s="49" t="e">
        <f>(SUMIFS(FMZINp3_laika_grafiks!$K$93:$K$231,FMZINp3_laika_grafiks!#REF!,'GRAFIKI II'!$AB74,FMZINp3_laika_grafiks!$M$93:$M$231,'GRAFIKI II'!AC$61)/1000000)+AC73</f>
        <v>#REF!</v>
      </c>
      <c r="AD74" s="49" t="e">
        <f>(SUMIFS(FMZINp3_laika_grafiks!$K$93:$K$231,FMZINp3_laika_grafiks!#REF!,'GRAFIKI II'!$AB74,FMZINp3_laika_grafiks!$M$93:$M$231,'GRAFIKI II'!AD$61)/1000000)+AD73</f>
        <v>#REF!</v>
      </c>
      <c r="AE74" s="49" t="e">
        <f>(SUMIFS(FMZINp3_laika_grafiks!$K$93:$K$231,FMZINp3_laika_grafiks!#REF!,'GRAFIKI II'!$AB74,FMZINp3_laika_grafiks!$M$93:$M$231,'GRAFIKI II'!AE$61)/1000000)+AE73</f>
        <v>#REF!</v>
      </c>
      <c r="AF74" s="49" t="e">
        <f>(SUMIFS(FMZINp3_laika_grafiks!$K$93:$K$231,FMZINp3_laika_grafiks!#REF!,'GRAFIKI II'!$AB74,FMZINp3_laika_grafiks!$M$93:$M$231,'GRAFIKI II'!AF$61)/1000000)+AF73</f>
        <v>#REF!</v>
      </c>
      <c r="AG74" s="49" t="e">
        <f>(SUMIFS(FMZINp3_laika_grafiks!$K$93:$K$231,FMZINp3_laika_grafiks!#REF!,'GRAFIKI II'!$AB74,FMZINp3_laika_grafiks!$M$93:$M$231,'GRAFIKI II'!AG$61)/1000000)+AG73</f>
        <v>#REF!</v>
      </c>
      <c r="AH74" s="49" t="e">
        <f>(SUMIFS(FMZINp3_laika_grafiks!$K$93:$K$231,FMZINp3_laika_grafiks!#REF!,'GRAFIKI II'!$AB74,FMZINp3_laika_grafiks!$M$93:$M$231,'GRAFIKI II'!AH$61)/1000000)+AH73</f>
        <v>#REF!</v>
      </c>
      <c r="AI74" s="49" t="e">
        <f>(SUMIFS(FMZINp3_laika_grafiks!$K$93:$K$231,FMZINp3_laika_grafiks!#REF!,'GRAFIKI II'!$AB74,FMZINp3_laika_grafiks!$M$93:$M$231,'GRAFIKI II'!AI$61)/1000000)+AI73</f>
        <v>#REF!</v>
      </c>
      <c r="AJ74" s="49" t="e">
        <f>(SUMIFS(FMZINp3_laika_grafiks!$K$93:$K$231,FMZINp3_laika_grafiks!#REF!,'GRAFIKI II'!$AB74,FMZINp3_laika_grafiks!$M$93:$M$231,'GRAFIKI II'!AJ$61)/1000000)+AJ73</f>
        <v>#REF!</v>
      </c>
      <c r="AK74" s="49" t="e">
        <f>(SUMIFS(FMZINp3_laika_grafiks!$K$93:$K$231,FMZINp3_laika_grafiks!#REF!,'GRAFIKI II'!$AB74,FMZINp3_laika_grafiks!$M$93:$M$231,'GRAFIKI II'!AK$61)/1000000)+AK73</f>
        <v>#REF!</v>
      </c>
      <c r="AL74" s="49" t="e">
        <f>(SUMIFS(FMZINp3_laika_grafiks!$K$93:$K$231,FMZINp3_laika_grafiks!#REF!,'GRAFIKI II'!$AB74,FMZINp3_laika_grafiks!$M$93:$M$231,'GRAFIKI II'!AL$61)/1000000)+AL73</f>
        <v>#REF!</v>
      </c>
      <c r="AM74" s="49" t="e">
        <f>(SUMIFS(FMZINp3_laika_grafiks!$K$93:$K$231,FMZINp3_laika_grafiks!#REF!,'GRAFIKI II'!$AB74,FMZINp3_laika_grafiks!$M$93:$M$231,'GRAFIKI II'!AM$61)/1000000)+AM73</f>
        <v>#REF!</v>
      </c>
      <c r="AN74" s="49" t="e">
        <f>(SUMIFS(FMZINp3_laika_grafiks!$K$93:$K$231,FMZINp3_laika_grafiks!#REF!,'GRAFIKI II'!$AB74,FMZINp3_laika_grafiks!$M$93:$M$231,'GRAFIKI II'!AN$61)/1000000)+AN73</f>
        <v>#REF!</v>
      </c>
    </row>
    <row r="75" spans="1:67" x14ac:dyDescent="0.4">
      <c r="A75" s="42" t="s">
        <v>48</v>
      </c>
      <c r="B75" s="38" t="e">
        <f>(SUMIFS(FMZINp3_laika_grafiks!$K$93:$K$231,FMZINp3_laika_grafiks!#REF!,$A75,FMZINp3_laika_grafiks!$M$93:$M$231,B$61))/1000000+B74</f>
        <v>#REF!</v>
      </c>
      <c r="C75" s="11" t="e">
        <f t="shared" si="37"/>
        <v>#REF!</v>
      </c>
      <c r="D75" s="38" t="e">
        <f>(SUMIFS(FMZINp3_laika_grafiks!$K$93:$K$231,FMZINp3_laika_grafiks!#REF!,$A75,FMZINp3_laika_grafiks!$M$93:$M$231,D$61))/1000000+D74</f>
        <v>#REF!</v>
      </c>
      <c r="E75" s="11" t="e">
        <f t="shared" si="38"/>
        <v>#REF!</v>
      </c>
      <c r="F75" s="38" t="e">
        <f>(SUMIFS(FMZINp3_laika_grafiks!$K$93:$K$231,FMZINp3_laika_grafiks!#REF!,$A75,FMZINp3_laika_grafiks!$M$93:$M$231,F$61))/1000000+F74</f>
        <v>#REF!</v>
      </c>
      <c r="G75" s="11" t="e">
        <f t="shared" si="39"/>
        <v>#REF!</v>
      </c>
      <c r="H75" s="38" t="e">
        <f>(SUMIFS(FMZINp3_laika_grafiks!$K$93:$K$231,FMZINp3_laika_grafiks!#REF!,$A75,FMZINp3_laika_grafiks!$M$93:$M$231,H$61))/1000000+H74</f>
        <v>#REF!</v>
      </c>
      <c r="I75" s="11" t="e">
        <f t="shared" si="40"/>
        <v>#REF!</v>
      </c>
      <c r="J75" s="38" t="e">
        <f>(SUMIFS(FMZINp3_laika_grafiks!$K$93:$K$231,FMZINp3_laika_grafiks!#REF!,$A75,FMZINp3_laika_grafiks!$M$93:$M$231,J$61))/1000000+J74</f>
        <v>#REF!</v>
      </c>
      <c r="K75" s="11" t="e">
        <f t="shared" si="41"/>
        <v>#REF!</v>
      </c>
      <c r="L75" s="38" t="e">
        <f>(SUMIFS(FMZINp3_laika_grafiks!$K$93:$K$231,FMZINp3_laika_grafiks!#REF!,$A75,FMZINp3_laika_grafiks!$M$93:$M$231,L$61))/1000000+L74</f>
        <v>#REF!</v>
      </c>
      <c r="M75" s="11" t="e">
        <f t="shared" si="42"/>
        <v>#REF!</v>
      </c>
      <c r="N75" s="38" t="e">
        <f>(SUMIFS(FMZINp3_laika_grafiks!$K$93:$K$231,FMZINp3_laika_grafiks!#REF!,$A75,FMZINp3_laika_grafiks!$M$93:$M$231,N$61))/1000000+N74</f>
        <v>#REF!</v>
      </c>
      <c r="O75" s="11" t="e">
        <f t="shared" si="43"/>
        <v>#REF!</v>
      </c>
      <c r="P75" s="38" t="e">
        <f>(SUMIFS(FMZINp3_laika_grafiks!$K$93:$K$231,FMZINp3_laika_grafiks!#REF!,$A75,FMZINp3_laika_grafiks!$M$93:$M$231,P$61))/1000000+P74</f>
        <v>#REF!</v>
      </c>
      <c r="Q75" s="11" t="e">
        <f t="shared" si="44"/>
        <v>#REF!</v>
      </c>
      <c r="R75" s="38" t="e">
        <f>(SUMIFS(FMZINp3_laika_grafiks!$K$93:$K$231,FMZINp3_laika_grafiks!#REF!,$A75,FMZINp3_laika_grafiks!$M$93:$M$231,R$61))/1000000+R74</f>
        <v>#REF!</v>
      </c>
      <c r="S75" s="11" t="e">
        <f t="shared" si="45"/>
        <v>#REF!</v>
      </c>
      <c r="T75" s="38" t="e">
        <f>(SUMIFS(FMZINp3_laika_grafiks!$K$93:$K$231,FMZINp3_laika_grafiks!#REF!,$A75,FMZINp3_laika_grafiks!$M$93:$M$231,T$61))/1000000+T74</f>
        <v>#REF!</v>
      </c>
      <c r="U75" s="11" t="e">
        <f t="shared" si="46"/>
        <v>#REF!</v>
      </c>
      <c r="V75" s="38" t="e">
        <f>(SUMIFS(FMZINp3_laika_grafiks!$K$93:$K$231,FMZINp3_laika_grafiks!#REF!,$A75,FMZINp3_laika_grafiks!$M$93:$M$231,V$61))/1000000+V74</f>
        <v>#REF!</v>
      </c>
      <c r="W75" s="11" t="e">
        <f t="shared" si="47"/>
        <v>#REF!</v>
      </c>
      <c r="X75" s="38" t="e">
        <f>(SUMIFS(FMZINp3_laika_grafiks!$K$93:$K$231,FMZINp3_laika_grafiks!#REF!,$A75,FMZINp3_laika_grafiks!$M$93:$M$231,X$61))/1000000+X74</f>
        <v>#REF!</v>
      </c>
      <c r="Y75" s="11" t="e">
        <f t="shared" si="48"/>
        <v>#REF!</v>
      </c>
      <c r="AB75" s="48" t="s">
        <v>48</v>
      </c>
      <c r="AC75" s="49" t="e">
        <f>(SUMIFS(FMZINp3_laika_grafiks!$K$93:$K$231,FMZINp3_laika_grafiks!#REF!,'GRAFIKI II'!$AB75,FMZINp3_laika_grafiks!$M$93:$M$231,'GRAFIKI II'!AC$61)/1000000)+AC74</f>
        <v>#REF!</v>
      </c>
      <c r="AD75" s="49" t="e">
        <f>(SUMIFS(FMZINp3_laika_grafiks!$K$93:$K$231,FMZINp3_laika_grafiks!#REF!,'GRAFIKI II'!$AB75,FMZINp3_laika_grafiks!$M$93:$M$231,'GRAFIKI II'!AD$61)/1000000)+AD74</f>
        <v>#REF!</v>
      </c>
      <c r="AE75" s="49" t="e">
        <f>(SUMIFS(FMZINp3_laika_grafiks!$K$93:$K$231,FMZINp3_laika_grafiks!#REF!,'GRAFIKI II'!$AB75,FMZINp3_laika_grafiks!$M$93:$M$231,'GRAFIKI II'!AE$61)/1000000)+AE74</f>
        <v>#REF!</v>
      </c>
      <c r="AF75" s="49" t="e">
        <f>(SUMIFS(FMZINp3_laika_grafiks!$K$93:$K$231,FMZINp3_laika_grafiks!#REF!,'GRAFIKI II'!$AB75,FMZINp3_laika_grafiks!$M$93:$M$231,'GRAFIKI II'!AF$61)/1000000)+AF74</f>
        <v>#REF!</v>
      </c>
      <c r="AG75" s="49" t="e">
        <f>(SUMIFS(FMZINp3_laika_grafiks!$K$93:$K$231,FMZINp3_laika_grafiks!#REF!,'GRAFIKI II'!$AB75,FMZINp3_laika_grafiks!$M$93:$M$231,'GRAFIKI II'!AG$61)/1000000)+AG74</f>
        <v>#REF!</v>
      </c>
      <c r="AH75" s="49" t="e">
        <f>(SUMIFS(FMZINp3_laika_grafiks!$K$93:$K$231,FMZINp3_laika_grafiks!#REF!,'GRAFIKI II'!$AB75,FMZINp3_laika_grafiks!$M$93:$M$231,'GRAFIKI II'!AH$61)/1000000)+AH74</f>
        <v>#REF!</v>
      </c>
      <c r="AI75" s="49" t="e">
        <f>(SUMIFS(FMZINp3_laika_grafiks!$K$93:$K$231,FMZINp3_laika_grafiks!#REF!,'GRAFIKI II'!$AB75,FMZINp3_laika_grafiks!$M$93:$M$231,'GRAFIKI II'!AI$61)/1000000)+AI74</f>
        <v>#REF!</v>
      </c>
      <c r="AJ75" s="49" t="e">
        <f>(SUMIFS(FMZINp3_laika_grafiks!$K$93:$K$231,FMZINp3_laika_grafiks!#REF!,'GRAFIKI II'!$AB75,FMZINp3_laika_grafiks!$M$93:$M$231,'GRAFIKI II'!AJ$61)/1000000)+AJ74</f>
        <v>#REF!</v>
      </c>
      <c r="AK75" s="49" t="e">
        <f>(SUMIFS(FMZINp3_laika_grafiks!$K$93:$K$231,FMZINp3_laika_grafiks!#REF!,'GRAFIKI II'!$AB75,FMZINp3_laika_grafiks!$M$93:$M$231,'GRAFIKI II'!AK$61)/1000000)+AK74</f>
        <v>#REF!</v>
      </c>
      <c r="AL75" s="49" t="e">
        <f>(SUMIFS(FMZINp3_laika_grafiks!$K$93:$K$231,FMZINp3_laika_grafiks!#REF!,'GRAFIKI II'!$AB75,FMZINp3_laika_grafiks!$M$93:$M$231,'GRAFIKI II'!AL$61)/1000000)+AL74</f>
        <v>#REF!</v>
      </c>
      <c r="AM75" s="49" t="e">
        <f>(SUMIFS(FMZINp3_laika_grafiks!$K$93:$K$231,FMZINp3_laika_grafiks!#REF!,'GRAFIKI II'!$AB75,FMZINp3_laika_grafiks!$M$93:$M$231,'GRAFIKI II'!AM$61)/1000000)+AM74</f>
        <v>#REF!</v>
      </c>
      <c r="AN75" s="49" t="e">
        <f>(SUMIFS(FMZINp3_laika_grafiks!$K$93:$K$231,FMZINp3_laika_grafiks!#REF!,'GRAFIKI II'!$AB75,FMZINp3_laika_grafiks!$M$93:$M$231,'GRAFIKI II'!AN$61)/1000000)+AN74</f>
        <v>#REF!</v>
      </c>
    </row>
    <row r="76" spans="1:67" x14ac:dyDescent="0.4">
      <c r="A76" s="44" t="s">
        <v>21</v>
      </c>
      <c r="B76" s="38" t="e">
        <f>(SUMIFS(FMZINp3_laika_grafiks!$K$93:$K$231,FMZINp3_laika_grafiks!#REF!,$A76,FMZINp3_laika_grafiks!$M$93:$M$231,B$61))/1000000+B75</f>
        <v>#REF!</v>
      </c>
      <c r="C76" s="11" t="e">
        <f t="shared" si="37"/>
        <v>#REF!</v>
      </c>
      <c r="D76" s="38" t="e">
        <f>(SUMIFS(FMZINp3_laika_grafiks!$K$93:$K$231,FMZINp3_laika_grafiks!#REF!,$A76,FMZINp3_laika_grafiks!$M$93:$M$231,D$61))/1000000+D75</f>
        <v>#REF!</v>
      </c>
      <c r="E76" s="11" t="e">
        <f t="shared" si="38"/>
        <v>#REF!</v>
      </c>
      <c r="F76" s="38" t="e">
        <f>(SUMIFS(FMZINp3_laika_grafiks!$K$93:$K$231,FMZINp3_laika_grafiks!#REF!,$A76,FMZINp3_laika_grafiks!$M$93:$M$231,F$61))/1000000+F75</f>
        <v>#REF!</v>
      </c>
      <c r="G76" s="11" t="e">
        <f t="shared" si="39"/>
        <v>#REF!</v>
      </c>
      <c r="H76" s="38" t="e">
        <f>(SUMIFS(FMZINp3_laika_grafiks!$K$93:$K$231,FMZINp3_laika_grafiks!#REF!,$A76,FMZINp3_laika_grafiks!$M$93:$M$231,H$61))/1000000+H75</f>
        <v>#REF!</v>
      </c>
      <c r="I76" s="11" t="e">
        <f t="shared" si="40"/>
        <v>#REF!</v>
      </c>
      <c r="J76" s="38" t="e">
        <f>(SUMIFS(FMZINp3_laika_grafiks!$K$93:$K$231,FMZINp3_laika_grafiks!#REF!,$A76,FMZINp3_laika_grafiks!$M$93:$M$231,J$61))/1000000+J75</f>
        <v>#REF!</v>
      </c>
      <c r="K76" s="11" t="e">
        <f t="shared" si="41"/>
        <v>#REF!</v>
      </c>
      <c r="L76" s="38" t="e">
        <f>(SUMIFS(FMZINp3_laika_grafiks!$K$93:$K$231,FMZINp3_laika_grafiks!#REF!,$A76,FMZINp3_laika_grafiks!$M$93:$M$231,L$61))/1000000+L75</f>
        <v>#REF!</v>
      </c>
      <c r="M76" s="11" t="e">
        <f t="shared" si="42"/>
        <v>#REF!</v>
      </c>
      <c r="N76" s="38" t="e">
        <f>(SUMIFS(FMZINp3_laika_grafiks!$K$93:$K$231,FMZINp3_laika_grafiks!#REF!,$A76,FMZINp3_laika_grafiks!$M$93:$M$231,N$61))/1000000+N75</f>
        <v>#REF!</v>
      </c>
      <c r="O76" s="11" t="e">
        <f t="shared" si="43"/>
        <v>#REF!</v>
      </c>
      <c r="P76" s="38" t="e">
        <f>(SUMIFS(FMZINp3_laika_grafiks!$K$93:$K$231,FMZINp3_laika_grafiks!#REF!,$A76,FMZINp3_laika_grafiks!$M$93:$M$231,P$61))/1000000+P75</f>
        <v>#REF!</v>
      </c>
      <c r="Q76" s="11" t="e">
        <f t="shared" si="44"/>
        <v>#REF!</v>
      </c>
      <c r="R76" s="38" t="e">
        <f>(SUMIFS(FMZINp3_laika_grafiks!$K$93:$K$231,FMZINp3_laika_grafiks!#REF!,$A76,FMZINp3_laika_grafiks!$M$93:$M$231,R$61))/1000000+R75</f>
        <v>#REF!</v>
      </c>
      <c r="S76" s="11" t="e">
        <f t="shared" si="45"/>
        <v>#REF!</v>
      </c>
      <c r="T76" s="38" t="e">
        <f>(SUMIFS(FMZINp3_laika_grafiks!$K$93:$K$231,FMZINp3_laika_grafiks!#REF!,$A76,FMZINp3_laika_grafiks!$M$93:$M$231,T$61))/1000000+T75</f>
        <v>#REF!</v>
      </c>
      <c r="U76" s="11" t="e">
        <f t="shared" si="46"/>
        <v>#REF!</v>
      </c>
      <c r="V76" s="38" t="e">
        <f>(SUMIFS(FMZINp3_laika_grafiks!$K$93:$K$231,FMZINp3_laika_grafiks!#REF!,$A76,FMZINp3_laika_grafiks!$M$93:$M$231,V$61))/1000000+V75</f>
        <v>#REF!</v>
      </c>
      <c r="W76" s="11" t="e">
        <f t="shared" si="47"/>
        <v>#REF!</v>
      </c>
      <c r="X76" s="38" t="e">
        <f>(SUMIFS(FMZINp3_laika_grafiks!$K$93:$K$231,FMZINp3_laika_grafiks!#REF!,$A76,FMZINp3_laika_grafiks!$M$93:$M$231,X$61))/1000000+X75</f>
        <v>#REF!</v>
      </c>
      <c r="Y76" s="11" t="e">
        <f t="shared" si="48"/>
        <v>#REF!</v>
      </c>
      <c r="AB76" s="50" t="s">
        <v>21</v>
      </c>
      <c r="AC76" s="49" t="e">
        <f>(SUMIFS(FMZINp3_laika_grafiks!$K$93:$K$231,FMZINp3_laika_grafiks!#REF!,'GRAFIKI II'!$AB76,FMZINp3_laika_grafiks!$M$93:$M$231,'GRAFIKI II'!AC$61)/1000000)+AC75</f>
        <v>#REF!</v>
      </c>
      <c r="AD76" s="49" t="e">
        <f>(SUMIFS(FMZINp3_laika_grafiks!$K$93:$K$231,FMZINp3_laika_grafiks!#REF!,'GRAFIKI II'!$AB76,FMZINp3_laika_grafiks!$M$93:$M$231,'GRAFIKI II'!AD$61)/1000000)+AD75</f>
        <v>#REF!</v>
      </c>
      <c r="AE76" s="49" t="e">
        <f>(SUMIFS(FMZINp3_laika_grafiks!$K$93:$K$231,FMZINp3_laika_grafiks!#REF!,'GRAFIKI II'!$AB76,FMZINp3_laika_grafiks!$M$93:$M$231,'GRAFIKI II'!AE$61)/1000000)+AE75</f>
        <v>#REF!</v>
      </c>
      <c r="AF76" s="49" t="e">
        <f>(SUMIFS(FMZINp3_laika_grafiks!$K$93:$K$231,FMZINp3_laika_grafiks!#REF!,'GRAFIKI II'!$AB76,FMZINp3_laika_grafiks!$M$93:$M$231,'GRAFIKI II'!AF$61)/1000000)+AF75</f>
        <v>#REF!</v>
      </c>
      <c r="AG76" s="49" t="e">
        <f>(SUMIFS(FMZINp3_laika_grafiks!$K$93:$K$231,FMZINp3_laika_grafiks!#REF!,'GRAFIKI II'!$AB76,FMZINp3_laika_grafiks!$M$93:$M$231,'GRAFIKI II'!AG$61)/1000000)+AG75</f>
        <v>#REF!</v>
      </c>
      <c r="AH76" s="49" t="e">
        <f>(SUMIFS(FMZINp3_laika_grafiks!$K$93:$K$231,FMZINp3_laika_grafiks!#REF!,'GRAFIKI II'!$AB76,FMZINp3_laika_grafiks!$M$93:$M$231,'GRAFIKI II'!AH$61)/1000000)+AH75</f>
        <v>#REF!</v>
      </c>
      <c r="AI76" s="49" t="e">
        <f>(SUMIFS(FMZINp3_laika_grafiks!$K$93:$K$231,FMZINp3_laika_grafiks!#REF!,'GRAFIKI II'!$AB76,FMZINp3_laika_grafiks!$M$93:$M$231,'GRAFIKI II'!AI$61)/1000000)+AI75</f>
        <v>#REF!</v>
      </c>
      <c r="AJ76" s="49" t="e">
        <f>(SUMIFS(FMZINp3_laika_grafiks!$K$93:$K$231,FMZINp3_laika_grafiks!#REF!,'GRAFIKI II'!$AB76,FMZINp3_laika_grafiks!$M$93:$M$231,'GRAFIKI II'!AJ$61)/1000000)+AJ75</f>
        <v>#REF!</v>
      </c>
      <c r="AK76" s="49" t="e">
        <f>(SUMIFS(FMZINp3_laika_grafiks!$K$93:$K$231,FMZINp3_laika_grafiks!#REF!,'GRAFIKI II'!$AB76,FMZINp3_laika_grafiks!$M$93:$M$231,'GRAFIKI II'!AK$61)/1000000)+AK75</f>
        <v>#REF!</v>
      </c>
      <c r="AL76" s="49" t="e">
        <f>(SUMIFS(FMZINp3_laika_grafiks!$K$93:$K$231,FMZINp3_laika_grafiks!#REF!,'GRAFIKI II'!$AB76,FMZINp3_laika_grafiks!$M$93:$M$231,'GRAFIKI II'!AL$61)/1000000)+AL75</f>
        <v>#REF!</v>
      </c>
      <c r="AM76" s="49" t="e">
        <f>(SUMIFS(FMZINp3_laika_grafiks!$K$93:$K$231,FMZINp3_laika_grafiks!#REF!,'GRAFIKI II'!$AB76,FMZINp3_laika_grafiks!$M$93:$M$231,'GRAFIKI II'!AM$61)/1000000)+AM75</f>
        <v>#REF!</v>
      </c>
      <c r="AN76" s="49" t="e">
        <f>(SUMIFS(FMZINp3_laika_grafiks!$K$93:$K$231,FMZINp3_laika_grafiks!#REF!,'GRAFIKI II'!$AB76,FMZINp3_laika_grafiks!$M$93:$M$231,'GRAFIKI II'!AN$61)/1000000)+AN75</f>
        <v>#REF!</v>
      </c>
    </row>
    <row r="77" spans="1:67" x14ac:dyDescent="0.4">
      <c r="A77" s="42" t="s">
        <v>47</v>
      </c>
      <c r="B77" s="38" t="e">
        <f>(SUMIFS(FMZINp3_laika_grafiks!$K$93:$K$231,FMZINp3_laika_grafiks!#REF!,$A77,FMZINp3_laika_grafiks!$M$93:$M$231,B$61))/1000000+B76</f>
        <v>#REF!</v>
      </c>
      <c r="C77" s="11" t="e">
        <f t="shared" si="37"/>
        <v>#REF!</v>
      </c>
      <c r="D77" s="38" t="e">
        <f>(SUMIFS(FMZINp3_laika_grafiks!$K$93:$K$231,FMZINp3_laika_grafiks!#REF!,$A77,FMZINp3_laika_grafiks!$M$93:$M$231,D$61))/1000000+D76</f>
        <v>#REF!</v>
      </c>
      <c r="E77" s="11" t="e">
        <f t="shared" si="38"/>
        <v>#REF!</v>
      </c>
      <c r="F77" s="38" t="e">
        <f>(SUMIFS(FMZINp3_laika_grafiks!$K$93:$K$231,FMZINp3_laika_grafiks!#REF!,$A77,FMZINp3_laika_grafiks!$M$93:$M$231,F$61))/1000000+F76</f>
        <v>#REF!</v>
      </c>
      <c r="G77" s="11" t="e">
        <f t="shared" si="39"/>
        <v>#REF!</v>
      </c>
      <c r="H77" s="38" t="e">
        <f>(SUMIFS(FMZINp3_laika_grafiks!$K$93:$K$231,FMZINp3_laika_grafiks!#REF!,$A77,FMZINp3_laika_grafiks!$M$93:$M$231,H$61))/1000000+H76</f>
        <v>#REF!</v>
      </c>
      <c r="I77" s="11" t="e">
        <f t="shared" si="40"/>
        <v>#REF!</v>
      </c>
      <c r="J77" s="38" t="e">
        <f>(SUMIFS(FMZINp3_laika_grafiks!$K$93:$K$231,FMZINp3_laika_grafiks!#REF!,$A77,FMZINp3_laika_grafiks!$M$93:$M$231,J$61))/1000000+J76</f>
        <v>#REF!</v>
      </c>
      <c r="K77" s="11" t="e">
        <f t="shared" si="41"/>
        <v>#REF!</v>
      </c>
      <c r="L77" s="38" t="e">
        <f>(SUMIFS(FMZINp3_laika_grafiks!$K$93:$K$231,FMZINp3_laika_grafiks!#REF!,$A77,FMZINp3_laika_grafiks!$M$93:$M$231,L$61))/1000000+L76</f>
        <v>#REF!</v>
      </c>
      <c r="M77" s="11" t="e">
        <f t="shared" si="42"/>
        <v>#REF!</v>
      </c>
      <c r="N77" s="38" t="e">
        <f>(SUMIFS(FMZINp3_laika_grafiks!$K$93:$K$231,FMZINp3_laika_grafiks!#REF!,$A77,FMZINp3_laika_grafiks!$M$93:$M$231,N$61))/1000000+N76</f>
        <v>#REF!</v>
      </c>
      <c r="O77" s="11" t="e">
        <f t="shared" si="43"/>
        <v>#REF!</v>
      </c>
      <c r="P77" s="38" t="e">
        <f>(SUMIFS(FMZINp3_laika_grafiks!$K$93:$K$231,FMZINp3_laika_grafiks!#REF!,$A77,FMZINp3_laika_grafiks!$M$93:$M$231,P$61))/1000000+P76</f>
        <v>#REF!</v>
      </c>
      <c r="Q77" s="11" t="e">
        <f t="shared" si="44"/>
        <v>#REF!</v>
      </c>
      <c r="R77" s="38" t="e">
        <f>(SUMIFS(FMZINp3_laika_grafiks!$K$93:$K$231,FMZINp3_laika_grafiks!#REF!,$A77,FMZINp3_laika_grafiks!$M$93:$M$231,R$61))/1000000+R76</f>
        <v>#REF!</v>
      </c>
      <c r="S77" s="11" t="e">
        <f t="shared" si="45"/>
        <v>#REF!</v>
      </c>
      <c r="T77" s="38" t="e">
        <f>(SUMIFS(FMZINp3_laika_grafiks!$K$93:$K$231,FMZINp3_laika_grafiks!#REF!,$A77,FMZINp3_laika_grafiks!$M$93:$M$231,T$61))/1000000+T76</f>
        <v>#REF!</v>
      </c>
      <c r="U77" s="11" t="e">
        <f t="shared" si="46"/>
        <v>#REF!</v>
      </c>
      <c r="V77" s="38" t="e">
        <f>(SUMIFS(FMZINp3_laika_grafiks!$K$93:$K$231,FMZINp3_laika_grafiks!#REF!,$A77,FMZINp3_laika_grafiks!$M$93:$M$231,V$61))/1000000+V76</f>
        <v>#REF!</v>
      </c>
      <c r="W77" s="11" t="e">
        <f t="shared" si="47"/>
        <v>#REF!</v>
      </c>
      <c r="X77" s="38" t="e">
        <f>(SUMIFS(FMZINp3_laika_grafiks!$K$93:$K$231,FMZINp3_laika_grafiks!#REF!,$A77,FMZINp3_laika_grafiks!$M$93:$M$231,X$61))/1000000+X76</f>
        <v>#REF!</v>
      </c>
      <c r="Y77" s="11" t="e">
        <f t="shared" si="48"/>
        <v>#REF!</v>
      </c>
      <c r="AB77" s="48" t="s">
        <v>47</v>
      </c>
      <c r="AC77" s="49" t="e">
        <f>(SUMIFS(FMZINp3_laika_grafiks!$K$93:$K$231,FMZINp3_laika_grafiks!#REF!,'GRAFIKI II'!$AB77,FMZINp3_laika_grafiks!$M$93:$M$231,'GRAFIKI II'!AC$61)/1000000)+AC76</f>
        <v>#REF!</v>
      </c>
      <c r="AD77" s="49" t="e">
        <f>(SUMIFS(FMZINp3_laika_grafiks!$K$93:$K$231,FMZINp3_laika_grafiks!#REF!,'GRAFIKI II'!$AB77,FMZINp3_laika_grafiks!$M$93:$M$231,'GRAFIKI II'!AD$61)/1000000)+AD76</f>
        <v>#REF!</v>
      </c>
      <c r="AE77" s="49" t="e">
        <f>(SUMIFS(FMZINp3_laika_grafiks!$K$93:$K$231,FMZINp3_laika_grafiks!#REF!,'GRAFIKI II'!$AB77,FMZINp3_laika_grafiks!$M$93:$M$231,'GRAFIKI II'!AE$61)/1000000)+AE76</f>
        <v>#REF!</v>
      </c>
      <c r="AF77" s="49" t="e">
        <f>(SUMIFS(FMZINp3_laika_grafiks!$K$93:$K$231,FMZINp3_laika_grafiks!#REF!,'GRAFIKI II'!$AB77,FMZINp3_laika_grafiks!$M$93:$M$231,'GRAFIKI II'!AF$61)/1000000)+AF76</f>
        <v>#REF!</v>
      </c>
      <c r="AG77" s="49" t="e">
        <f>(SUMIFS(FMZINp3_laika_grafiks!$K$93:$K$231,FMZINp3_laika_grafiks!#REF!,'GRAFIKI II'!$AB77,FMZINp3_laika_grafiks!$M$93:$M$231,'GRAFIKI II'!AG$61)/1000000)+AG76</f>
        <v>#REF!</v>
      </c>
      <c r="AH77" s="49" t="e">
        <f>(SUMIFS(FMZINp3_laika_grafiks!$K$93:$K$231,FMZINp3_laika_grafiks!#REF!,'GRAFIKI II'!$AB77,FMZINp3_laika_grafiks!$M$93:$M$231,'GRAFIKI II'!AH$61)/1000000)+AH76</f>
        <v>#REF!</v>
      </c>
      <c r="AI77" s="49" t="e">
        <f>(SUMIFS(FMZINp3_laika_grafiks!$K$93:$K$231,FMZINp3_laika_grafiks!#REF!,'GRAFIKI II'!$AB77,FMZINp3_laika_grafiks!$M$93:$M$231,'GRAFIKI II'!AI$61)/1000000)+AI76</f>
        <v>#REF!</v>
      </c>
      <c r="AJ77" s="49" t="e">
        <f>(SUMIFS(FMZINp3_laika_grafiks!$K$93:$K$231,FMZINp3_laika_grafiks!#REF!,'GRAFIKI II'!$AB77,FMZINp3_laika_grafiks!$M$93:$M$231,'GRAFIKI II'!AJ$61)/1000000)+AJ76</f>
        <v>#REF!</v>
      </c>
      <c r="AK77" s="49" t="e">
        <f>(SUMIFS(FMZINp3_laika_grafiks!$K$93:$K$231,FMZINp3_laika_grafiks!#REF!,'GRAFIKI II'!$AB77,FMZINp3_laika_grafiks!$M$93:$M$231,'GRAFIKI II'!AK$61)/1000000)+AK76</f>
        <v>#REF!</v>
      </c>
      <c r="AL77" s="49" t="e">
        <f>(SUMIFS(FMZINp3_laika_grafiks!$K$93:$K$231,FMZINp3_laika_grafiks!#REF!,'GRAFIKI II'!$AB77,FMZINp3_laika_grafiks!$M$93:$M$231,'GRAFIKI II'!AL$61)/1000000)+AL76</f>
        <v>#REF!</v>
      </c>
      <c r="AM77" s="49" t="e">
        <f>(SUMIFS(FMZINp3_laika_grafiks!$K$93:$K$231,FMZINp3_laika_grafiks!#REF!,'GRAFIKI II'!$AB77,FMZINp3_laika_grafiks!$M$93:$M$231,'GRAFIKI II'!AM$61)/1000000)+AM76</f>
        <v>#REF!</v>
      </c>
      <c r="AN77" s="49" t="e">
        <f>(SUMIFS(FMZINp3_laika_grafiks!$K$93:$K$231,FMZINp3_laika_grafiks!#REF!,'GRAFIKI II'!$AB77,FMZINp3_laika_grafiks!$M$93:$M$231,'GRAFIKI II'!AN$61)/1000000)+AN76</f>
        <v>#REF!</v>
      </c>
    </row>
    <row r="78" spans="1:67" x14ac:dyDescent="0.4">
      <c r="A78" s="45" t="s">
        <v>46</v>
      </c>
      <c r="B78" s="38" t="e">
        <f>(SUMIFS(FMZINp3_laika_grafiks!$K$93:$K$231,FMZINp3_laika_grafiks!#REF!,$A78,FMZINp3_laika_grafiks!$M$93:$M$231,B$61))/1000000+B77</f>
        <v>#REF!</v>
      </c>
      <c r="C78" s="11" t="e">
        <f t="shared" si="37"/>
        <v>#REF!</v>
      </c>
      <c r="D78" s="38" t="e">
        <f>(SUMIFS(FMZINp3_laika_grafiks!$K$93:$K$231,FMZINp3_laika_grafiks!#REF!,$A78,FMZINp3_laika_grafiks!$M$93:$M$231,D$61))/1000000+D77</f>
        <v>#REF!</v>
      </c>
      <c r="E78" s="11" t="e">
        <f t="shared" si="38"/>
        <v>#REF!</v>
      </c>
      <c r="F78" s="38" t="e">
        <f>(SUMIFS(FMZINp3_laika_grafiks!$K$93:$K$231,FMZINp3_laika_grafiks!#REF!,$A78,FMZINp3_laika_grafiks!$M$93:$M$231,F$61))/1000000+F77</f>
        <v>#REF!</v>
      </c>
      <c r="G78" s="11" t="e">
        <f t="shared" si="39"/>
        <v>#REF!</v>
      </c>
      <c r="H78" s="38" t="e">
        <f>(SUMIFS(FMZINp3_laika_grafiks!$K$93:$K$231,FMZINp3_laika_grafiks!#REF!,$A78,FMZINp3_laika_grafiks!$M$93:$M$231,H$61))/1000000+H77</f>
        <v>#REF!</v>
      </c>
      <c r="I78" s="11" t="e">
        <f t="shared" si="40"/>
        <v>#REF!</v>
      </c>
      <c r="J78" s="38" t="e">
        <f>(SUMIFS(FMZINp3_laika_grafiks!$K$93:$K$231,FMZINp3_laika_grafiks!#REF!,$A78,FMZINp3_laika_grafiks!$M$93:$M$231,J$61))/1000000+J77</f>
        <v>#REF!</v>
      </c>
      <c r="K78" s="11" t="e">
        <f t="shared" si="41"/>
        <v>#REF!</v>
      </c>
      <c r="L78" s="38" t="e">
        <f>(SUMIFS(FMZINp3_laika_grafiks!$K$93:$K$231,FMZINp3_laika_grafiks!#REF!,$A78,FMZINp3_laika_grafiks!$M$93:$M$231,L$61))/1000000+L77</f>
        <v>#REF!</v>
      </c>
      <c r="M78" s="11" t="e">
        <f t="shared" si="42"/>
        <v>#REF!</v>
      </c>
      <c r="N78" s="38" t="e">
        <f>(SUMIFS(FMZINp3_laika_grafiks!$K$93:$K$231,FMZINp3_laika_grafiks!#REF!,$A78,FMZINp3_laika_grafiks!$M$93:$M$231,N$61))/1000000+N77</f>
        <v>#REF!</v>
      </c>
      <c r="O78" s="11" t="e">
        <f t="shared" si="43"/>
        <v>#REF!</v>
      </c>
      <c r="P78" s="38" t="e">
        <f>(SUMIFS(FMZINp3_laika_grafiks!$K$93:$K$231,FMZINp3_laika_grafiks!#REF!,$A78,FMZINp3_laika_grafiks!$M$93:$M$231,P$61))/1000000+P77</f>
        <v>#REF!</v>
      </c>
      <c r="Q78" s="11" t="e">
        <f t="shared" si="44"/>
        <v>#REF!</v>
      </c>
      <c r="R78" s="38" t="e">
        <f>(SUMIFS(FMZINp3_laika_grafiks!$K$93:$K$231,FMZINp3_laika_grafiks!#REF!,$A78,FMZINp3_laika_grafiks!$M$93:$M$231,R$61))/1000000+R77</f>
        <v>#REF!</v>
      </c>
      <c r="S78" s="11" t="e">
        <f t="shared" si="45"/>
        <v>#REF!</v>
      </c>
      <c r="T78" s="38" t="e">
        <f>(SUMIFS(FMZINp3_laika_grafiks!$K$93:$K$231,FMZINp3_laika_grafiks!#REF!,$A78,FMZINp3_laika_grafiks!$M$93:$M$231,T$61))/1000000+T77</f>
        <v>#REF!</v>
      </c>
      <c r="U78" s="11" t="e">
        <f t="shared" si="46"/>
        <v>#REF!</v>
      </c>
      <c r="V78" s="38" t="e">
        <f>(SUMIFS(FMZINp3_laika_grafiks!$K$93:$K$231,FMZINp3_laika_grafiks!#REF!,$A78,FMZINp3_laika_grafiks!$M$93:$M$231,V$61))/1000000+V77</f>
        <v>#REF!</v>
      </c>
      <c r="W78" s="11" t="e">
        <f t="shared" si="47"/>
        <v>#REF!</v>
      </c>
      <c r="X78" s="38" t="e">
        <f>(SUMIFS(FMZINp3_laika_grafiks!$K$93:$K$231,FMZINp3_laika_grafiks!#REF!,$A78,FMZINp3_laika_grafiks!$M$93:$M$231,X$61))/1000000+X77</f>
        <v>#REF!</v>
      </c>
      <c r="Y78" s="11" t="e">
        <f t="shared" si="48"/>
        <v>#REF!</v>
      </c>
      <c r="AB78" s="51" t="s">
        <v>46</v>
      </c>
      <c r="AC78" s="49" t="e">
        <f>(SUMIFS(FMZINp3_laika_grafiks!$K$93:$K$231,FMZINp3_laika_grafiks!#REF!,'GRAFIKI II'!$AB78,FMZINp3_laika_grafiks!$M$93:$M$231,'GRAFIKI II'!AC$61)/1000000)+AC77</f>
        <v>#REF!</v>
      </c>
      <c r="AD78" s="49" t="e">
        <f>(SUMIFS(FMZINp3_laika_grafiks!$K$93:$K$231,FMZINp3_laika_grafiks!#REF!,'GRAFIKI II'!$AB78,FMZINp3_laika_grafiks!$M$93:$M$231,'GRAFIKI II'!AD$61)/1000000)+AD77</f>
        <v>#REF!</v>
      </c>
      <c r="AE78" s="49" t="e">
        <f>(SUMIFS(FMZINp3_laika_grafiks!$K$93:$K$231,FMZINp3_laika_grafiks!#REF!,'GRAFIKI II'!$AB78,FMZINp3_laika_grafiks!$M$93:$M$231,'GRAFIKI II'!AE$61)/1000000)+AE77</f>
        <v>#REF!</v>
      </c>
      <c r="AF78" s="49" t="e">
        <f>(SUMIFS(FMZINp3_laika_grafiks!$K$93:$K$231,FMZINp3_laika_grafiks!#REF!,'GRAFIKI II'!$AB78,FMZINp3_laika_grafiks!$M$93:$M$231,'GRAFIKI II'!AF$61)/1000000)+AF77</f>
        <v>#REF!</v>
      </c>
      <c r="AG78" s="49" t="e">
        <f>(SUMIFS(FMZINp3_laika_grafiks!$K$93:$K$231,FMZINp3_laika_grafiks!#REF!,'GRAFIKI II'!$AB78,FMZINp3_laika_grafiks!$M$93:$M$231,'GRAFIKI II'!AG$61)/1000000)+AG77</f>
        <v>#REF!</v>
      </c>
      <c r="AH78" s="49" t="e">
        <f>(SUMIFS(FMZINp3_laika_grafiks!$K$93:$K$231,FMZINp3_laika_grafiks!#REF!,'GRAFIKI II'!$AB78,FMZINp3_laika_grafiks!$M$93:$M$231,'GRAFIKI II'!AH$61)/1000000)+AH77</f>
        <v>#REF!</v>
      </c>
      <c r="AI78" s="49" t="e">
        <f>(SUMIFS(FMZINp3_laika_grafiks!$K$93:$K$231,FMZINp3_laika_grafiks!#REF!,'GRAFIKI II'!$AB78,FMZINp3_laika_grafiks!$M$93:$M$231,'GRAFIKI II'!AI$61)/1000000)+AI77</f>
        <v>#REF!</v>
      </c>
      <c r="AJ78" s="49" t="e">
        <f>(SUMIFS(FMZINp3_laika_grafiks!$K$93:$K$231,FMZINp3_laika_grafiks!#REF!,'GRAFIKI II'!$AB78,FMZINp3_laika_grafiks!$M$93:$M$231,'GRAFIKI II'!AJ$61)/1000000)+AJ77</f>
        <v>#REF!</v>
      </c>
      <c r="AK78" s="49" t="e">
        <f>(SUMIFS(FMZINp3_laika_grafiks!$K$93:$K$231,FMZINp3_laika_grafiks!#REF!,'GRAFIKI II'!$AB78,FMZINp3_laika_grafiks!$M$93:$M$231,'GRAFIKI II'!AK$61)/1000000)+AK77</f>
        <v>#REF!</v>
      </c>
      <c r="AL78" s="49" t="e">
        <f>(SUMIFS(FMZINp3_laika_grafiks!$K$93:$K$231,FMZINp3_laika_grafiks!#REF!,'GRAFIKI II'!$AB78,FMZINp3_laika_grafiks!$M$93:$M$231,'GRAFIKI II'!AL$61)/1000000)+AL77</f>
        <v>#REF!</v>
      </c>
      <c r="AM78" s="49" t="e">
        <f>(SUMIFS(FMZINp3_laika_grafiks!$K$93:$K$231,FMZINp3_laika_grafiks!#REF!,'GRAFIKI II'!$AB78,FMZINp3_laika_grafiks!$M$93:$M$231,'GRAFIKI II'!AM$61)/1000000)+AM77</f>
        <v>#REF!</v>
      </c>
      <c r="AN78" s="49" t="e">
        <f>(SUMIFS(FMZINp3_laika_grafiks!$K$93:$K$231,FMZINp3_laika_grafiks!#REF!,'GRAFIKI II'!$AB78,FMZINp3_laika_grafiks!$M$93:$M$231,'GRAFIKI II'!AN$61)/1000000)+AN77</f>
        <v>#REF!</v>
      </c>
    </row>
    <row r="79" spans="1:67" x14ac:dyDescent="0.4">
      <c r="A79" s="45" t="s">
        <v>45</v>
      </c>
      <c r="B79" s="38" t="e">
        <f>(SUMIFS(FMZINp3_laika_grafiks!$K$93:$K$231,FMZINp3_laika_grafiks!#REF!,$A79,FMZINp3_laika_grafiks!$M$93:$M$231,B$61))/1000000+B78</f>
        <v>#REF!</v>
      </c>
      <c r="C79" s="11" t="e">
        <f t="shared" si="37"/>
        <v>#REF!</v>
      </c>
      <c r="D79" s="38" t="e">
        <f>(SUMIFS(FMZINp3_laika_grafiks!$K$93:$K$231,FMZINp3_laika_grafiks!#REF!,$A79,FMZINp3_laika_grafiks!$M$93:$M$231,D$61))/1000000+D78</f>
        <v>#REF!</v>
      </c>
      <c r="E79" s="11" t="e">
        <f t="shared" si="38"/>
        <v>#REF!</v>
      </c>
      <c r="F79" s="38" t="e">
        <f>(SUMIFS(FMZINp3_laika_grafiks!$K$93:$K$231,FMZINp3_laika_grafiks!#REF!,$A79,FMZINp3_laika_grafiks!$M$93:$M$231,F$61))/1000000+F78</f>
        <v>#REF!</v>
      </c>
      <c r="G79" s="11" t="e">
        <f t="shared" si="39"/>
        <v>#REF!</v>
      </c>
      <c r="H79" s="38" t="e">
        <f>(SUMIFS(FMZINp3_laika_grafiks!$K$93:$K$231,FMZINp3_laika_grafiks!#REF!,$A79,FMZINp3_laika_grafiks!$M$93:$M$231,H$61))/1000000+H78</f>
        <v>#REF!</v>
      </c>
      <c r="I79" s="11" t="e">
        <f t="shared" si="40"/>
        <v>#REF!</v>
      </c>
      <c r="J79" s="38" t="e">
        <f>(SUMIFS(FMZINp3_laika_grafiks!$K$93:$K$231,FMZINp3_laika_grafiks!#REF!,$A79,FMZINp3_laika_grafiks!$M$93:$M$231,J$61))/1000000+J78</f>
        <v>#REF!</v>
      </c>
      <c r="K79" s="11" t="e">
        <f t="shared" si="41"/>
        <v>#REF!</v>
      </c>
      <c r="L79" s="38" t="e">
        <f>(SUMIFS(FMZINp3_laika_grafiks!$K$93:$K$231,FMZINp3_laika_grafiks!#REF!,$A79,FMZINp3_laika_grafiks!$M$93:$M$231,L$61))/1000000+L78</f>
        <v>#REF!</v>
      </c>
      <c r="M79" s="11" t="e">
        <f t="shared" si="42"/>
        <v>#REF!</v>
      </c>
      <c r="N79" s="38" t="e">
        <f>(SUMIFS(FMZINp3_laika_grafiks!$K$93:$K$231,FMZINp3_laika_grafiks!#REF!,$A79,FMZINp3_laika_grafiks!$M$93:$M$231,N$61))/1000000+N78</f>
        <v>#REF!</v>
      </c>
      <c r="O79" s="11" t="e">
        <f t="shared" si="43"/>
        <v>#REF!</v>
      </c>
      <c r="P79" s="38" t="e">
        <f>(SUMIFS(FMZINp3_laika_grafiks!$K$93:$K$231,FMZINp3_laika_grafiks!#REF!,$A79,FMZINp3_laika_grafiks!$M$93:$M$231,P$61))/1000000+P78</f>
        <v>#REF!</v>
      </c>
      <c r="Q79" s="11" t="e">
        <f t="shared" si="44"/>
        <v>#REF!</v>
      </c>
      <c r="R79" s="38" t="e">
        <f>(SUMIFS(FMZINp3_laika_grafiks!$K$93:$K$231,FMZINp3_laika_grafiks!#REF!,$A79,FMZINp3_laika_grafiks!$M$93:$M$231,R$61))/1000000+R78</f>
        <v>#REF!</v>
      </c>
      <c r="S79" s="11" t="e">
        <f t="shared" si="45"/>
        <v>#REF!</v>
      </c>
      <c r="T79" s="38" t="e">
        <f>(SUMIFS(FMZINp3_laika_grafiks!$K$93:$K$231,FMZINp3_laika_grafiks!#REF!,$A79,FMZINp3_laika_grafiks!$M$93:$M$231,T$61))/1000000+T78</f>
        <v>#REF!</v>
      </c>
      <c r="U79" s="11" t="e">
        <f t="shared" si="46"/>
        <v>#REF!</v>
      </c>
      <c r="V79" s="38" t="e">
        <f>(SUMIFS(FMZINp3_laika_grafiks!$K$93:$K$231,FMZINp3_laika_grafiks!#REF!,$A79,FMZINp3_laika_grafiks!$M$93:$M$231,V$61))/1000000+V78</f>
        <v>#REF!</v>
      </c>
      <c r="W79" s="11" t="e">
        <f t="shared" si="47"/>
        <v>#REF!</v>
      </c>
      <c r="X79" s="38" t="e">
        <f>(SUMIFS(FMZINp3_laika_grafiks!$K$93:$K$231,FMZINp3_laika_grafiks!#REF!,$A79,FMZINp3_laika_grafiks!$M$93:$M$231,X$61))/1000000+X78</f>
        <v>#REF!</v>
      </c>
      <c r="Y79" s="11" t="e">
        <f t="shared" si="48"/>
        <v>#REF!</v>
      </c>
      <c r="AB79" s="51" t="s">
        <v>45</v>
      </c>
      <c r="AC79" s="49" t="e">
        <f>(SUMIFS(FMZINp3_laika_grafiks!$K$93:$K$231,FMZINp3_laika_grafiks!#REF!,'GRAFIKI II'!$AB79,FMZINp3_laika_grafiks!$M$93:$M$231,'GRAFIKI II'!AC$61)/1000000)+AC78</f>
        <v>#REF!</v>
      </c>
      <c r="AD79" s="49" t="e">
        <f>(SUMIFS(FMZINp3_laika_grafiks!$K$93:$K$231,FMZINp3_laika_grafiks!#REF!,'GRAFIKI II'!$AB79,FMZINp3_laika_grafiks!$M$93:$M$231,'GRAFIKI II'!AD$61)/1000000)+AD78</f>
        <v>#REF!</v>
      </c>
      <c r="AE79" s="49" t="e">
        <f>(SUMIFS(FMZINp3_laika_grafiks!$K$93:$K$231,FMZINp3_laika_grafiks!#REF!,'GRAFIKI II'!$AB79,FMZINp3_laika_grafiks!$M$93:$M$231,'GRAFIKI II'!AE$61)/1000000)+AE78</f>
        <v>#REF!</v>
      </c>
      <c r="AF79" s="49" t="e">
        <f>(SUMIFS(FMZINp3_laika_grafiks!$K$93:$K$231,FMZINp3_laika_grafiks!#REF!,'GRAFIKI II'!$AB79,FMZINp3_laika_grafiks!$M$93:$M$231,'GRAFIKI II'!AF$61)/1000000)+AF78</f>
        <v>#REF!</v>
      </c>
      <c r="AG79" s="49" t="e">
        <f>(SUMIFS(FMZINp3_laika_grafiks!$K$93:$K$231,FMZINp3_laika_grafiks!#REF!,'GRAFIKI II'!$AB79,FMZINp3_laika_grafiks!$M$93:$M$231,'GRAFIKI II'!AG$61)/1000000)+AG78</f>
        <v>#REF!</v>
      </c>
      <c r="AH79" s="49" t="e">
        <f>(SUMIFS(FMZINp3_laika_grafiks!$K$93:$K$231,FMZINp3_laika_grafiks!#REF!,'GRAFIKI II'!$AB79,FMZINp3_laika_grafiks!$M$93:$M$231,'GRAFIKI II'!AH$61)/1000000)+AH78</f>
        <v>#REF!</v>
      </c>
      <c r="AI79" s="49" t="e">
        <f>(SUMIFS(FMZINp3_laika_grafiks!$K$93:$K$231,FMZINp3_laika_grafiks!#REF!,'GRAFIKI II'!$AB79,FMZINp3_laika_grafiks!$M$93:$M$231,'GRAFIKI II'!AI$61)/1000000)+AI78</f>
        <v>#REF!</v>
      </c>
      <c r="AJ79" s="49" t="e">
        <f>(SUMIFS(FMZINp3_laika_grafiks!$K$93:$K$231,FMZINp3_laika_grafiks!#REF!,'GRAFIKI II'!$AB79,FMZINp3_laika_grafiks!$M$93:$M$231,'GRAFIKI II'!AJ$61)/1000000)+AJ78</f>
        <v>#REF!</v>
      </c>
      <c r="AK79" s="49" t="e">
        <f>(SUMIFS(FMZINp3_laika_grafiks!$K$93:$K$231,FMZINp3_laika_grafiks!#REF!,'GRAFIKI II'!$AB79,FMZINp3_laika_grafiks!$M$93:$M$231,'GRAFIKI II'!AK$61)/1000000)+AK78</f>
        <v>#REF!</v>
      </c>
      <c r="AL79" s="49" t="e">
        <f>(SUMIFS(FMZINp3_laika_grafiks!$K$93:$K$231,FMZINp3_laika_grafiks!#REF!,'GRAFIKI II'!$AB79,FMZINp3_laika_grafiks!$M$93:$M$231,'GRAFIKI II'!AL$61)/1000000)+AL78</f>
        <v>#REF!</v>
      </c>
      <c r="AM79" s="49" t="e">
        <f>(SUMIFS(FMZINp3_laika_grafiks!$K$93:$K$231,FMZINp3_laika_grafiks!#REF!,'GRAFIKI II'!$AB79,FMZINp3_laika_grafiks!$M$93:$M$231,'GRAFIKI II'!AM$61)/1000000)+AM78</f>
        <v>#REF!</v>
      </c>
      <c r="AN79" s="49" t="e">
        <f>(SUMIFS(FMZINp3_laika_grafiks!$K$93:$K$231,FMZINp3_laika_grafiks!#REF!,'GRAFIKI II'!$AB79,FMZINp3_laika_grafiks!$M$93:$M$231,'GRAFIKI II'!AN$61)/1000000)+AN78</f>
        <v>#REF!</v>
      </c>
    </row>
    <row r="80" spans="1:67" x14ac:dyDescent="0.4">
      <c r="A80" s="45" t="s">
        <v>49</v>
      </c>
      <c r="B80" s="38" t="e">
        <f>(SUMIFS(FMZINp3_laika_grafiks!$K$93:$K$231,FMZINp3_laika_grafiks!#REF!,$A80,FMZINp3_laika_grafiks!$M$93:$M$231,B$61))/1000000+B79</f>
        <v>#REF!</v>
      </c>
      <c r="C80" s="11" t="e">
        <f t="shared" si="37"/>
        <v>#REF!</v>
      </c>
      <c r="D80" s="38" t="e">
        <f>(SUMIFS(FMZINp3_laika_grafiks!$K$93:$K$231,FMZINp3_laika_grafiks!#REF!,$A80,FMZINp3_laika_grafiks!$M$93:$M$231,D$61))/1000000+D79</f>
        <v>#REF!</v>
      </c>
      <c r="E80" s="11" t="e">
        <f t="shared" si="38"/>
        <v>#REF!</v>
      </c>
      <c r="F80" s="38" t="e">
        <f>(SUMIFS(FMZINp3_laika_grafiks!$K$93:$K$231,FMZINp3_laika_grafiks!#REF!,$A80,FMZINp3_laika_grafiks!$M$93:$M$231,F$61))/1000000+F79</f>
        <v>#REF!</v>
      </c>
      <c r="G80" s="11" t="e">
        <f t="shared" si="39"/>
        <v>#REF!</v>
      </c>
      <c r="H80" s="38" t="e">
        <f>(SUMIFS(FMZINp3_laika_grafiks!$K$93:$K$231,FMZINp3_laika_grafiks!#REF!,$A80,FMZINp3_laika_grafiks!$M$93:$M$231,H$61))/1000000+H79</f>
        <v>#REF!</v>
      </c>
      <c r="I80" s="11" t="e">
        <f t="shared" si="40"/>
        <v>#REF!</v>
      </c>
      <c r="J80" s="38" t="e">
        <f>(SUMIFS(FMZINp3_laika_grafiks!$K$93:$K$231,FMZINp3_laika_grafiks!#REF!,$A80,FMZINp3_laika_grafiks!$M$93:$M$231,J$61))/1000000+J79</f>
        <v>#REF!</v>
      </c>
      <c r="K80" s="11" t="e">
        <f t="shared" si="41"/>
        <v>#REF!</v>
      </c>
      <c r="L80" s="38" t="e">
        <f>(SUMIFS(FMZINp3_laika_grafiks!$K$93:$K$231,FMZINp3_laika_grafiks!#REF!,$A80,FMZINp3_laika_grafiks!$M$93:$M$231,L$61))/1000000+L79</f>
        <v>#REF!</v>
      </c>
      <c r="M80" s="11" t="e">
        <f t="shared" si="42"/>
        <v>#REF!</v>
      </c>
      <c r="N80" s="38" t="e">
        <f>(SUMIFS(FMZINp3_laika_grafiks!$K$93:$K$231,FMZINp3_laika_grafiks!#REF!,$A80,FMZINp3_laika_grafiks!$M$93:$M$231,N$61))/1000000+N79</f>
        <v>#REF!</v>
      </c>
      <c r="O80" s="11" t="e">
        <f t="shared" si="43"/>
        <v>#REF!</v>
      </c>
      <c r="P80" s="38" t="e">
        <f>(SUMIFS(FMZINp3_laika_grafiks!$K$93:$K$231,FMZINp3_laika_grafiks!#REF!,$A80,FMZINp3_laika_grafiks!$M$93:$M$231,P$61))/1000000+P79</f>
        <v>#REF!</v>
      </c>
      <c r="Q80" s="11" t="e">
        <f t="shared" si="44"/>
        <v>#REF!</v>
      </c>
      <c r="R80" s="38" t="e">
        <f>(SUMIFS(FMZINp3_laika_grafiks!$K$93:$K$231,FMZINp3_laika_grafiks!#REF!,$A80,FMZINp3_laika_grafiks!$M$93:$M$231,R$61))/1000000+R79</f>
        <v>#REF!</v>
      </c>
      <c r="S80" s="11" t="e">
        <f t="shared" si="45"/>
        <v>#REF!</v>
      </c>
      <c r="T80" s="38" t="e">
        <f>(SUMIFS(FMZINp3_laika_grafiks!$K$93:$K$231,FMZINp3_laika_grafiks!#REF!,$A80,FMZINp3_laika_grafiks!$M$93:$M$231,T$61))/1000000+T79</f>
        <v>#REF!</v>
      </c>
      <c r="U80" s="11" t="e">
        <f t="shared" si="46"/>
        <v>#REF!</v>
      </c>
      <c r="V80" s="38" t="e">
        <f>(SUMIFS(FMZINp3_laika_grafiks!$K$93:$K$231,FMZINp3_laika_grafiks!#REF!,$A80,FMZINp3_laika_grafiks!$M$93:$M$231,V$61))/1000000+V79</f>
        <v>#REF!</v>
      </c>
      <c r="W80" s="11" t="e">
        <f t="shared" si="47"/>
        <v>#REF!</v>
      </c>
      <c r="X80" s="38" t="e">
        <f>(SUMIFS(FMZINp3_laika_grafiks!$K$93:$K$231,FMZINp3_laika_grafiks!#REF!,$A80,FMZINp3_laika_grafiks!$M$93:$M$231,X$61))/1000000+X79</f>
        <v>#REF!</v>
      </c>
      <c r="Y80" s="11" t="e">
        <f t="shared" si="48"/>
        <v>#REF!</v>
      </c>
      <c r="AB80" s="51" t="s">
        <v>49</v>
      </c>
      <c r="AC80" s="49" t="e">
        <f>(SUMIFS(FMZINp3_laika_grafiks!$K$93:$K$231,FMZINp3_laika_grafiks!#REF!,'GRAFIKI II'!$AB80,FMZINp3_laika_grafiks!$M$93:$M$231,'GRAFIKI II'!AC$61)/1000000)+AC79</f>
        <v>#REF!</v>
      </c>
      <c r="AD80" s="49" t="e">
        <f>(SUMIFS(FMZINp3_laika_grafiks!$K$93:$K$231,FMZINp3_laika_grafiks!#REF!,'GRAFIKI II'!$AB80,FMZINp3_laika_grafiks!$M$93:$M$231,'GRAFIKI II'!AD$61)/1000000)+AD79</f>
        <v>#REF!</v>
      </c>
      <c r="AE80" s="49" t="e">
        <f>(SUMIFS(FMZINp3_laika_grafiks!$K$93:$K$231,FMZINp3_laika_grafiks!#REF!,'GRAFIKI II'!$AB80,FMZINp3_laika_grafiks!$M$93:$M$231,'GRAFIKI II'!AE$61)/1000000)+AE79</f>
        <v>#REF!</v>
      </c>
      <c r="AF80" s="49" t="e">
        <f>(SUMIFS(FMZINp3_laika_grafiks!$K$93:$K$231,FMZINp3_laika_grafiks!#REF!,'GRAFIKI II'!$AB80,FMZINp3_laika_grafiks!$M$93:$M$231,'GRAFIKI II'!AF$61)/1000000)+AF79</f>
        <v>#REF!</v>
      </c>
      <c r="AG80" s="49" t="e">
        <f>(SUMIFS(FMZINp3_laika_grafiks!$K$93:$K$231,FMZINp3_laika_grafiks!#REF!,'GRAFIKI II'!$AB80,FMZINp3_laika_grafiks!$M$93:$M$231,'GRAFIKI II'!AG$61)/1000000)+AG79</f>
        <v>#REF!</v>
      </c>
      <c r="AH80" s="49" t="e">
        <f>(SUMIFS(FMZINp3_laika_grafiks!$K$93:$K$231,FMZINp3_laika_grafiks!#REF!,'GRAFIKI II'!$AB80,FMZINp3_laika_grafiks!$M$93:$M$231,'GRAFIKI II'!AH$61)/1000000)+AH79</f>
        <v>#REF!</v>
      </c>
      <c r="AI80" s="49" t="e">
        <f>(SUMIFS(FMZINp3_laika_grafiks!$K$93:$K$231,FMZINp3_laika_grafiks!#REF!,'GRAFIKI II'!$AB80,FMZINp3_laika_grafiks!$M$93:$M$231,'GRAFIKI II'!AI$61)/1000000)+AI79</f>
        <v>#REF!</v>
      </c>
      <c r="AJ80" s="49" t="e">
        <f>(SUMIFS(FMZINp3_laika_grafiks!$K$93:$K$231,FMZINp3_laika_grafiks!#REF!,'GRAFIKI II'!$AB80,FMZINp3_laika_grafiks!$M$93:$M$231,'GRAFIKI II'!AJ$61)/1000000)+AJ79</f>
        <v>#REF!</v>
      </c>
      <c r="AK80" s="49" t="e">
        <f>(SUMIFS(FMZINp3_laika_grafiks!$K$93:$K$231,FMZINp3_laika_grafiks!#REF!,'GRAFIKI II'!$AB80,FMZINp3_laika_grafiks!$M$93:$M$231,'GRAFIKI II'!AK$61)/1000000)+AK79</f>
        <v>#REF!</v>
      </c>
      <c r="AL80" s="49" t="e">
        <f>(SUMIFS(FMZINp3_laika_grafiks!$K$93:$K$231,FMZINp3_laika_grafiks!#REF!,'GRAFIKI II'!$AB80,FMZINp3_laika_grafiks!$M$93:$M$231,'GRAFIKI II'!AL$61)/1000000)+AL79</f>
        <v>#REF!</v>
      </c>
      <c r="AM80" s="49" t="e">
        <f>(SUMIFS(FMZINp3_laika_grafiks!$K$93:$K$231,FMZINp3_laika_grafiks!#REF!,'GRAFIKI II'!$AB80,FMZINp3_laika_grafiks!$M$93:$M$231,'GRAFIKI II'!AM$61)/1000000)+AM79</f>
        <v>#REF!</v>
      </c>
      <c r="AN80" s="49" t="e">
        <f>(SUMIFS(FMZINp3_laika_grafiks!$K$93:$K$231,FMZINp3_laika_grafiks!#REF!,'GRAFIKI II'!$AB80,FMZINp3_laika_grafiks!$M$93:$M$231,'GRAFIKI II'!AN$61)/1000000)+AN79</f>
        <v>#REF!</v>
      </c>
    </row>
    <row r="81" spans="1:40" x14ac:dyDescent="0.4">
      <c r="A81" s="45" t="s">
        <v>50</v>
      </c>
      <c r="B81" s="38" t="e">
        <f>(SUMIFS(FMZINp3_laika_grafiks!$K$93:$K$231,FMZINp3_laika_grafiks!#REF!,$A81,FMZINp3_laika_grafiks!$M$93:$M$231,B$61))/1000000+B80</f>
        <v>#REF!</v>
      </c>
      <c r="C81" s="11" t="e">
        <f t="shared" si="37"/>
        <v>#REF!</v>
      </c>
      <c r="D81" s="38" t="e">
        <f>(SUMIFS(FMZINp3_laika_grafiks!$K$93:$K$231,FMZINp3_laika_grafiks!#REF!,$A81,FMZINp3_laika_grafiks!$M$93:$M$231,D$61))/1000000+D80</f>
        <v>#REF!</v>
      </c>
      <c r="E81" s="11" t="e">
        <f t="shared" si="38"/>
        <v>#REF!</v>
      </c>
      <c r="F81" s="38" t="e">
        <f>(SUMIFS(FMZINp3_laika_grafiks!$K$93:$K$231,FMZINp3_laika_grafiks!#REF!,$A81,FMZINp3_laika_grafiks!$M$93:$M$231,F$61))/1000000+F80</f>
        <v>#REF!</v>
      </c>
      <c r="G81" s="11" t="e">
        <f t="shared" si="39"/>
        <v>#REF!</v>
      </c>
      <c r="H81" s="38" t="e">
        <f>(SUMIFS(FMZINp3_laika_grafiks!$K$93:$K$231,FMZINp3_laika_grafiks!#REF!,$A81,FMZINp3_laika_grafiks!$M$93:$M$231,H$61))/1000000+H80</f>
        <v>#REF!</v>
      </c>
      <c r="I81" s="11" t="e">
        <f t="shared" si="40"/>
        <v>#REF!</v>
      </c>
      <c r="J81" s="38" t="e">
        <f>(SUMIFS(FMZINp3_laika_grafiks!$K$93:$K$231,FMZINp3_laika_grafiks!#REF!,$A81,FMZINp3_laika_grafiks!$M$93:$M$231,J$61))/1000000+J80</f>
        <v>#REF!</v>
      </c>
      <c r="K81" s="11" t="e">
        <f t="shared" si="41"/>
        <v>#REF!</v>
      </c>
      <c r="L81" s="38" t="e">
        <f>(SUMIFS(FMZINp3_laika_grafiks!$K$93:$K$231,FMZINp3_laika_grafiks!#REF!,$A81,FMZINp3_laika_grafiks!$M$93:$M$231,L$61))/1000000+L80</f>
        <v>#REF!</v>
      </c>
      <c r="M81" s="11" t="e">
        <f t="shared" si="42"/>
        <v>#REF!</v>
      </c>
      <c r="N81" s="38" t="e">
        <f>(SUMIFS(FMZINp3_laika_grafiks!$K$93:$K$231,FMZINp3_laika_grafiks!#REF!,$A81,FMZINp3_laika_grafiks!$M$93:$M$231,N$61))/1000000+N80</f>
        <v>#REF!</v>
      </c>
      <c r="O81" s="11" t="e">
        <f t="shared" si="43"/>
        <v>#REF!</v>
      </c>
      <c r="P81" s="38" t="e">
        <f>(SUMIFS(FMZINp3_laika_grafiks!$K$93:$K$231,FMZINp3_laika_grafiks!#REF!,$A81,FMZINp3_laika_grafiks!$M$93:$M$231,P$61))/1000000+P80</f>
        <v>#REF!</v>
      </c>
      <c r="Q81" s="11" t="e">
        <f t="shared" si="44"/>
        <v>#REF!</v>
      </c>
      <c r="R81" s="38" t="e">
        <f>(SUMIFS(FMZINp3_laika_grafiks!$K$93:$K$231,FMZINp3_laika_grafiks!#REF!,$A81,FMZINp3_laika_grafiks!$M$93:$M$231,R$61))/1000000+R80</f>
        <v>#REF!</v>
      </c>
      <c r="S81" s="11" t="e">
        <f t="shared" si="45"/>
        <v>#REF!</v>
      </c>
      <c r="T81" s="38" t="e">
        <f>(SUMIFS(FMZINp3_laika_grafiks!$K$93:$K$231,FMZINp3_laika_grafiks!#REF!,$A81,FMZINp3_laika_grafiks!$M$93:$M$231,T$61))/1000000+T80</f>
        <v>#REF!</v>
      </c>
      <c r="U81" s="11" t="e">
        <f t="shared" si="46"/>
        <v>#REF!</v>
      </c>
      <c r="V81" s="38" t="e">
        <f>(SUMIFS(FMZINp3_laika_grafiks!$K$93:$K$231,FMZINp3_laika_grafiks!#REF!,$A81,FMZINp3_laika_grafiks!$M$93:$M$231,V$61))/1000000+V80</f>
        <v>#REF!</v>
      </c>
      <c r="W81" s="11" t="e">
        <f t="shared" si="47"/>
        <v>#REF!</v>
      </c>
      <c r="X81" s="38" t="e">
        <f>(SUMIFS(FMZINp3_laika_grafiks!$K$93:$K$231,FMZINp3_laika_grafiks!#REF!,$A81,FMZINp3_laika_grafiks!$M$93:$M$231,X$61))/1000000+X80</f>
        <v>#REF!</v>
      </c>
      <c r="Y81" s="11" t="e">
        <f t="shared" si="48"/>
        <v>#REF!</v>
      </c>
      <c r="AB81" s="51" t="s">
        <v>50</v>
      </c>
      <c r="AC81" s="49" t="e">
        <f>(SUMIFS(FMZINp3_laika_grafiks!$K$93:$K$231,FMZINp3_laika_grafiks!#REF!,'GRAFIKI II'!$AB81,FMZINp3_laika_grafiks!$M$93:$M$231,'GRAFIKI II'!AC$61)/1000000)+AC80</f>
        <v>#REF!</v>
      </c>
      <c r="AD81" s="49" t="e">
        <f>(SUMIFS(FMZINp3_laika_grafiks!$K$93:$K$231,FMZINp3_laika_grafiks!#REF!,'GRAFIKI II'!$AB81,FMZINp3_laika_grafiks!$M$93:$M$231,'GRAFIKI II'!AD$61)/1000000)+AD80</f>
        <v>#REF!</v>
      </c>
      <c r="AE81" s="49" t="e">
        <f>(SUMIFS(FMZINp3_laika_grafiks!$K$93:$K$231,FMZINp3_laika_grafiks!#REF!,'GRAFIKI II'!$AB81,FMZINp3_laika_grafiks!$M$93:$M$231,'GRAFIKI II'!AE$61)/1000000)+AE80</f>
        <v>#REF!</v>
      </c>
      <c r="AF81" s="49" t="e">
        <f>(SUMIFS(FMZINp3_laika_grafiks!$K$93:$K$231,FMZINp3_laika_grafiks!#REF!,'GRAFIKI II'!$AB81,FMZINp3_laika_grafiks!$M$93:$M$231,'GRAFIKI II'!AF$61)/1000000)+AF80</f>
        <v>#REF!</v>
      </c>
      <c r="AG81" s="49" t="e">
        <f>(SUMIFS(FMZINp3_laika_grafiks!$K$93:$K$231,FMZINp3_laika_grafiks!#REF!,'GRAFIKI II'!$AB81,FMZINp3_laika_grafiks!$M$93:$M$231,'GRAFIKI II'!AG$61)/1000000)+AG80</f>
        <v>#REF!</v>
      </c>
      <c r="AH81" s="49" t="e">
        <f>(SUMIFS(FMZINp3_laika_grafiks!$K$93:$K$231,FMZINp3_laika_grafiks!#REF!,'GRAFIKI II'!$AB81,FMZINp3_laika_grafiks!$M$93:$M$231,'GRAFIKI II'!AH$61)/1000000)+AH80</f>
        <v>#REF!</v>
      </c>
      <c r="AI81" s="49" t="e">
        <f>(SUMIFS(FMZINp3_laika_grafiks!$K$93:$K$231,FMZINp3_laika_grafiks!#REF!,'GRAFIKI II'!$AB81,FMZINp3_laika_grafiks!$M$93:$M$231,'GRAFIKI II'!AI$61)/1000000)+AI80</f>
        <v>#REF!</v>
      </c>
      <c r="AJ81" s="49" t="e">
        <f>(SUMIFS(FMZINp3_laika_grafiks!$K$93:$K$231,FMZINp3_laika_grafiks!#REF!,'GRAFIKI II'!$AB81,FMZINp3_laika_grafiks!$M$93:$M$231,'GRAFIKI II'!AJ$61)/1000000)+AJ80</f>
        <v>#REF!</v>
      </c>
      <c r="AK81" s="49" t="e">
        <f>(SUMIFS(FMZINp3_laika_grafiks!$K$93:$K$231,FMZINp3_laika_grafiks!#REF!,'GRAFIKI II'!$AB81,FMZINp3_laika_grafiks!$M$93:$M$231,'GRAFIKI II'!AK$61)/1000000)+AK80</f>
        <v>#REF!</v>
      </c>
      <c r="AL81" s="49" t="e">
        <f>(SUMIFS(FMZINp3_laika_grafiks!$K$93:$K$231,FMZINp3_laika_grafiks!#REF!,'GRAFIKI II'!$AB81,FMZINp3_laika_grafiks!$M$93:$M$231,'GRAFIKI II'!AL$61)/1000000)+AL80</f>
        <v>#REF!</v>
      </c>
      <c r="AM81" s="49" t="e">
        <f>(SUMIFS(FMZINp3_laika_grafiks!$K$93:$K$231,FMZINp3_laika_grafiks!#REF!,'GRAFIKI II'!$AB81,FMZINp3_laika_grafiks!$M$93:$M$231,'GRAFIKI II'!AM$61)/1000000)+AM80</f>
        <v>#REF!</v>
      </c>
      <c r="AN81" s="49" t="e">
        <f>(SUMIFS(FMZINp3_laika_grafiks!$K$93:$K$231,FMZINp3_laika_grafiks!#REF!,'GRAFIKI II'!$AB81,FMZINp3_laika_grafiks!$M$93:$M$231,'GRAFIKI II'!AN$61)/1000000)+AN80</f>
        <v>#REF!</v>
      </c>
    </row>
    <row r="82" spans="1:40" x14ac:dyDescent="0.4">
      <c r="A82" s="45" t="s">
        <v>51</v>
      </c>
      <c r="B82" s="38" t="e">
        <f>(SUMIFS(FMZINp3_laika_grafiks!$K$93:$K$231,FMZINp3_laika_grafiks!#REF!,$A82,FMZINp3_laika_grafiks!$M$93:$M$231,B$61))/1000000+B81</f>
        <v>#REF!</v>
      </c>
      <c r="C82" s="11" t="e">
        <f t="shared" si="37"/>
        <v>#REF!</v>
      </c>
      <c r="D82" s="38" t="e">
        <f>(SUMIFS(FMZINp3_laika_grafiks!$K$93:$K$231,FMZINp3_laika_grafiks!#REF!,$A82,FMZINp3_laika_grafiks!$M$93:$M$231,D$61))/1000000+D81</f>
        <v>#REF!</v>
      </c>
      <c r="E82" s="11" t="e">
        <f t="shared" si="38"/>
        <v>#REF!</v>
      </c>
      <c r="F82" s="38" t="e">
        <f>(SUMIFS(FMZINp3_laika_grafiks!$K$93:$K$231,FMZINp3_laika_grafiks!#REF!,$A82,FMZINp3_laika_grafiks!$M$93:$M$231,F$61))/1000000+F81</f>
        <v>#REF!</v>
      </c>
      <c r="G82" s="11" t="e">
        <f t="shared" si="39"/>
        <v>#REF!</v>
      </c>
      <c r="H82" s="38" t="e">
        <f>(SUMIFS(FMZINp3_laika_grafiks!$K$93:$K$231,FMZINp3_laika_grafiks!#REF!,$A82,FMZINp3_laika_grafiks!$M$93:$M$231,H$61))/1000000+H81</f>
        <v>#REF!</v>
      </c>
      <c r="I82" s="11" t="e">
        <f t="shared" si="40"/>
        <v>#REF!</v>
      </c>
      <c r="J82" s="38" t="e">
        <f>(SUMIFS(FMZINp3_laika_grafiks!$K$93:$K$231,FMZINp3_laika_grafiks!#REF!,$A82,FMZINp3_laika_grafiks!$M$93:$M$231,J$61))/1000000+J81</f>
        <v>#REF!</v>
      </c>
      <c r="K82" s="11" t="e">
        <f t="shared" si="41"/>
        <v>#REF!</v>
      </c>
      <c r="L82" s="38" t="e">
        <f>(SUMIFS(FMZINp3_laika_grafiks!$K$93:$K$231,FMZINp3_laika_grafiks!#REF!,$A82,FMZINp3_laika_grafiks!$M$93:$M$231,L$61))/1000000+L81</f>
        <v>#REF!</v>
      </c>
      <c r="M82" s="11" t="e">
        <f t="shared" si="42"/>
        <v>#REF!</v>
      </c>
      <c r="N82" s="38" t="e">
        <f>(SUMIFS(FMZINp3_laika_grafiks!$K$93:$K$231,FMZINp3_laika_grafiks!#REF!,$A82,FMZINp3_laika_grafiks!$M$93:$M$231,N$61))/1000000+N81</f>
        <v>#REF!</v>
      </c>
      <c r="O82" s="11" t="e">
        <f t="shared" si="43"/>
        <v>#REF!</v>
      </c>
      <c r="P82" s="38" t="e">
        <f>(SUMIFS(FMZINp3_laika_grafiks!$K$93:$K$231,FMZINp3_laika_grafiks!#REF!,$A82,FMZINp3_laika_grafiks!$M$93:$M$231,P$61))/1000000+P81</f>
        <v>#REF!</v>
      </c>
      <c r="Q82" s="11" t="e">
        <f t="shared" si="44"/>
        <v>#REF!</v>
      </c>
      <c r="R82" s="38" t="e">
        <f>(SUMIFS(FMZINp3_laika_grafiks!$K$93:$K$231,FMZINp3_laika_grafiks!#REF!,$A82,FMZINp3_laika_grafiks!$M$93:$M$231,R$61))/1000000+R81</f>
        <v>#REF!</v>
      </c>
      <c r="S82" s="11" t="e">
        <f t="shared" si="45"/>
        <v>#REF!</v>
      </c>
      <c r="T82" s="38" t="e">
        <f>(SUMIFS(FMZINp3_laika_grafiks!$K$93:$K$231,FMZINp3_laika_grafiks!#REF!,$A82,FMZINp3_laika_grafiks!$M$93:$M$231,T$61))/1000000+T81</f>
        <v>#REF!</v>
      </c>
      <c r="U82" s="11" t="e">
        <f t="shared" si="46"/>
        <v>#REF!</v>
      </c>
      <c r="V82" s="38" t="e">
        <f>(SUMIFS(FMZINp3_laika_grafiks!$K$93:$K$231,FMZINp3_laika_grafiks!#REF!,$A82,FMZINp3_laika_grafiks!$M$93:$M$231,V$61))/1000000+V81</f>
        <v>#REF!</v>
      </c>
      <c r="W82" s="11" t="e">
        <f t="shared" si="47"/>
        <v>#REF!</v>
      </c>
      <c r="X82" s="38" t="e">
        <f>(SUMIFS(FMZINp3_laika_grafiks!$K$93:$K$231,FMZINp3_laika_grafiks!#REF!,$A82,FMZINp3_laika_grafiks!$M$93:$M$231,X$61))/1000000+X81</f>
        <v>#REF!</v>
      </c>
      <c r="Y82" s="11" t="e">
        <f t="shared" si="48"/>
        <v>#REF!</v>
      </c>
      <c r="AB82" s="51" t="s">
        <v>51</v>
      </c>
      <c r="AC82" s="49" t="e">
        <f>(SUMIFS(FMZINp3_laika_grafiks!$K$93:$K$231,FMZINp3_laika_grafiks!#REF!,'GRAFIKI II'!$AB82,FMZINp3_laika_grafiks!$M$93:$M$231,'GRAFIKI II'!AC$61)/1000000)+AC81</f>
        <v>#REF!</v>
      </c>
      <c r="AD82" s="49" t="e">
        <f>(SUMIFS(FMZINp3_laika_grafiks!$K$93:$K$231,FMZINp3_laika_grafiks!#REF!,'GRAFIKI II'!$AB82,FMZINp3_laika_grafiks!$M$93:$M$231,'GRAFIKI II'!AD$61)/1000000)+AD81</f>
        <v>#REF!</v>
      </c>
      <c r="AE82" s="49" t="e">
        <f>(SUMIFS(FMZINp3_laika_grafiks!$K$93:$K$231,FMZINp3_laika_grafiks!#REF!,'GRAFIKI II'!$AB82,FMZINp3_laika_grafiks!$M$93:$M$231,'GRAFIKI II'!AE$61)/1000000)+AE81</f>
        <v>#REF!</v>
      </c>
      <c r="AF82" s="49" t="e">
        <f>(SUMIFS(FMZINp3_laika_grafiks!$K$93:$K$231,FMZINp3_laika_grafiks!#REF!,'GRAFIKI II'!$AB82,FMZINp3_laika_grafiks!$M$93:$M$231,'GRAFIKI II'!AF$61)/1000000)+AF81</f>
        <v>#REF!</v>
      </c>
      <c r="AG82" s="49" t="e">
        <f>(SUMIFS(FMZINp3_laika_grafiks!$K$93:$K$231,FMZINp3_laika_grafiks!#REF!,'GRAFIKI II'!$AB82,FMZINp3_laika_grafiks!$M$93:$M$231,'GRAFIKI II'!AG$61)/1000000)+AG81</f>
        <v>#REF!</v>
      </c>
      <c r="AH82" s="49" t="e">
        <f>(SUMIFS(FMZINp3_laika_grafiks!$K$93:$K$231,FMZINp3_laika_grafiks!#REF!,'GRAFIKI II'!$AB82,FMZINp3_laika_grafiks!$M$93:$M$231,'GRAFIKI II'!AH$61)/1000000)+AH81</f>
        <v>#REF!</v>
      </c>
      <c r="AI82" s="49" t="e">
        <f>(SUMIFS(FMZINp3_laika_grafiks!$K$93:$K$231,FMZINp3_laika_grafiks!#REF!,'GRAFIKI II'!$AB82,FMZINp3_laika_grafiks!$M$93:$M$231,'GRAFIKI II'!AI$61)/1000000)+AI81</f>
        <v>#REF!</v>
      </c>
      <c r="AJ82" s="49" t="e">
        <f>(SUMIFS(FMZINp3_laika_grafiks!$K$93:$K$231,FMZINp3_laika_grafiks!#REF!,'GRAFIKI II'!$AB82,FMZINp3_laika_grafiks!$M$93:$M$231,'GRAFIKI II'!AJ$61)/1000000)+AJ81</f>
        <v>#REF!</v>
      </c>
      <c r="AK82" s="49" t="e">
        <f>(SUMIFS(FMZINp3_laika_grafiks!$K$93:$K$231,FMZINp3_laika_grafiks!#REF!,'GRAFIKI II'!$AB82,FMZINp3_laika_grafiks!$M$93:$M$231,'GRAFIKI II'!AK$61)/1000000)+AK81</f>
        <v>#REF!</v>
      </c>
      <c r="AL82" s="49" t="e">
        <f>(SUMIFS(FMZINp3_laika_grafiks!$K$93:$K$231,FMZINp3_laika_grafiks!#REF!,'GRAFIKI II'!$AB82,FMZINp3_laika_grafiks!$M$93:$M$231,'GRAFIKI II'!AL$61)/1000000)+AL81</f>
        <v>#REF!</v>
      </c>
      <c r="AM82" s="49" t="e">
        <f>(SUMIFS(FMZINp3_laika_grafiks!$K$93:$K$231,FMZINp3_laika_grafiks!#REF!,'GRAFIKI II'!$AB82,FMZINp3_laika_grafiks!$M$93:$M$231,'GRAFIKI II'!AM$61)/1000000)+AM81</f>
        <v>#REF!</v>
      </c>
      <c r="AN82" s="49" t="e">
        <f>(SUMIFS(FMZINp3_laika_grafiks!$K$93:$K$231,FMZINp3_laika_grafiks!#REF!,'GRAFIKI II'!$AB82,FMZINp3_laika_grafiks!$M$93:$M$231,'GRAFIKI II'!AN$61)/1000000)+AN81</f>
        <v>#REF!</v>
      </c>
    </row>
    <row r="83" spans="1:40" x14ac:dyDescent="0.4">
      <c r="A83" s="45" t="s">
        <v>52</v>
      </c>
      <c r="B83" s="38" t="e">
        <f>(SUMIFS(FMZINp3_laika_grafiks!$K$93:$K$231,FMZINp3_laika_grafiks!#REF!,$A83,FMZINp3_laika_grafiks!$M$93:$M$231,B$61))/1000000+B82</f>
        <v>#REF!</v>
      </c>
      <c r="C83" s="11" t="e">
        <f t="shared" si="37"/>
        <v>#REF!</v>
      </c>
      <c r="D83" s="38" t="e">
        <f>(SUMIFS(FMZINp3_laika_grafiks!$K$93:$K$231,FMZINp3_laika_grafiks!#REF!,$A83,FMZINp3_laika_grafiks!$M$93:$M$231,D$61))/1000000+D82</f>
        <v>#REF!</v>
      </c>
      <c r="E83" s="11" t="e">
        <f t="shared" si="38"/>
        <v>#REF!</v>
      </c>
      <c r="F83" s="38" t="e">
        <f>(SUMIFS(FMZINp3_laika_grafiks!$K$93:$K$231,FMZINp3_laika_grafiks!#REF!,$A83,FMZINp3_laika_grafiks!$M$93:$M$231,F$61))/1000000+F82</f>
        <v>#REF!</v>
      </c>
      <c r="G83" s="11" t="e">
        <f t="shared" si="39"/>
        <v>#REF!</v>
      </c>
      <c r="H83" s="38" t="e">
        <f>(SUMIFS(FMZINp3_laika_grafiks!$K$93:$K$231,FMZINp3_laika_grafiks!#REF!,$A83,FMZINp3_laika_grafiks!$M$93:$M$231,H$61))/1000000+H82</f>
        <v>#REF!</v>
      </c>
      <c r="I83" s="11" t="e">
        <f t="shared" si="40"/>
        <v>#REF!</v>
      </c>
      <c r="J83" s="38" t="e">
        <f>(SUMIFS(FMZINp3_laika_grafiks!$K$93:$K$231,FMZINp3_laika_grafiks!#REF!,$A83,FMZINp3_laika_grafiks!$M$93:$M$231,J$61))/1000000+J82</f>
        <v>#REF!</v>
      </c>
      <c r="K83" s="11" t="e">
        <f t="shared" si="41"/>
        <v>#REF!</v>
      </c>
      <c r="L83" s="38" t="e">
        <f>(SUMIFS(FMZINp3_laika_grafiks!$K$93:$K$231,FMZINp3_laika_grafiks!#REF!,$A83,FMZINp3_laika_grafiks!$M$93:$M$231,L$61))/1000000+L82</f>
        <v>#REF!</v>
      </c>
      <c r="M83" s="11" t="e">
        <f t="shared" si="42"/>
        <v>#REF!</v>
      </c>
      <c r="N83" s="38" t="e">
        <f>(SUMIFS(FMZINp3_laika_grafiks!$K$93:$K$231,FMZINp3_laika_grafiks!#REF!,$A83,FMZINp3_laika_grafiks!$M$93:$M$231,N$61))/1000000+N82</f>
        <v>#REF!</v>
      </c>
      <c r="O83" s="11" t="e">
        <f t="shared" si="43"/>
        <v>#REF!</v>
      </c>
      <c r="P83" s="38" t="e">
        <f>(SUMIFS(FMZINp3_laika_grafiks!$K$93:$K$231,FMZINp3_laika_grafiks!#REF!,$A83,FMZINp3_laika_grafiks!$M$93:$M$231,P$61))/1000000+P82</f>
        <v>#REF!</v>
      </c>
      <c r="Q83" s="11" t="e">
        <f t="shared" si="44"/>
        <v>#REF!</v>
      </c>
      <c r="R83" s="38" t="e">
        <f>(SUMIFS(FMZINp3_laika_grafiks!$K$93:$K$231,FMZINp3_laika_grafiks!#REF!,$A83,FMZINp3_laika_grafiks!$M$93:$M$231,R$61))/1000000+R82</f>
        <v>#REF!</v>
      </c>
      <c r="S83" s="11" t="e">
        <f t="shared" si="45"/>
        <v>#REF!</v>
      </c>
      <c r="T83" s="38" t="e">
        <f>(SUMIFS(FMZINp3_laika_grafiks!$K$93:$K$231,FMZINp3_laika_grafiks!#REF!,$A83,FMZINp3_laika_grafiks!$M$93:$M$231,T$61))/1000000+T82</f>
        <v>#REF!</v>
      </c>
      <c r="U83" s="11" t="e">
        <f t="shared" si="46"/>
        <v>#REF!</v>
      </c>
      <c r="V83" s="38" t="e">
        <f>(SUMIFS(FMZINp3_laika_grafiks!$K$93:$K$231,FMZINp3_laika_grafiks!#REF!,$A83,FMZINp3_laika_grafiks!$M$93:$M$231,V$61))/1000000+V82</f>
        <v>#REF!</v>
      </c>
      <c r="W83" s="11" t="e">
        <f t="shared" si="47"/>
        <v>#REF!</v>
      </c>
      <c r="X83" s="38" t="e">
        <f>(SUMIFS(FMZINp3_laika_grafiks!$K$93:$K$231,FMZINp3_laika_grafiks!#REF!,$A83,FMZINp3_laika_grafiks!$M$93:$M$231,X$61))/1000000+X82</f>
        <v>#REF!</v>
      </c>
      <c r="Y83" s="11" t="e">
        <f t="shared" si="48"/>
        <v>#REF!</v>
      </c>
      <c r="AB83" s="51" t="s">
        <v>52</v>
      </c>
      <c r="AC83" s="49" t="e">
        <f>(SUMIFS(FMZINp3_laika_grafiks!$K$93:$K$231,FMZINp3_laika_grafiks!#REF!,'GRAFIKI II'!$AB83,FMZINp3_laika_grafiks!$M$93:$M$231,'GRAFIKI II'!AC$61)/1000000)+AC82</f>
        <v>#REF!</v>
      </c>
      <c r="AD83" s="49" t="e">
        <f>(SUMIFS(FMZINp3_laika_grafiks!$K$93:$K$231,FMZINp3_laika_grafiks!#REF!,'GRAFIKI II'!$AB83,FMZINp3_laika_grafiks!$M$93:$M$231,'GRAFIKI II'!AD$61)/1000000)+AD82</f>
        <v>#REF!</v>
      </c>
      <c r="AE83" s="49" t="e">
        <f>(SUMIFS(FMZINp3_laika_grafiks!$K$93:$K$231,FMZINp3_laika_grafiks!#REF!,'GRAFIKI II'!$AB83,FMZINp3_laika_grafiks!$M$93:$M$231,'GRAFIKI II'!AE$61)/1000000)+AE82</f>
        <v>#REF!</v>
      </c>
      <c r="AF83" s="49" t="e">
        <f>(SUMIFS(FMZINp3_laika_grafiks!$K$93:$K$231,FMZINp3_laika_grafiks!#REF!,'GRAFIKI II'!$AB83,FMZINp3_laika_grafiks!$M$93:$M$231,'GRAFIKI II'!AF$61)/1000000)+AF82</f>
        <v>#REF!</v>
      </c>
      <c r="AG83" s="49" t="e">
        <f>(SUMIFS(FMZINp3_laika_grafiks!$K$93:$K$231,FMZINp3_laika_grafiks!#REF!,'GRAFIKI II'!$AB83,FMZINp3_laika_grafiks!$M$93:$M$231,'GRAFIKI II'!AG$61)/1000000)+AG82</f>
        <v>#REF!</v>
      </c>
      <c r="AH83" s="49" t="e">
        <f>(SUMIFS(FMZINp3_laika_grafiks!$K$93:$K$231,FMZINp3_laika_grafiks!#REF!,'GRAFIKI II'!$AB83,FMZINp3_laika_grafiks!$M$93:$M$231,'GRAFIKI II'!AH$61)/1000000)+AH82</f>
        <v>#REF!</v>
      </c>
      <c r="AI83" s="49" t="e">
        <f>(SUMIFS(FMZINp3_laika_grafiks!$K$93:$K$231,FMZINp3_laika_grafiks!#REF!,'GRAFIKI II'!$AB83,FMZINp3_laika_grafiks!$M$93:$M$231,'GRAFIKI II'!AI$61)/1000000)+AI82</f>
        <v>#REF!</v>
      </c>
      <c r="AJ83" s="49" t="e">
        <f>(SUMIFS(FMZINp3_laika_grafiks!$K$93:$K$231,FMZINp3_laika_grafiks!#REF!,'GRAFIKI II'!$AB83,FMZINp3_laika_grafiks!$M$93:$M$231,'GRAFIKI II'!AJ$61)/1000000)+AJ82</f>
        <v>#REF!</v>
      </c>
      <c r="AK83" s="49" t="e">
        <f>(SUMIFS(FMZINp3_laika_grafiks!$K$93:$K$231,FMZINp3_laika_grafiks!#REF!,'GRAFIKI II'!$AB83,FMZINp3_laika_grafiks!$M$93:$M$231,'GRAFIKI II'!AK$61)/1000000)+AK82</f>
        <v>#REF!</v>
      </c>
      <c r="AL83" s="49" t="e">
        <f>(SUMIFS(FMZINp3_laika_grafiks!$K$93:$K$231,FMZINp3_laika_grafiks!#REF!,'GRAFIKI II'!$AB83,FMZINp3_laika_grafiks!$M$93:$M$231,'GRAFIKI II'!AL$61)/1000000)+AL82</f>
        <v>#REF!</v>
      </c>
      <c r="AM83" s="49" t="e">
        <f>(SUMIFS(FMZINp3_laika_grafiks!$K$93:$K$231,FMZINp3_laika_grafiks!#REF!,'GRAFIKI II'!$AB83,FMZINp3_laika_grafiks!$M$93:$M$231,'GRAFIKI II'!AM$61)/1000000)+AM82</f>
        <v>#REF!</v>
      </c>
      <c r="AN83" s="49" t="e">
        <f>(SUMIFS(FMZINp3_laika_grafiks!$K$93:$K$231,FMZINp3_laika_grafiks!#REF!,'GRAFIKI II'!$AB83,FMZINp3_laika_grafiks!$M$93:$M$231,'GRAFIKI II'!AN$61)/1000000)+AN82</f>
        <v>#REF!</v>
      </c>
    </row>
    <row r="84" spans="1:40" x14ac:dyDescent="0.4">
      <c r="A84" s="4" t="e">
        <f>SUM(B84:V84)</f>
        <v>#REF!</v>
      </c>
      <c r="B84" s="18" t="e">
        <f t="shared" ref="B84" si="49">B83</f>
        <v>#REF!</v>
      </c>
      <c r="C84" s="11" t="e">
        <f t="shared" si="37"/>
        <v>#REF!</v>
      </c>
      <c r="D84" s="18" t="e">
        <f>D83</f>
        <v>#REF!</v>
      </c>
      <c r="E84" s="11" t="e">
        <f t="shared" si="38"/>
        <v>#REF!</v>
      </c>
      <c r="F84" s="18" t="e">
        <f>F83</f>
        <v>#REF!</v>
      </c>
      <c r="G84" s="11" t="e">
        <f t="shared" si="39"/>
        <v>#REF!</v>
      </c>
      <c r="H84" s="18" t="e">
        <f>H83</f>
        <v>#REF!</v>
      </c>
      <c r="I84" s="11" t="e">
        <f t="shared" si="40"/>
        <v>#REF!</v>
      </c>
      <c r="J84" s="18" t="e">
        <f>J83</f>
        <v>#REF!</v>
      </c>
      <c r="K84" s="11" t="e">
        <f t="shared" si="41"/>
        <v>#REF!</v>
      </c>
      <c r="L84" s="18" t="e">
        <f>L83</f>
        <v>#REF!</v>
      </c>
      <c r="M84" s="11" t="e">
        <f t="shared" si="42"/>
        <v>#REF!</v>
      </c>
      <c r="N84" s="18" t="e">
        <f>N83</f>
        <v>#REF!</v>
      </c>
      <c r="O84" s="11" t="e">
        <f t="shared" si="43"/>
        <v>#REF!</v>
      </c>
      <c r="P84" s="18" t="e">
        <f>P83</f>
        <v>#REF!</v>
      </c>
      <c r="Q84" s="11" t="e">
        <f t="shared" si="44"/>
        <v>#REF!</v>
      </c>
      <c r="R84" s="18" t="e">
        <f>R83</f>
        <v>#REF!</v>
      </c>
      <c r="S84" s="11" t="e">
        <f t="shared" si="45"/>
        <v>#REF!</v>
      </c>
      <c r="T84" s="18" t="e">
        <f>T83</f>
        <v>#REF!</v>
      </c>
      <c r="U84" s="11" t="e">
        <f t="shared" si="46"/>
        <v>#REF!</v>
      </c>
      <c r="V84" s="18" t="e">
        <f>V83</f>
        <v>#REF!</v>
      </c>
      <c r="W84" s="11" t="e">
        <f t="shared" si="47"/>
        <v>#REF!</v>
      </c>
      <c r="X84" s="18" t="e">
        <f>X83</f>
        <v>#REF!</v>
      </c>
      <c r="Y84" s="11" t="e">
        <f t="shared" si="48"/>
        <v>#REF!</v>
      </c>
      <c r="AB84" s="6" t="e">
        <f>SUM(AC84:AN84)</f>
        <v>#REF!</v>
      </c>
      <c r="AC84" s="6" t="e">
        <f>AC83</f>
        <v>#REF!</v>
      </c>
      <c r="AD84" s="6" t="e">
        <f t="shared" ref="AD84:AN84" si="50">AD83</f>
        <v>#REF!</v>
      </c>
      <c r="AE84" s="6" t="e">
        <f t="shared" si="50"/>
        <v>#REF!</v>
      </c>
      <c r="AF84" s="6" t="e">
        <f t="shared" si="50"/>
        <v>#REF!</v>
      </c>
      <c r="AG84" s="6" t="e">
        <f t="shared" si="50"/>
        <v>#REF!</v>
      </c>
      <c r="AH84" s="6" t="e">
        <f t="shared" si="50"/>
        <v>#REF!</v>
      </c>
      <c r="AI84" s="6" t="e">
        <f t="shared" si="50"/>
        <v>#REF!</v>
      </c>
      <c r="AJ84" s="6" t="e">
        <f t="shared" si="50"/>
        <v>#REF!</v>
      </c>
      <c r="AK84" s="6" t="e">
        <f t="shared" si="50"/>
        <v>#REF!</v>
      </c>
      <c r="AL84" s="6" t="e">
        <f t="shared" si="50"/>
        <v>#REF!</v>
      </c>
      <c r="AM84" s="6" t="e">
        <f t="shared" si="50"/>
        <v>#REF!</v>
      </c>
      <c r="AN84" s="6" t="e">
        <f t="shared" si="50"/>
        <v>#REF!</v>
      </c>
    </row>
    <row r="85" spans="1:40" ht="24.75" customHeight="1" x14ac:dyDescent="0.4">
      <c r="A85" s="4"/>
      <c r="B85" s="18"/>
      <c r="D85" s="18"/>
      <c r="F85" s="18"/>
      <c r="H85" s="18"/>
      <c r="J85" s="18"/>
      <c r="L85" s="18"/>
      <c r="N85" s="18"/>
      <c r="P85" s="18"/>
      <c r="R85" s="18"/>
      <c r="T85" s="18"/>
      <c r="V85" s="18"/>
      <c r="X85" s="18"/>
      <c r="Y85" s="6"/>
      <c r="Z85" s="6"/>
      <c r="AA85" s="6"/>
      <c r="AB85" s="6"/>
    </row>
    <row r="86" spans="1:40" ht="12" customHeight="1" x14ac:dyDescent="0.4">
      <c r="A86" s="4"/>
      <c r="B86" s="18"/>
      <c r="D86" s="18"/>
      <c r="F86" s="18"/>
      <c r="H86" s="18"/>
      <c r="J86" s="18"/>
      <c r="L86" s="18"/>
      <c r="N86" s="18"/>
      <c r="P86" s="18"/>
      <c r="R86" s="18"/>
      <c r="T86" s="18"/>
      <c r="V86" s="18"/>
      <c r="X86" s="18"/>
      <c r="Y86" s="6"/>
      <c r="Z86" s="6"/>
      <c r="AA86" s="6"/>
      <c r="AB86" s="6"/>
    </row>
    <row r="87" spans="1:40" ht="22.5" customHeight="1" x14ac:dyDescent="0.4">
      <c r="A87" s="63" t="s">
        <v>82</v>
      </c>
      <c r="B87" s="18"/>
      <c r="D87" s="18"/>
      <c r="F87" s="18"/>
      <c r="H87" s="18"/>
      <c r="J87" s="18"/>
      <c r="L87" s="18"/>
      <c r="N87" s="18"/>
      <c r="P87" s="18"/>
      <c r="R87" s="18"/>
      <c r="T87" s="18"/>
      <c r="V87" s="18"/>
      <c r="X87" s="18"/>
      <c r="Y87" s="6"/>
      <c r="Z87" s="6"/>
      <c r="AA87" s="6"/>
      <c r="AB87" s="6"/>
    </row>
    <row r="88" spans="1:40" ht="12" customHeight="1" x14ac:dyDescent="0.4">
      <c r="A88" s="80"/>
      <c r="B88" s="79"/>
      <c r="C88" s="79"/>
      <c r="D88" s="79"/>
      <c r="E88" s="79"/>
      <c r="F88" s="81"/>
      <c r="G88" s="79"/>
      <c r="H88" s="79"/>
      <c r="I88" s="79"/>
      <c r="J88" s="79"/>
      <c r="K88" s="79"/>
      <c r="L88" s="79"/>
      <c r="M88" s="79"/>
      <c r="R88" s="5"/>
      <c r="T88" s="5"/>
      <c r="Y88" s="7"/>
      <c r="Z88" s="7"/>
      <c r="AA88" s="7"/>
      <c r="AB88" s="22" t="s">
        <v>93</v>
      </c>
      <c r="AC88" s="21"/>
      <c r="AD88" s="21"/>
      <c r="AE88" s="21"/>
    </row>
    <row r="89" spans="1:40" ht="12" customHeight="1" x14ac:dyDescent="0.4">
      <c r="A89" s="2"/>
      <c r="B89" s="103" t="s">
        <v>32</v>
      </c>
      <c r="C89" s="106"/>
      <c r="D89" s="104"/>
      <c r="E89" s="106"/>
      <c r="F89" s="104"/>
      <c r="G89" s="106"/>
      <c r="H89" s="104"/>
      <c r="J89" s="2"/>
      <c r="L89" s="2"/>
      <c r="N89" s="2"/>
      <c r="P89" s="2"/>
      <c r="R89" s="2"/>
      <c r="T89" s="2"/>
      <c r="V89" s="2"/>
      <c r="X89" s="2"/>
      <c r="AB89" s="25" t="s">
        <v>97</v>
      </c>
    </row>
    <row r="90" spans="1:40" ht="12" customHeight="1" x14ac:dyDescent="0.4">
      <c r="A90" s="15"/>
      <c r="B90" s="76" t="s">
        <v>17</v>
      </c>
      <c r="C90" s="10" t="s">
        <v>106</v>
      </c>
      <c r="D90" s="76" t="s">
        <v>12</v>
      </c>
      <c r="E90" s="10" t="s">
        <v>106</v>
      </c>
      <c r="F90" s="76" t="s">
        <v>10</v>
      </c>
      <c r="G90" s="10" t="s">
        <v>106</v>
      </c>
      <c r="H90" s="76" t="s">
        <v>9</v>
      </c>
      <c r="I90" s="10" t="s">
        <v>106</v>
      </c>
      <c r="J90" s="76" t="s">
        <v>7</v>
      </c>
      <c r="K90" s="10" t="s">
        <v>106</v>
      </c>
      <c r="L90" s="76" t="s">
        <v>6</v>
      </c>
      <c r="M90" s="10" t="s">
        <v>106</v>
      </c>
      <c r="N90" s="76" t="s">
        <v>8</v>
      </c>
      <c r="O90" s="10" t="s">
        <v>106</v>
      </c>
      <c r="P90" s="76" t="s">
        <v>18</v>
      </c>
      <c r="Q90" s="10" t="s">
        <v>106</v>
      </c>
      <c r="R90" s="76" t="s">
        <v>16</v>
      </c>
      <c r="S90" s="10" t="s">
        <v>106</v>
      </c>
      <c r="T90" s="76" t="s">
        <v>11</v>
      </c>
      <c r="U90" s="10" t="s">
        <v>106</v>
      </c>
      <c r="V90" s="76" t="s">
        <v>15</v>
      </c>
      <c r="W90" s="10" t="s">
        <v>106</v>
      </c>
      <c r="X90" s="76" t="s">
        <v>26</v>
      </c>
      <c r="Y90" s="10" t="s">
        <v>106</v>
      </c>
      <c r="AB90" s="46"/>
      <c r="AC90" s="47" t="s">
        <v>17</v>
      </c>
      <c r="AD90" s="47" t="s">
        <v>12</v>
      </c>
      <c r="AE90" s="47" t="s">
        <v>10</v>
      </c>
      <c r="AF90" s="47" t="s">
        <v>9</v>
      </c>
      <c r="AG90" s="47" t="s">
        <v>7</v>
      </c>
      <c r="AH90" s="47" t="s">
        <v>6</v>
      </c>
      <c r="AI90" s="47" t="s">
        <v>8</v>
      </c>
      <c r="AJ90" s="47" t="s">
        <v>18</v>
      </c>
      <c r="AK90" s="47" t="s">
        <v>16</v>
      </c>
      <c r="AL90" s="47" t="s">
        <v>11</v>
      </c>
      <c r="AM90" s="47" t="s">
        <v>15</v>
      </c>
      <c r="AN90" s="47" t="s">
        <v>26</v>
      </c>
    </row>
    <row r="91" spans="1:40" ht="12" customHeight="1" x14ac:dyDescent="0.4">
      <c r="A91" s="76" t="s">
        <v>54</v>
      </c>
      <c r="B91" s="69">
        <v>0</v>
      </c>
      <c r="C91" s="11" t="e">
        <f>B91-AC91</f>
        <v>#REF!</v>
      </c>
      <c r="D91" s="69">
        <v>0</v>
      </c>
      <c r="E91" s="11" t="e">
        <f>D91-AD91</f>
        <v>#REF!</v>
      </c>
      <c r="F91" s="69">
        <v>0</v>
      </c>
      <c r="G91" s="11" t="e">
        <f>F91-AE91</f>
        <v>#REF!</v>
      </c>
      <c r="H91" s="69">
        <v>0</v>
      </c>
      <c r="I91" s="11" t="e">
        <f>H91-AF91</f>
        <v>#REF!</v>
      </c>
      <c r="J91" s="69">
        <v>0</v>
      </c>
      <c r="K91" s="11" t="e">
        <f>J91-AG91</f>
        <v>#REF!</v>
      </c>
      <c r="L91" s="69">
        <v>0</v>
      </c>
      <c r="M91" s="11" t="e">
        <f>L91-AH91</f>
        <v>#REF!</v>
      </c>
      <c r="N91" s="69">
        <v>0</v>
      </c>
      <c r="O91" s="11" t="e">
        <f>N91-AI91</f>
        <v>#REF!</v>
      </c>
      <c r="P91" s="69">
        <v>0</v>
      </c>
      <c r="Q91" s="11" t="e">
        <f>P91-AJ91</f>
        <v>#REF!</v>
      </c>
      <c r="R91" s="69">
        <v>0</v>
      </c>
      <c r="S91" s="11" t="e">
        <f>R91-AK91</f>
        <v>#REF!</v>
      </c>
      <c r="T91" s="69">
        <v>0</v>
      </c>
      <c r="U91" s="11" t="e">
        <f>T91-AL91</f>
        <v>#REF!</v>
      </c>
      <c r="V91" s="69">
        <v>0</v>
      </c>
      <c r="W91" s="11" t="e">
        <f>V91-AM91</f>
        <v>#REF!</v>
      </c>
      <c r="X91" s="69">
        <v>0</v>
      </c>
      <c r="Y91" s="11" t="e">
        <f>X91-AN91</f>
        <v>#REF!</v>
      </c>
      <c r="AB91" s="48" t="s">
        <v>54</v>
      </c>
      <c r="AC91" s="49" t="e">
        <f>(SUMIFS(FMZINp3_laika_grafiks!$K$93:$K$231,FMZINp3_laika_grafiks!#REF!,'GRAFIKI II'!$AB91,FMZINp3_laika_grafiks!$M$93:$M$231,'GRAFIKI II'!AC$61)/1000000)</f>
        <v>#REF!</v>
      </c>
      <c r="AD91" s="49" t="e">
        <f>(SUMIFS(FMZINp3_laika_grafiks!$K$93:$K$231,FMZINp3_laika_grafiks!#REF!,'GRAFIKI II'!$AB91,FMZINp3_laika_grafiks!$M$93:$M$231,'GRAFIKI II'!AD$61)/1000000)</f>
        <v>#REF!</v>
      </c>
      <c r="AE91" s="49" t="e">
        <f>(SUMIFS(FMZINp3_laika_grafiks!$K$93:$K$231,FMZINp3_laika_grafiks!#REF!,'GRAFIKI II'!$AB91,FMZINp3_laika_grafiks!$M$93:$M$231,'GRAFIKI II'!AE$61)/1000000)</f>
        <v>#REF!</v>
      </c>
      <c r="AF91" s="49" t="e">
        <f>(SUMIFS(FMZINp3_laika_grafiks!$K$93:$K$231,FMZINp3_laika_grafiks!#REF!,'GRAFIKI II'!$AB91,FMZINp3_laika_grafiks!$M$93:$M$231,'GRAFIKI II'!AF$61)/1000000)</f>
        <v>#REF!</v>
      </c>
      <c r="AG91" s="49" t="e">
        <f>(SUMIFS(FMZINp3_laika_grafiks!$K$93:$K$231,FMZINp3_laika_grafiks!#REF!,'GRAFIKI II'!$AB91,FMZINp3_laika_grafiks!$M$93:$M$231,'GRAFIKI II'!AG$61)/1000000)</f>
        <v>#REF!</v>
      </c>
      <c r="AH91" s="49" t="e">
        <f>(SUMIFS(FMZINp3_laika_grafiks!$K$93:$K$231,FMZINp3_laika_grafiks!#REF!,'GRAFIKI II'!$AB91,FMZINp3_laika_grafiks!$M$93:$M$231,'GRAFIKI II'!AH$61)/1000000)</f>
        <v>#REF!</v>
      </c>
      <c r="AI91" s="49" t="e">
        <f>(SUMIFS(FMZINp3_laika_grafiks!$K$93:$K$231,FMZINp3_laika_grafiks!#REF!,'GRAFIKI II'!$AB91,FMZINp3_laika_grafiks!$M$93:$M$231,'GRAFIKI II'!AI$61)/1000000)</f>
        <v>#REF!</v>
      </c>
      <c r="AJ91" s="49" t="e">
        <f>(SUMIFS(FMZINp3_laika_grafiks!$K$93:$K$231,FMZINp3_laika_grafiks!#REF!,'GRAFIKI II'!$AB91,FMZINp3_laika_grafiks!$M$93:$M$231,'GRAFIKI II'!AJ$61)/1000000)</f>
        <v>#REF!</v>
      </c>
      <c r="AK91" s="49" t="e">
        <f>(SUMIFS(FMZINp3_laika_grafiks!$K$93:$K$231,FMZINp3_laika_grafiks!#REF!,'GRAFIKI II'!$AB91,FMZINp3_laika_grafiks!$M$93:$M$231,'GRAFIKI II'!AK$61)/1000000)</f>
        <v>#REF!</v>
      </c>
      <c r="AL91" s="49" t="e">
        <f>(SUMIFS(FMZINp3_laika_grafiks!$K$93:$K$231,FMZINp3_laika_grafiks!#REF!,'GRAFIKI II'!$AB91,FMZINp3_laika_grafiks!$M$93:$M$231,'GRAFIKI II'!AL$61)/1000000)</f>
        <v>#REF!</v>
      </c>
      <c r="AM91" s="49" t="e">
        <f>(SUMIFS(FMZINp3_laika_grafiks!$K$93:$K$231,FMZINp3_laika_grafiks!#REF!,'GRAFIKI II'!$AB91,FMZINp3_laika_grafiks!$M$93:$M$231,'GRAFIKI II'!AM$61)/1000000)</f>
        <v>#REF!</v>
      </c>
      <c r="AN91" s="49" t="e">
        <f>(SUMIFS(FMZINp3_laika_grafiks!$K$93:$K$231,FMZINp3_laika_grafiks!#REF!,'GRAFIKI II'!$AB91,FMZINp3_laika_grafiks!$M$93:$M$231,'GRAFIKI II'!AN$61)/1000000)</f>
        <v>#REF!</v>
      </c>
    </row>
    <row r="92" spans="1:40" ht="12" customHeight="1" x14ac:dyDescent="0.4">
      <c r="A92" s="76" t="s">
        <v>33</v>
      </c>
      <c r="B92" s="70" t="e">
        <f>(SUMIFS(FMZINp3_laika_grafiks!$K$93:$K$231,FMZINp3_laika_grafiks!#REF!,$A92,FMZINp3_laika_grafiks!$M$93:$M$231,B$61))/1000000</f>
        <v>#REF!</v>
      </c>
      <c r="C92" s="11" t="e">
        <f t="shared" ref="C92:C113" si="51">B92-AC92</f>
        <v>#REF!</v>
      </c>
      <c r="D92" s="70" t="e">
        <f>(SUMIFS(FMZINp3_laika_grafiks!$K$93:$K$231,FMZINp3_laika_grafiks!#REF!,$A92,FMZINp3_laika_grafiks!$M$93:$M$231,D$61))/1000000</f>
        <v>#REF!</v>
      </c>
      <c r="E92" s="11" t="e">
        <f t="shared" ref="E92:E113" si="52">D92-AD92</f>
        <v>#REF!</v>
      </c>
      <c r="F92" s="70" t="e">
        <f>(SUMIFS(FMZINp3_laika_grafiks!$K$93:$K$231,FMZINp3_laika_grafiks!#REF!,$A92,FMZINp3_laika_grafiks!$M$93:$M$231,F$61))/1000000</f>
        <v>#REF!</v>
      </c>
      <c r="G92" s="11" t="e">
        <f t="shared" ref="G92:G113" si="53">F92-AE92</f>
        <v>#REF!</v>
      </c>
      <c r="H92" s="70" t="e">
        <f>(SUMIFS(FMZINp3_laika_grafiks!$K$93:$K$231,FMZINp3_laika_grafiks!#REF!,$A92,FMZINp3_laika_grafiks!$M$93:$M$231,H$61))/1000000</f>
        <v>#REF!</v>
      </c>
      <c r="I92" s="11" t="e">
        <f t="shared" ref="I92:I113" si="54">H92-AF92</f>
        <v>#REF!</v>
      </c>
      <c r="J92" s="70" t="e">
        <f>(SUMIFS(FMZINp3_laika_grafiks!$K$93:$K$231,FMZINp3_laika_grafiks!#REF!,$A92,FMZINp3_laika_grafiks!$M$93:$M$231,J$61))/1000000</f>
        <v>#REF!</v>
      </c>
      <c r="K92" s="11" t="e">
        <f t="shared" ref="K92:K113" si="55">J92-AG92</f>
        <v>#REF!</v>
      </c>
      <c r="L92" s="70" t="e">
        <f>(SUMIFS(FMZINp3_laika_grafiks!$K$93:$K$231,FMZINp3_laika_grafiks!#REF!,$A92,FMZINp3_laika_grafiks!$M$93:$M$231,L$61))/1000000</f>
        <v>#REF!</v>
      </c>
      <c r="M92" s="11" t="e">
        <f t="shared" ref="M92:M113" si="56">L92-AH92</f>
        <v>#REF!</v>
      </c>
      <c r="N92" s="70" t="e">
        <f>(SUMIFS(FMZINp3_laika_grafiks!$K$93:$K$231,FMZINp3_laika_grafiks!#REF!,$A92,FMZINp3_laika_grafiks!$M$93:$M$231,N$61))/1000000</f>
        <v>#REF!</v>
      </c>
      <c r="O92" s="11" t="e">
        <f t="shared" ref="O92:O113" si="57">N92-AI92</f>
        <v>#REF!</v>
      </c>
      <c r="P92" s="70" t="e">
        <f>(SUMIFS(FMZINp3_laika_grafiks!$K$93:$K$231,FMZINp3_laika_grafiks!#REF!,$A92,FMZINp3_laika_grafiks!$M$93:$M$231,P$61))/1000000</f>
        <v>#REF!</v>
      </c>
      <c r="Q92" s="11" t="e">
        <f t="shared" ref="Q92:Q113" si="58">P92-AJ92</f>
        <v>#REF!</v>
      </c>
      <c r="R92" s="70" t="e">
        <f>(SUMIFS(FMZINp3_laika_grafiks!$K$93:$K$231,FMZINp3_laika_grafiks!#REF!,$A92,FMZINp3_laika_grafiks!$M$93:$M$231,R$61))/1000000</f>
        <v>#REF!</v>
      </c>
      <c r="S92" s="11" t="e">
        <f t="shared" ref="S92:S113" si="59">R92-AK92</f>
        <v>#REF!</v>
      </c>
      <c r="T92" s="70" t="e">
        <f>(SUMIFS(FMZINp3_laika_grafiks!$K$93:$K$231,FMZINp3_laika_grafiks!#REF!,$A92,FMZINp3_laika_grafiks!$M$93:$M$231,T$61))/1000000</f>
        <v>#REF!</v>
      </c>
      <c r="U92" s="11" t="e">
        <f t="shared" ref="U92:U113" si="60">T92-AL92</f>
        <v>#REF!</v>
      </c>
      <c r="V92" s="70" t="e">
        <f>(SUMIFS(FMZINp3_laika_grafiks!$K$93:$K$231,FMZINp3_laika_grafiks!#REF!,$A92,FMZINp3_laika_grafiks!$M$93:$M$231,V$61))/1000000</f>
        <v>#REF!</v>
      </c>
      <c r="W92" s="11" t="e">
        <f t="shared" ref="W92:W113" si="61">V92-AM92</f>
        <v>#REF!</v>
      </c>
      <c r="X92" s="70" t="e">
        <f>(SUMIFS(FMZINp3_laika_grafiks!$K$93:$K$231,FMZINp3_laika_grafiks!#REF!,$A92,FMZINp3_laika_grafiks!$M$93:$M$231,X$61))/1000000</f>
        <v>#REF!</v>
      </c>
      <c r="Y92" s="11" t="e">
        <f t="shared" ref="Y92:Y113" si="62">X92-AN92</f>
        <v>#REF!</v>
      </c>
      <c r="AB92" s="48" t="s">
        <v>33</v>
      </c>
      <c r="AC92" s="49" t="e">
        <f>(SUMIFS(FMZINp3_laika_grafiks!$K$93:$K$231,FMZINp3_laika_grafiks!#REF!,'GRAFIKI II'!$AB92,FMZINp3_laika_grafiks!$M$93:$M$231,'GRAFIKI II'!AC$61)/1000000)</f>
        <v>#REF!</v>
      </c>
      <c r="AD92" s="49" t="e">
        <f>(SUMIFS(FMZINp3_laika_grafiks!$K$93:$K$231,FMZINp3_laika_grafiks!#REF!,'GRAFIKI II'!$AB92,FMZINp3_laika_grafiks!$M$93:$M$231,'GRAFIKI II'!AD$61)/1000000)</f>
        <v>#REF!</v>
      </c>
      <c r="AE92" s="49" t="e">
        <f>(SUMIFS(FMZINp3_laika_grafiks!$K$93:$K$231,FMZINp3_laika_grafiks!#REF!,'GRAFIKI II'!$AB92,FMZINp3_laika_grafiks!$M$93:$M$231,'GRAFIKI II'!AE$61)/1000000)</f>
        <v>#REF!</v>
      </c>
      <c r="AF92" s="49" t="e">
        <f>(SUMIFS(FMZINp3_laika_grafiks!$K$93:$K$231,FMZINp3_laika_grafiks!#REF!,'GRAFIKI II'!$AB92,FMZINp3_laika_grafiks!$M$93:$M$231,'GRAFIKI II'!AF$61)/1000000)</f>
        <v>#REF!</v>
      </c>
      <c r="AG92" s="49" t="e">
        <f>(SUMIFS(FMZINp3_laika_grafiks!$K$93:$K$231,FMZINp3_laika_grafiks!#REF!,'GRAFIKI II'!$AB92,FMZINp3_laika_grafiks!$M$93:$M$231,'GRAFIKI II'!AG$61)/1000000)</f>
        <v>#REF!</v>
      </c>
      <c r="AH92" s="49" t="e">
        <f>(SUMIFS(FMZINp3_laika_grafiks!$K$93:$K$231,FMZINp3_laika_grafiks!#REF!,'GRAFIKI II'!$AB92,FMZINp3_laika_grafiks!$M$93:$M$231,'GRAFIKI II'!AH$61)/1000000)</f>
        <v>#REF!</v>
      </c>
      <c r="AI92" s="49" t="e">
        <f>(SUMIFS(FMZINp3_laika_grafiks!$K$93:$K$231,FMZINp3_laika_grafiks!#REF!,'GRAFIKI II'!$AB92,FMZINp3_laika_grafiks!$M$93:$M$231,'GRAFIKI II'!AI$61)/1000000)</f>
        <v>#REF!</v>
      </c>
      <c r="AJ92" s="49" t="e">
        <f>(SUMIFS(FMZINp3_laika_grafiks!$K$93:$K$231,FMZINp3_laika_grafiks!#REF!,'GRAFIKI II'!$AB92,FMZINp3_laika_grafiks!$M$93:$M$231,'GRAFIKI II'!AJ$61)/1000000)</f>
        <v>#REF!</v>
      </c>
      <c r="AK92" s="49" t="e">
        <f>(SUMIFS(FMZINp3_laika_grafiks!$K$93:$K$231,FMZINp3_laika_grafiks!#REF!,'GRAFIKI II'!$AB92,FMZINp3_laika_grafiks!$M$93:$M$231,'GRAFIKI II'!AK$61)/1000000)</f>
        <v>#REF!</v>
      </c>
      <c r="AL92" s="49" t="e">
        <f>(SUMIFS(FMZINp3_laika_grafiks!$K$93:$K$231,FMZINp3_laika_grafiks!#REF!,'GRAFIKI II'!$AB92,FMZINp3_laika_grafiks!$M$93:$M$231,'GRAFIKI II'!AL$61)/1000000)</f>
        <v>#REF!</v>
      </c>
      <c r="AM92" s="49" t="e">
        <f>(SUMIFS(FMZINp3_laika_grafiks!$K$93:$K$231,FMZINp3_laika_grafiks!#REF!,'GRAFIKI II'!$AB92,FMZINp3_laika_grafiks!$M$93:$M$231,'GRAFIKI II'!AM$61)/1000000)</f>
        <v>#REF!</v>
      </c>
      <c r="AN92" s="49" t="e">
        <f>(SUMIFS(FMZINp3_laika_grafiks!$K$93:$K$231,FMZINp3_laika_grafiks!#REF!,'GRAFIKI II'!$AB92,FMZINp3_laika_grafiks!$M$93:$M$231,'GRAFIKI II'!AN$61)/1000000)</f>
        <v>#REF!</v>
      </c>
    </row>
    <row r="93" spans="1:40" ht="12" customHeight="1" x14ac:dyDescent="0.4">
      <c r="A93" s="76" t="s">
        <v>34</v>
      </c>
      <c r="B93" s="70" t="e">
        <f>(SUMIFS(FMZINp3_laika_grafiks!$K$93:$K$231,FMZINp3_laika_grafiks!#REF!,$A93,FMZINp3_laika_grafiks!$M$93:$M$231,B$61))/1000000</f>
        <v>#REF!</v>
      </c>
      <c r="C93" s="11" t="e">
        <f t="shared" si="51"/>
        <v>#REF!</v>
      </c>
      <c r="D93" s="70" t="e">
        <f>(SUMIFS(FMZINp3_laika_grafiks!$K$93:$K$231,FMZINp3_laika_grafiks!#REF!,$A93,FMZINp3_laika_grafiks!$M$93:$M$231,D$61))/1000000</f>
        <v>#REF!</v>
      </c>
      <c r="E93" s="11" t="e">
        <f t="shared" si="52"/>
        <v>#REF!</v>
      </c>
      <c r="F93" s="70" t="e">
        <f>(SUMIFS(FMZINp3_laika_grafiks!$K$93:$K$231,FMZINp3_laika_grafiks!#REF!,$A93,FMZINp3_laika_grafiks!$M$93:$M$231,F$61))/1000000</f>
        <v>#REF!</v>
      </c>
      <c r="G93" s="11" t="e">
        <f t="shared" si="53"/>
        <v>#REF!</v>
      </c>
      <c r="H93" s="70" t="e">
        <f>(SUMIFS(FMZINp3_laika_grafiks!$K$93:$K$231,FMZINp3_laika_grafiks!#REF!,$A93,FMZINp3_laika_grafiks!$M$93:$M$231,H$61))/1000000</f>
        <v>#REF!</v>
      </c>
      <c r="I93" s="11" t="e">
        <f t="shared" si="54"/>
        <v>#REF!</v>
      </c>
      <c r="J93" s="70" t="e">
        <f>(SUMIFS(FMZINp3_laika_grafiks!$K$93:$K$231,FMZINp3_laika_grafiks!#REF!,$A93,FMZINp3_laika_grafiks!$M$93:$M$231,J$61))/1000000</f>
        <v>#REF!</v>
      </c>
      <c r="K93" s="11" t="e">
        <f t="shared" si="55"/>
        <v>#REF!</v>
      </c>
      <c r="L93" s="70" t="e">
        <f>(SUMIFS(FMZINp3_laika_grafiks!$K$93:$K$231,FMZINp3_laika_grafiks!#REF!,$A93,FMZINp3_laika_grafiks!$M$93:$M$231,L$61))/1000000</f>
        <v>#REF!</v>
      </c>
      <c r="M93" s="11" t="e">
        <f t="shared" si="56"/>
        <v>#REF!</v>
      </c>
      <c r="N93" s="70" t="e">
        <f>(SUMIFS(FMZINp3_laika_grafiks!$K$93:$K$231,FMZINp3_laika_grafiks!#REF!,$A93,FMZINp3_laika_grafiks!$M$93:$M$231,N$61))/1000000</f>
        <v>#REF!</v>
      </c>
      <c r="O93" s="11" t="e">
        <f t="shared" si="57"/>
        <v>#REF!</v>
      </c>
      <c r="P93" s="70" t="e">
        <f>(SUMIFS(FMZINp3_laika_grafiks!$K$93:$K$231,FMZINp3_laika_grafiks!#REF!,$A93,FMZINp3_laika_grafiks!$M$93:$M$231,P$61))/1000000</f>
        <v>#REF!</v>
      </c>
      <c r="Q93" s="11" t="e">
        <f t="shared" si="58"/>
        <v>#REF!</v>
      </c>
      <c r="R93" s="70" t="e">
        <f>(SUMIFS(FMZINp3_laika_grafiks!$K$93:$K$231,FMZINp3_laika_grafiks!#REF!,$A93,FMZINp3_laika_grafiks!$M$93:$M$231,R$61))/1000000</f>
        <v>#REF!</v>
      </c>
      <c r="S93" s="11" t="e">
        <f t="shared" si="59"/>
        <v>#REF!</v>
      </c>
      <c r="T93" s="70" t="e">
        <f>(SUMIFS(FMZINp3_laika_grafiks!$K$93:$K$231,FMZINp3_laika_grafiks!#REF!,$A93,FMZINp3_laika_grafiks!$M$93:$M$231,T$61))/1000000</f>
        <v>#REF!</v>
      </c>
      <c r="U93" s="11" t="e">
        <f t="shared" si="60"/>
        <v>#REF!</v>
      </c>
      <c r="V93" s="70" t="e">
        <f>(SUMIFS(FMZINp3_laika_grafiks!$K$93:$K$231,FMZINp3_laika_grafiks!#REF!,$A93,FMZINp3_laika_grafiks!$M$93:$M$231,V$61))/1000000</f>
        <v>#REF!</v>
      </c>
      <c r="W93" s="11" t="e">
        <f t="shared" si="61"/>
        <v>#REF!</v>
      </c>
      <c r="X93" s="70" t="e">
        <f>(SUMIFS(FMZINp3_laika_grafiks!$K$93:$K$231,FMZINp3_laika_grafiks!#REF!,$A93,FMZINp3_laika_grafiks!$M$93:$M$231,X$61))/1000000</f>
        <v>#REF!</v>
      </c>
      <c r="Y93" s="11" t="e">
        <f t="shared" si="62"/>
        <v>#REF!</v>
      </c>
      <c r="AB93" s="48" t="s">
        <v>34</v>
      </c>
      <c r="AC93" s="49" t="e">
        <f>(SUMIFS(FMZINp3_laika_grafiks!$K$93:$K$231,FMZINp3_laika_grafiks!#REF!,'GRAFIKI II'!$AB93,FMZINp3_laika_grafiks!$M$93:$M$231,'GRAFIKI II'!AC$61)/1000000)</f>
        <v>#REF!</v>
      </c>
      <c r="AD93" s="49" t="e">
        <f>(SUMIFS(FMZINp3_laika_grafiks!$K$93:$K$231,FMZINp3_laika_grafiks!#REF!,'GRAFIKI II'!$AB93,FMZINp3_laika_grafiks!$M$93:$M$231,'GRAFIKI II'!AD$61)/1000000)</f>
        <v>#REF!</v>
      </c>
      <c r="AE93" s="49" t="e">
        <f>(SUMIFS(FMZINp3_laika_grafiks!$K$93:$K$231,FMZINp3_laika_grafiks!#REF!,'GRAFIKI II'!$AB93,FMZINp3_laika_grafiks!$M$93:$M$231,'GRAFIKI II'!AE$61)/1000000)</f>
        <v>#REF!</v>
      </c>
      <c r="AF93" s="49" t="e">
        <f>(SUMIFS(FMZINp3_laika_grafiks!$K$93:$K$231,FMZINp3_laika_grafiks!#REF!,'GRAFIKI II'!$AB93,FMZINp3_laika_grafiks!$M$93:$M$231,'GRAFIKI II'!AF$61)/1000000)</f>
        <v>#REF!</v>
      </c>
      <c r="AG93" s="49" t="e">
        <f>(SUMIFS(FMZINp3_laika_grafiks!$K$93:$K$231,FMZINp3_laika_grafiks!#REF!,'GRAFIKI II'!$AB93,FMZINp3_laika_grafiks!$M$93:$M$231,'GRAFIKI II'!AG$61)/1000000)</f>
        <v>#REF!</v>
      </c>
      <c r="AH93" s="49" t="e">
        <f>(SUMIFS(FMZINp3_laika_grafiks!$K$93:$K$231,FMZINp3_laika_grafiks!#REF!,'GRAFIKI II'!$AB93,FMZINp3_laika_grafiks!$M$93:$M$231,'GRAFIKI II'!AH$61)/1000000)</f>
        <v>#REF!</v>
      </c>
      <c r="AI93" s="49" t="e">
        <f>(SUMIFS(FMZINp3_laika_grafiks!$K$93:$K$231,FMZINp3_laika_grafiks!#REF!,'GRAFIKI II'!$AB93,FMZINp3_laika_grafiks!$M$93:$M$231,'GRAFIKI II'!AI$61)/1000000)</f>
        <v>#REF!</v>
      </c>
      <c r="AJ93" s="49" t="e">
        <f>(SUMIFS(FMZINp3_laika_grafiks!$K$93:$K$231,FMZINp3_laika_grafiks!#REF!,'GRAFIKI II'!$AB93,FMZINp3_laika_grafiks!$M$93:$M$231,'GRAFIKI II'!AJ$61)/1000000)</f>
        <v>#REF!</v>
      </c>
      <c r="AK93" s="49" t="e">
        <f>(SUMIFS(FMZINp3_laika_grafiks!$K$93:$K$231,FMZINp3_laika_grafiks!#REF!,'GRAFIKI II'!$AB93,FMZINp3_laika_grafiks!$M$93:$M$231,'GRAFIKI II'!AK$61)/1000000)</f>
        <v>#REF!</v>
      </c>
      <c r="AL93" s="49" t="e">
        <f>(SUMIFS(FMZINp3_laika_grafiks!$K$93:$K$231,FMZINp3_laika_grafiks!#REF!,'GRAFIKI II'!$AB93,FMZINp3_laika_grafiks!$M$93:$M$231,'GRAFIKI II'!AL$61)/1000000)</f>
        <v>#REF!</v>
      </c>
      <c r="AM93" s="49" t="e">
        <f>(SUMIFS(FMZINp3_laika_grafiks!$K$93:$K$231,FMZINp3_laika_grafiks!#REF!,'GRAFIKI II'!$AB93,FMZINp3_laika_grafiks!$M$93:$M$231,'GRAFIKI II'!AM$61)/1000000)</f>
        <v>#REF!</v>
      </c>
      <c r="AN93" s="49" t="e">
        <f>(SUMIFS(FMZINp3_laika_grafiks!$K$93:$K$231,FMZINp3_laika_grafiks!#REF!,'GRAFIKI II'!$AB93,FMZINp3_laika_grafiks!$M$93:$M$231,'GRAFIKI II'!AN$61)/1000000)</f>
        <v>#REF!</v>
      </c>
    </row>
    <row r="94" spans="1:40" ht="12" customHeight="1" x14ac:dyDescent="0.4">
      <c r="A94" s="76" t="s">
        <v>35</v>
      </c>
      <c r="B94" s="70" t="e">
        <f>(SUMIFS(FMZINp3_laika_grafiks!$K$93:$K$231,FMZINp3_laika_grafiks!#REF!,$A94,FMZINp3_laika_grafiks!$M$93:$M$231,B$61))/1000000</f>
        <v>#REF!</v>
      </c>
      <c r="C94" s="11" t="e">
        <f t="shared" si="51"/>
        <v>#REF!</v>
      </c>
      <c r="D94" s="70" t="e">
        <f>(SUMIFS(FMZINp3_laika_grafiks!$K$93:$K$231,FMZINp3_laika_grafiks!#REF!,$A94,FMZINp3_laika_grafiks!$M$93:$M$231,D$61))/1000000</f>
        <v>#REF!</v>
      </c>
      <c r="E94" s="11" t="e">
        <f t="shared" si="52"/>
        <v>#REF!</v>
      </c>
      <c r="F94" s="70" t="e">
        <f>(SUMIFS(FMZINp3_laika_grafiks!$K$93:$K$231,FMZINp3_laika_grafiks!#REF!,$A94,FMZINp3_laika_grafiks!$M$93:$M$231,F$61))/1000000</f>
        <v>#REF!</v>
      </c>
      <c r="G94" s="11" t="e">
        <f t="shared" si="53"/>
        <v>#REF!</v>
      </c>
      <c r="H94" s="70" t="e">
        <f>(SUMIFS(FMZINp3_laika_grafiks!$K$93:$K$231,FMZINp3_laika_grafiks!#REF!,$A94,FMZINp3_laika_grafiks!$M$93:$M$231,H$61))/1000000</f>
        <v>#REF!</v>
      </c>
      <c r="I94" s="11" t="e">
        <f t="shared" si="54"/>
        <v>#REF!</v>
      </c>
      <c r="J94" s="70" t="e">
        <f>(SUMIFS(FMZINp3_laika_grafiks!$K$93:$K$231,FMZINp3_laika_grafiks!#REF!,$A94,FMZINp3_laika_grafiks!$M$93:$M$231,J$61))/1000000</f>
        <v>#REF!</v>
      </c>
      <c r="K94" s="11" t="e">
        <f t="shared" si="55"/>
        <v>#REF!</v>
      </c>
      <c r="L94" s="70" t="e">
        <f>(SUMIFS(FMZINp3_laika_grafiks!$K$93:$K$231,FMZINp3_laika_grafiks!#REF!,$A94,FMZINp3_laika_grafiks!$M$93:$M$231,L$61))/1000000</f>
        <v>#REF!</v>
      </c>
      <c r="M94" s="11" t="e">
        <f t="shared" si="56"/>
        <v>#REF!</v>
      </c>
      <c r="N94" s="70" t="e">
        <f>(SUMIFS(FMZINp3_laika_grafiks!$K$93:$K$231,FMZINp3_laika_grafiks!#REF!,$A94,FMZINp3_laika_grafiks!$M$93:$M$231,N$61))/1000000</f>
        <v>#REF!</v>
      </c>
      <c r="O94" s="11" t="e">
        <f t="shared" si="57"/>
        <v>#REF!</v>
      </c>
      <c r="P94" s="70" t="e">
        <f>(SUMIFS(FMZINp3_laika_grafiks!$K$93:$K$231,FMZINp3_laika_grafiks!#REF!,$A94,FMZINp3_laika_grafiks!$M$93:$M$231,P$61))/1000000</f>
        <v>#REF!</v>
      </c>
      <c r="Q94" s="11" t="e">
        <f t="shared" si="58"/>
        <v>#REF!</v>
      </c>
      <c r="R94" s="70" t="e">
        <f>(SUMIFS(FMZINp3_laika_grafiks!$K$93:$K$231,FMZINp3_laika_grafiks!#REF!,$A94,FMZINp3_laika_grafiks!$M$93:$M$231,R$61))/1000000</f>
        <v>#REF!</v>
      </c>
      <c r="S94" s="11" t="e">
        <f t="shared" si="59"/>
        <v>#REF!</v>
      </c>
      <c r="T94" s="70" t="e">
        <f>(SUMIFS(FMZINp3_laika_grafiks!$K$93:$K$231,FMZINp3_laika_grafiks!#REF!,$A94,FMZINp3_laika_grafiks!$M$93:$M$231,T$61))/1000000</f>
        <v>#REF!</v>
      </c>
      <c r="U94" s="11" t="e">
        <f t="shared" si="60"/>
        <v>#REF!</v>
      </c>
      <c r="V94" s="70" t="e">
        <f>(SUMIFS(FMZINp3_laika_grafiks!$K$93:$K$231,FMZINp3_laika_grafiks!#REF!,$A94,FMZINp3_laika_grafiks!$M$93:$M$231,V$61))/1000000</f>
        <v>#REF!</v>
      </c>
      <c r="W94" s="11" t="e">
        <f t="shared" si="61"/>
        <v>#REF!</v>
      </c>
      <c r="X94" s="70" t="e">
        <f>(SUMIFS(FMZINp3_laika_grafiks!$K$93:$K$231,FMZINp3_laika_grafiks!#REF!,$A94,FMZINp3_laika_grafiks!$M$93:$M$231,X$61))/1000000</f>
        <v>#REF!</v>
      </c>
      <c r="Y94" s="11" t="e">
        <f t="shared" si="62"/>
        <v>#REF!</v>
      </c>
      <c r="AB94" s="48" t="s">
        <v>35</v>
      </c>
      <c r="AC94" s="49" t="e">
        <f>(SUMIFS(FMZINp3_laika_grafiks!$K$93:$K$231,FMZINp3_laika_grafiks!#REF!,'GRAFIKI II'!$AB94,FMZINp3_laika_grafiks!$M$93:$M$231,'GRAFIKI II'!AC$61)/1000000)</f>
        <v>#REF!</v>
      </c>
      <c r="AD94" s="49" t="e">
        <f>(SUMIFS(FMZINp3_laika_grafiks!$K$93:$K$231,FMZINp3_laika_grafiks!#REF!,'GRAFIKI II'!$AB94,FMZINp3_laika_grafiks!$M$93:$M$231,'GRAFIKI II'!AD$61)/1000000)</f>
        <v>#REF!</v>
      </c>
      <c r="AE94" s="49" t="e">
        <f>(SUMIFS(FMZINp3_laika_grafiks!$K$93:$K$231,FMZINp3_laika_grafiks!#REF!,'GRAFIKI II'!$AB94,FMZINp3_laika_grafiks!$M$93:$M$231,'GRAFIKI II'!AE$61)/1000000)</f>
        <v>#REF!</v>
      </c>
      <c r="AF94" s="49" t="e">
        <f>(SUMIFS(FMZINp3_laika_grafiks!$K$93:$K$231,FMZINp3_laika_grafiks!#REF!,'GRAFIKI II'!$AB94,FMZINp3_laika_grafiks!$M$93:$M$231,'GRAFIKI II'!AF$61)/1000000)</f>
        <v>#REF!</v>
      </c>
      <c r="AG94" s="49" t="e">
        <f>(SUMIFS(FMZINp3_laika_grafiks!$K$93:$K$231,FMZINp3_laika_grafiks!#REF!,'GRAFIKI II'!$AB94,FMZINp3_laika_grafiks!$M$93:$M$231,'GRAFIKI II'!AG$61)/1000000)</f>
        <v>#REF!</v>
      </c>
      <c r="AH94" s="49" t="e">
        <f>(SUMIFS(FMZINp3_laika_grafiks!$K$93:$K$231,FMZINp3_laika_grafiks!#REF!,'GRAFIKI II'!$AB94,FMZINp3_laika_grafiks!$M$93:$M$231,'GRAFIKI II'!AH$61)/1000000)</f>
        <v>#REF!</v>
      </c>
      <c r="AI94" s="49" t="e">
        <f>(SUMIFS(FMZINp3_laika_grafiks!$K$93:$K$231,FMZINp3_laika_grafiks!#REF!,'GRAFIKI II'!$AB94,FMZINp3_laika_grafiks!$M$93:$M$231,'GRAFIKI II'!AI$61)/1000000)</f>
        <v>#REF!</v>
      </c>
      <c r="AJ94" s="49" t="e">
        <f>(SUMIFS(FMZINp3_laika_grafiks!$K$93:$K$231,FMZINp3_laika_grafiks!#REF!,'GRAFIKI II'!$AB94,FMZINp3_laika_grafiks!$M$93:$M$231,'GRAFIKI II'!AJ$61)/1000000)</f>
        <v>#REF!</v>
      </c>
      <c r="AK94" s="49" t="e">
        <f>(SUMIFS(FMZINp3_laika_grafiks!$K$93:$K$231,FMZINp3_laika_grafiks!#REF!,'GRAFIKI II'!$AB94,FMZINp3_laika_grafiks!$M$93:$M$231,'GRAFIKI II'!AK$61)/1000000)</f>
        <v>#REF!</v>
      </c>
      <c r="AL94" s="49" t="e">
        <f>(SUMIFS(FMZINp3_laika_grafiks!$K$93:$K$231,FMZINp3_laika_grafiks!#REF!,'GRAFIKI II'!$AB94,FMZINp3_laika_grafiks!$M$93:$M$231,'GRAFIKI II'!AL$61)/1000000)</f>
        <v>#REF!</v>
      </c>
      <c r="AM94" s="49" t="e">
        <f>(SUMIFS(FMZINp3_laika_grafiks!$K$93:$K$231,FMZINp3_laika_grafiks!#REF!,'GRAFIKI II'!$AB94,FMZINp3_laika_grafiks!$M$93:$M$231,'GRAFIKI II'!AM$61)/1000000)</f>
        <v>#REF!</v>
      </c>
      <c r="AN94" s="49" t="e">
        <f>(SUMIFS(FMZINp3_laika_grafiks!$K$93:$K$231,FMZINp3_laika_grafiks!#REF!,'GRAFIKI II'!$AB94,FMZINp3_laika_grafiks!$M$93:$M$231,'GRAFIKI II'!AN$61)/1000000)</f>
        <v>#REF!</v>
      </c>
    </row>
    <row r="95" spans="1:40" ht="12" customHeight="1" x14ac:dyDescent="0.4">
      <c r="A95" s="76" t="s">
        <v>36</v>
      </c>
      <c r="B95" s="70" t="e">
        <f>(SUMIFS(FMZINp3_laika_grafiks!$K$93:$K$231,FMZINp3_laika_grafiks!#REF!,$A95,FMZINp3_laika_grafiks!$M$93:$M$231,B$61))/1000000</f>
        <v>#REF!</v>
      </c>
      <c r="C95" s="11" t="e">
        <f t="shared" si="51"/>
        <v>#REF!</v>
      </c>
      <c r="D95" s="70" t="e">
        <f>(SUMIFS(FMZINp3_laika_grafiks!$K$93:$K$231,FMZINp3_laika_grafiks!#REF!,$A95,FMZINp3_laika_grafiks!$M$93:$M$231,D$61))/1000000</f>
        <v>#REF!</v>
      </c>
      <c r="E95" s="11" t="e">
        <f t="shared" si="52"/>
        <v>#REF!</v>
      </c>
      <c r="F95" s="70" t="e">
        <f>(SUMIFS(FMZINp3_laika_grafiks!$K$93:$K$231,FMZINp3_laika_grafiks!#REF!,$A95,FMZINp3_laika_grafiks!$M$93:$M$231,F$61))/1000000</f>
        <v>#REF!</v>
      </c>
      <c r="G95" s="11" t="e">
        <f t="shared" si="53"/>
        <v>#REF!</v>
      </c>
      <c r="H95" s="70" t="e">
        <f>(SUMIFS(FMZINp3_laika_grafiks!$K$93:$K$231,FMZINp3_laika_grafiks!#REF!,$A95,FMZINp3_laika_grafiks!$M$93:$M$231,H$61))/1000000</f>
        <v>#REF!</v>
      </c>
      <c r="I95" s="11" t="e">
        <f t="shared" si="54"/>
        <v>#REF!</v>
      </c>
      <c r="J95" s="70" t="e">
        <f>(SUMIFS(FMZINp3_laika_grafiks!$K$93:$K$231,FMZINp3_laika_grafiks!#REF!,$A95,FMZINp3_laika_grafiks!$M$93:$M$231,J$61))/1000000</f>
        <v>#REF!</v>
      </c>
      <c r="K95" s="11" t="e">
        <f t="shared" si="55"/>
        <v>#REF!</v>
      </c>
      <c r="L95" s="70" t="e">
        <f>(SUMIFS(FMZINp3_laika_grafiks!$K$93:$K$231,FMZINp3_laika_grafiks!#REF!,$A95,FMZINp3_laika_grafiks!$M$93:$M$231,L$61))/1000000</f>
        <v>#REF!</v>
      </c>
      <c r="M95" s="11" t="e">
        <f t="shared" si="56"/>
        <v>#REF!</v>
      </c>
      <c r="N95" s="70" t="e">
        <f>(SUMIFS(FMZINp3_laika_grafiks!$K$93:$K$231,FMZINp3_laika_grafiks!#REF!,$A95,FMZINp3_laika_grafiks!$M$93:$M$231,N$61))/1000000</f>
        <v>#REF!</v>
      </c>
      <c r="O95" s="11" t="e">
        <f t="shared" si="57"/>
        <v>#REF!</v>
      </c>
      <c r="P95" s="70" t="e">
        <f>(SUMIFS(FMZINp3_laika_grafiks!$K$93:$K$231,FMZINp3_laika_grafiks!#REF!,$A95,FMZINp3_laika_grafiks!$M$93:$M$231,P$61))/1000000</f>
        <v>#REF!</v>
      </c>
      <c r="Q95" s="11" t="e">
        <f t="shared" si="58"/>
        <v>#REF!</v>
      </c>
      <c r="R95" s="70" t="e">
        <f>(SUMIFS(FMZINp3_laika_grafiks!$K$93:$K$231,FMZINp3_laika_grafiks!#REF!,$A95,FMZINp3_laika_grafiks!$M$93:$M$231,R$61))/1000000</f>
        <v>#REF!</v>
      </c>
      <c r="S95" s="11" t="e">
        <f t="shared" si="59"/>
        <v>#REF!</v>
      </c>
      <c r="T95" s="70" t="e">
        <f>(SUMIFS(FMZINp3_laika_grafiks!$K$93:$K$231,FMZINp3_laika_grafiks!#REF!,$A95,FMZINp3_laika_grafiks!$M$93:$M$231,T$61))/1000000</f>
        <v>#REF!</v>
      </c>
      <c r="U95" s="11" t="e">
        <f t="shared" si="60"/>
        <v>#REF!</v>
      </c>
      <c r="V95" s="70" t="e">
        <f>(SUMIFS(FMZINp3_laika_grafiks!$K$93:$K$231,FMZINp3_laika_grafiks!#REF!,$A95,FMZINp3_laika_grafiks!$M$93:$M$231,V$61))/1000000</f>
        <v>#REF!</v>
      </c>
      <c r="W95" s="11" t="e">
        <f t="shared" si="61"/>
        <v>#REF!</v>
      </c>
      <c r="X95" s="70" t="e">
        <f>(SUMIFS(FMZINp3_laika_grafiks!$K$93:$K$231,FMZINp3_laika_grafiks!#REF!,$A95,FMZINp3_laika_grafiks!$M$93:$M$231,X$61))/1000000</f>
        <v>#REF!</v>
      </c>
      <c r="Y95" s="11" t="e">
        <f t="shared" si="62"/>
        <v>#REF!</v>
      </c>
      <c r="AB95" s="48" t="s">
        <v>36</v>
      </c>
      <c r="AC95" s="49" t="e">
        <f>(SUMIFS(FMZINp3_laika_grafiks!$K$93:$K$231,FMZINp3_laika_grafiks!#REF!,'GRAFIKI II'!$AB95,FMZINp3_laika_grafiks!$M$93:$M$231,'GRAFIKI II'!AC$61)/1000000)</f>
        <v>#REF!</v>
      </c>
      <c r="AD95" s="49" t="e">
        <f>(SUMIFS(FMZINp3_laika_grafiks!$K$93:$K$231,FMZINp3_laika_grafiks!#REF!,'GRAFIKI II'!$AB95,FMZINp3_laika_grafiks!$M$93:$M$231,'GRAFIKI II'!AD$61)/1000000)</f>
        <v>#REF!</v>
      </c>
      <c r="AE95" s="49" t="e">
        <f>(SUMIFS(FMZINp3_laika_grafiks!$K$93:$K$231,FMZINp3_laika_grafiks!#REF!,'GRAFIKI II'!$AB95,FMZINp3_laika_grafiks!$M$93:$M$231,'GRAFIKI II'!AE$61)/1000000)</f>
        <v>#REF!</v>
      </c>
      <c r="AF95" s="49" t="e">
        <f>(SUMIFS(FMZINp3_laika_grafiks!$K$93:$K$231,FMZINp3_laika_grafiks!#REF!,'GRAFIKI II'!$AB95,FMZINp3_laika_grafiks!$M$93:$M$231,'GRAFIKI II'!AF$61)/1000000)</f>
        <v>#REF!</v>
      </c>
      <c r="AG95" s="49" t="e">
        <f>(SUMIFS(FMZINp3_laika_grafiks!$K$93:$K$231,FMZINp3_laika_grafiks!#REF!,'GRAFIKI II'!$AB95,FMZINp3_laika_grafiks!$M$93:$M$231,'GRAFIKI II'!AG$61)/1000000)</f>
        <v>#REF!</v>
      </c>
      <c r="AH95" s="49" t="e">
        <f>(SUMIFS(FMZINp3_laika_grafiks!$K$93:$K$231,FMZINp3_laika_grafiks!#REF!,'GRAFIKI II'!$AB95,FMZINp3_laika_grafiks!$M$93:$M$231,'GRAFIKI II'!AH$61)/1000000)</f>
        <v>#REF!</v>
      </c>
      <c r="AI95" s="49" t="e">
        <f>(SUMIFS(FMZINp3_laika_grafiks!$K$93:$K$231,FMZINp3_laika_grafiks!#REF!,'GRAFIKI II'!$AB95,FMZINp3_laika_grafiks!$M$93:$M$231,'GRAFIKI II'!AI$61)/1000000)</f>
        <v>#REF!</v>
      </c>
      <c r="AJ95" s="49" t="e">
        <f>(SUMIFS(FMZINp3_laika_grafiks!$K$93:$K$231,FMZINp3_laika_grafiks!#REF!,'GRAFIKI II'!$AB95,FMZINp3_laika_grafiks!$M$93:$M$231,'GRAFIKI II'!AJ$61)/1000000)</f>
        <v>#REF!</v>
      </c>
      <c r="AK95" s="49" t="e">
        <f>(SUMIFS(FMZINp3_laika_grafiks!$K$93:$K$231,FMZINp3_laika_grafiks!#REF!,'GRAFIKI II'!$AB95,FMZINp3_laika_grafiks!$M$93:$M$231,'GRAFIKI II'!AK$61)/1000000)</f>
        <v>#REF!</v>
      </c>
      <c r="AL95" s="49" t="e">
        <f>(SUMIFS(FMZINp3_laika_grafiks!$K$93:$K$231,FMZINp3_laika_grafiks!#REF!,'GRAFIKI II'!$AB95,FMZINp3_laika_grafiks!$M$93:$M$231,'GRAFIKI II'!AL$61)/1000000)</f>
        <v>#REF!</v>
      </c>
      <c r="AM95" s="49" t="e">
        <f>(SUMIFS(FMZINp3_laika_grafiks!$K$93:$K$231,FMZINp3_laika_grafiks!#REF!,'GRAFIKI II'!$AB95,FMZINp3_laika_grafiks!$M$93:$M$231,'GRAFIKI II'!AM$61)/1000000)</f>
        <v>#REF!</v>
      </c>
      <c r="AN95" s="49" t="e">
        <f>(SUMIFS(FMZINp3_laika_grafiks!$K$93:$K$231,FMZINp3_laika_grafiks!#REF!,'GRAFIKI II'!$AB95,FMZINp3_laika_grafiks!$M$93:$M$231,'GRAFIKI II'!AN$61)/1000000)</f>
        <v>#REF!</v>
      </c>
    </row>
    <row r="96" spans="1:40" ht="12" customHeight="1" x14ac:dyDescent="0.4">
      <c r="A96" s="76" t="s">
        <v>40</v>
      </c>
      <c r="B96" s="70" t="e">
        <f>(SUMIFS(FMZINp3_laika_grafiks!$K$93:$K$231,FMZINp3_laika_grafiks!#REF!,$A96,FMZINp3_laika_grafiks!$M$93:$M$231,B$61))/1000000</f>
        <v>#REF!</v>
      </c>
      <c r="C96" s="11" t="e">
        <f t="shared" si="51"/>
        <v>#REF!</v>
      </c>
      <c r="D96" s="70" t="e">
        <f>(SUMIFS(FMZINp3_laika_grafiks!$K$93:$K$231,FMZINp3_laika_grafiks!#REF!,$A96,FMZINp3_laika_grafiks!$M$93:$M$231,D$61))/1000000</f>
        <v>#REF!</v>
      </c>
      <c r="E96" s="11" t="e">
        <f t="shared" si="52"/>
        <v>#REF!</v>
      </c>
      <c r="F96" s="70" t="e">
        <f>(SUMIFS(FMZINp3_laika_grafiks!$K$93:$K$231,FMZINp3_laika_grafiks!#REF!,$A96,FMZINp3_laika_grafiks!$M$93:$M$231,F$61))/1000000</f>
        <v>#REF!</v>
      </c>
      <c r="G96" s="11" t="e">
        <f t="shared" si="53"/>
        <v>#REF!</v>
      </c>
      <c r="H96" s="70" t="e">
        <f>(SUMIFS(FMZINp3_laika_grafiks!$K$93:$K$231,FMZINp3_laika_grafiks!#REF!,$A96,FMZINp3_laika_grafiks!$M$93:$M$231,H$61))/1000000</f>
        <v>#REF!</v>
      </c>
      <c r="I96" s="11" t="e">
        <f t="shared" si="54"/>
        <v>#REF!</v>
      </c>
      <c r="J96" s="70" t="e">
        <f>(SUMIFS(FMZINp3_laika_grafiks!$K$93:$K$231,FMZINp3_laika_grafiks!#REF!,$A96,FMZINp3_laika_grafiks!$M$93:$M$231,J$61))/1000000</f>
        <v>#REF!</v>
      </c>
      <c r="K96" s="11" t="e">
        <f t="shared" si="55"/>
        <v>#REF!</v>
      </c>
      <c r="L96" s="70" t="e">
        <f>(SUMIFS(FMZINp3_laika_grafiks!$K$93:$K$231,FMZINp3_laika_grafiks!#REF!,$A96,FMZINp3_laika_grafiks!$M$93:$M$231,L$61))/1000000</f>
        <v>#REF!</v>
      </c>
      <c r="M96" s="11" t="e">
        <f t="shared" si="56"/>
        <v>#REF!</v>
      </c>
      <c r="N96" s="70" t="e">
        <f>(SUMIFS(FMZINp3_laika_grafiks!$K$93:$K$231,FMZINp3_laika_grafiks!#REF!,$A96,FMZINp3_laika_grafiks!$M$93:$M$231,N$61))/1000000</f>
        <v>#REF!</v>
      </c>
      <c r="O96" s="11" t="e">
        <f t="shared" si="57"/>
        <v>#REF!</v>
      </c>
      <c r="P96" s="70" t="e">
        <f>(SUMIFS(FMZINp3_laika_grafiks!$K$93:$K$231,FMZINp3_laika_grafiks!#REF!,$A96,FMZINp3_laika_grafiks!$M$93:$M$231,P$61))/1000000</f>
        <v>#REF!</v>
      </c>
      <c r="Q96" s="11" t="e">
        <f t="shared" si="58"/>
        <v>#REF!</v>
      </c>
      <c r="R96" s="70" t="e">
        <f>(SUMIFS(FMZINp3_laika_grafiks!$K$93:$K$231,FMZINp3_laika_grafiks!#REF!,$A96,FMZINp3_laika_grafiks!$M$93:$M$231,R$61))/1000000</f>
        <v>#REF!</v>
      </c>
      <c r="S96" s="11" t="e">
        <f t="shared" si="59"/>
        <v>#REF!</v>
      </c>
      <c r="T96" s="70" t="e">
        <f>(SUMIFS(FMZINp3_laika_grafiks!$K$93:$K$231,FMZINp3_laika_grafiks!#REF!,$A96,FMZINp3_laika_grafiks!$M$93:$M$231,T$61))/1000000</f>
        <v>#REF!</v>
      </c>
      <c r="U96" s="11" t="e">
        <f t="shared" si="60"/>
        <v>#REF!</v>
      </c>
      <c r="V96" s="70" t="e">
        <f>(SUMIFS(FMZINp3_laika_grafiks!$K$93:$K$231,FMZINp3_laika_grafiks!#REF!,$A96,FMZINp3_laika_grafiks!$M$93:$M$231,V$61))/1000000</f>
        <v>#REF!</v>
      </c>
      <c r="W96" s="11" t="e">
        <f t="shared" si="61"/>
        <v>#REF!</v>
      </c>
      <c r="X96" s="70" t="e">
        <f>(SUMIFS(FMZINp3_laika_grafiks!$K$93:$K$231,FMZINp3_laika_grafiks!#REF!,$A96,FMZINp3_laika_grafiks!$M$93:$M$231,X$61))/1000000</f>
        <v>#REF!</v>
      </c>
      <c r="Y96" s="11" t="e">
        <f t="shared" si="62"/>
        <v>#REF!</v>
      </c>
      <c r="AB96" s="48" t="s">
        <v>40</v>
      </c>
      <c r="AC96" s="49" t="e">
        <f>(SUMIFS(FMZINp3_laika_grafiks!$K$93:$K$231,FMZINp3_laika_grafiks!#REF!,'GRAFIKI II'!$AB96,FMZINp3_laika_grafiks!$M$93:$M$231,'GRAFIKI II'!AC$61)/1000000)</f>
        <v>#REF!</v>
      </c>
      <c r="AD96" s="49" t="e">
        <f>(SUMIFS(FMZINp3_laika_grafiks!$K$93:$K$231,FMZINp3_laika_grafiks!#REF!,'GRAFIKI II'!$AB96,FMZINp3_laika_grafiks!$M$93:$M$231,'GRAFIKI II'!AD$61)/1000000)</f>
        <v>#REF!</v>
      </c>
      <c r="AE96" s="49" t="e">
        <f>(SUMIFS(FMZINp3_laika_grafiks!$K$93:$K$231,FMZINp3_laika_grafiks!#REF!,'GRAFIKI II'!$AB96,FMZINp3_laika_grafiks!$M$93:$M$231,'GRAFIKI II'!AE$61)/1000000)</f>
        <v>#REF!</v>
      </c>
      <c r="AF96" s="49" t="e">
        <f>(SUMIFS(FMZINp3_laika_grafiks!$K$93:$K$231,FMZINp3_laika_grafiks!#REF!,'GRAFIKI II'!$AB96,FMZINp3_laika_grafiks!$M$93:$M$231,'GRAFIKI II'!AF$61)/1000000)</f>
        <v>#REF!</v>
      </c>
      <c r="AG96" s="49" t="e">
        <f>(SUMIFS(FMZINp3_laika_grafiks!$K$93:$K$231,FMZINp3_laika_grafiks!#REF!,'GRAFIKI II'!$AB96,FMZINp3_laika_grafiks!$M$93:$M$231,'GRAFIKI II'!AG$61)/1000000)</f>
        <v>#REF!</v>
      </c>
      <c r="AH96" s="49" t="e">
        <f>(SUMIFS(FMZINp3_laika_grafiks!$K$93:$K$231,FMZINp3_laika_grafiks!#REF!,'GRAFIKI II'!$AB96,FMZINp3_laika_grafiks!$M$93:$M$231,'GRAFIKI II'!AH$61)/1000000)</f>
        <v>#REF!</v>
      </c>
      <c r="AI96" s="49" t="e">
        <f>(SUMIFS(FMZINp3_laika_grafiks!$K$93:$K$231,FMZINp3_laika_grafiks!#REF!,'GRAFIKI II'!$AB96,FMZINp3_laika_grafiks!$M$93:$M$231,'GRAFIKI II'!AI$61)/1000000)</f>
        <v>#REF!</v>
      </c>
      <c r="AJ96" s="49" t="e">
        <f>(SUMIFS(FMZINp3_laika_grafiks!$K$93:$K$231,FMZINp3_laika_grafiks!#REF!,'GRAFIKI II'!$AB96,FMZINp3_laika_grafiks!$M$93:$M$231,'GRAFIKI II'!AJ$61)/1000000)</f>
        <v>#REF!</v>
      </c>
      <c r="AK96" s="49" t="e">
        <f>(SUMIFS(FMZINp3_laika_grafiks!$K$93:$K$231,FMZINp3_laika_grafiks!#REF!,'GRAFIKI II'!$AB96,FMZINp3_laika_grafiks!$M$93:$M$231,'GRAFIKI II'!AK$61)/1000000)</f>
        <v>#REF!</v>
      </c>
      <c r="AL96" s="49" t="e">
        <f>(SUMIFS(FMZINp3_laika_grafiks!$K$93:$K$231,FMZINp3_laika_grafiks!#REF!,'GRAFIKI II'!$AB96,FMZINp3_laika_grafiks!$M$93:$M$231,'GRAFIKI II'!AL$61)/1000000)</f>
        <v>#REF!</v>
      </c>
      <c r="AM96" s="49" t="e">
        <f>(SUMIFS(FMZINp3_laika_grafiks!$K$93:$K$231,FMZINp3_laika_grafiks!#REF!,'GRAFIKI II'!$AB96,FMZINp3_laika_grafiks!$M$93:$M$231,'GRAFIKI II'!AM$61)/1000000)</f>
        <v>#REF!</v>
      </c>
      <c r="AN96" s="49" t="e">
        <f>(SUMIFS(FMZINp3_laika_grafiks!$K$93:$K$231,FMZINp3_laika_grafiks!#REF!,'GRAFIKI II'!$AB96,FMZINp3_laika_grafiks!$M$93:$M$231,'GRAFIKI II'!AN$61)/1000000)</f>
        <v>#REF!</v>
      </c>
    </row>
    <row r="97" spans="1:40" ht="12" customHeight="1" x14ac:dyDescent="0.4">
      <c r="A97" s="76" t="s">
        <v>39</v>
      </c>
      <c r="B97" s="70" t="e">
        <f>(SUMIFS(FMZINp3_laika_grafiks!$K$93:$K$231,FMZINp3_laika_grafiks!#REF!,$A97,FMZINp3_laika_grafiks!$M$93:$M$231,B$61))/1000000</f>
        <v>#REF!</v>
      </c>
      <c r="C97" s="11" t="e">
        <f t="shared" si="51"/>
        <v>#REF!</v>
      </c>
      <c r="D97" s="70" t="e">
        <f>(SUMIFS(FMZINp3_laika_grafiks!$K$93:$K$231,FMZINp3_laika_grafiks!#REF!,$A97,FMZINp3_laika_grafiks!$M$93:$M$231,D$61))/1000000</f>
        <v>#REF!</v>
      </c>
      <c r="E97" s="11" t="e">
        <f t="shared" si="52"/>
        <v>#REF!</v>
      </c>
      <c r="F97" s="70" t="e">
        <f>(SUMIFS(FMZINp3_laika_grafiks!$K$93:$K$231,FMZINp3_laika_grafiks!#REF!,$A97,FMZINp3_laika_grafiks!$M$93:$M$231,F$61))/1000000</f>
        <v>#REF!</v>
      </c>
      <c r="G97" s="11" t="e">
        <f t="shared" si="53"/>
        <v>#REF!</v>
      </c>
      <c r="H97" s="70" t="e">
        <f>(SUMIFS(FMZINp3_laika_grafiks!$K$93:$K$231,FMZINp3_laika_grafiks!#REF!,$A97,FMZINp3_laika_grafiks!$M$93:$M$231,H$61))/1000000</f>
        <v>#REF!</v>
      </c>
      <c r="I97" s="11" t="e">
        <f t="shared" si="54"/>
        <v>#REF!</v>
      </c>
      <c r="J97" s="70" t="e">
        <f>(SUMIFS(FMZINp3_laika_grafiks!$K$93:$K$231,FMZINp3_laika_grafiks!#REF!,$A97,FMZINp3_laika_grafiks!$M$93:$M$231,J$61))/1000000</f>
        <v>#REF!</v>
      </c>
      <c r="K97" s="11" t="e">
        <f t="shared" si="55"/>
        <v>#REF!</v>
      </c>
      <c r="L97" s="70" t="e">
        <f>(SUMIFS(FMZINp3_laika_grafiks!$K$93:$K$231,FMZINp3_laika_grafiks!#REF!,$A97,FMZINp3_laika_grafiks!$M$93:$M$231,L$61))/1000000</f>
        <v>#REF!</v>
      </c>
      <c r="M97" s="11" t="e">
        <f t="shared" si="56"/>
        <v>#REF!</v>
      </c>
      <c r="N97" s="70" t="e">
        <f>(SUMIFS(FMZINp3_laika_grafiks!$K$93:$K$231,FMZINp3_laika_grafiks!#REF!,$A97,FMZINp3_laika_grafiks!$M$93:$M$231,N$61))/1000000</f>
        <v>#REF!</v>
      </c>
      <c r="O97" s="11" t="e">
        <f t="shared" si="57"/>
        <v>#REF!</v>
      </c>
      <c r="P97" s="70" t="e">
        <f>(SUMIFS(FMZINp3_laika_grafiks!$K$93:$K$231,FMZINp3_laika_grafiks!#REF!,$A97,FMZINp3_laika_grafiks!$M$93:$M$231,P$61))/1000000</f>
        <v>#REF!</v>
      </c>
      <c r="Q97" s="11" t="e">
        <f t="shared" si="58"/>
        <v>#REF!</v>
      </c>
      <c r="R97" s="70" t="e">
        <f>(SUMIFS(FMZINp3_laika_grafiks!$K$93:$K$231,FMZINp3_laika_grafiks!#REF!,$A97,FMZINp3_laika_grafiks!$M$93:$M$231,R$61))/1000000</f>
        <v>#REF!</v>
      </c>
      <c r="S97" s="11" t="e">
        <f t="shared" si="59"/>
        <v>#REF!</v>
      </c>
      <c r="T97" s="70" t="e">
        <f>(SUMIFS(FMZINp3_laika_grafiks!$K$93:$K$231,FMZINp3_laika_grafiks!#REF!,$A97,FMZINp3_laika_grafiks!$M$93:$M$231,T$61))/1000000</f>
        <v>#REF!</v>
      </c>
      <c r="U97" s="11" t="e">
        <f t="shared" si="60"/>
        <v>#REF!</v>
      </c>
      <c r="V97" s="70" t="e">
        <f>(SUMIFS(FMZINp3_laika_grafiks!$K$93:$K$231,FMZINp3_laika_grafiks!#REF!,$A97,FMZINp3_laika_grafiks!$M$93:$M$231,V$61))/1000000</f>
        <v>#REF!</v>
      </c>
      <c r="W97" s="11" t="e">
        <f t="shared" si="61"/>
        <v>#REF!</v>
      </c>
      <c r="X97" s="70" t="e">
        <f>(SUMIFS(FMZINp3_laika_grafiks!$K$93:$K$231,FMZINp3_laika_grafiks!#REF!,$A97,FMZINp3_laika_grafiks!$M$93:$M$231,X$61))/1000000</f>
        <v>#REF!</v>
      </c>
      <c r="Y97" s="11" t="e">
        <f t="shared" si="62"/>
        <v>#REF!</v>
      </c>
      <c r="AB97" s="48" t="s">
        <v>39</v>
      </c>
      <c r="AC97" s="49" t="e">
        <f>(SUMIFS(FMZINp3_laika_grafiks!$K$93:$K$231,FMZINp3_laika_grafiks!#REF!,'GRAFIKI II'!$AB97,FMZINp3_laika_grafiks!$M$93:$M$231,'GRAFIKI II'!AC$61)/1000000)</f>
        <v>#REF!</v>
      </c>
      <c r="AD97" s="49" t="e">
        <f>(SUMIFS(FMZINp3_laika_grafiks!$K$93:$K$231,FMZINp3_laika_grafiks!#REF!,'GRAFIKI II'!$AB97,FMZINp3_laika_grafiks!$M$93:$M$231,'GRAFIKI II'!AD$61)/1000000)</f>
        <v>#REF!</v>
      </c>
      <c r="AE97" s="49" t="e">
        <f>(SUMIFS(FMZINp3_laika_grafiks!$K$93:$K$231,FMZINp3_laika_grafiks!#REF!,'GRAFIKI II'!$AB97,FMZINp3_laika_grafiks!$M$93:$M$231,'GRAFIKI II'!AE$61)/1000000)</f>
        <v>#REF!</v>
      </c>
      <c r="AF97" s="49" t="e">
        <f>(SUMIFS(FMZINp3_laika_grafiks!$K$93:$K$231,FMZINp3_laika_grafiks!#REF!,'GRAFIKI II'!$AB97,FMZINp3_laika_grafiks!$M$93:$M$231,'GRAFIKI II'!AF$61)/1000000)</f>
        <v>#REF!</v>
      </c>
      <c r="AG97" s="49" t="e">
        <f>(SUMIFS(FMZINp3_laika_grafiks!$K$93:$K$231,FMZINp3_laika_grafiks!#REF!,'GRAFIKI II'!$AB97,FMZINp3_laika_grafiks!$M$93:$M$231,'GRAFIKI II'!AG$61)/1000000)</f>
        <v>#REF!</v>
      </c>
      <c r="AH97" s="49" t="e">
        <f>(SUMIFS(FMZINp3_laika_grafiks!$K$93:$K$231,FMZINp3_laika_grafiks!#REF!,'GRAFIKI II'!$AB97,FMZINp3_laika_grafiks!$M$93:$M$231,'GRAFIKI II'!AH$61)/1000000)</f>
        <v>#REF!</v>
      </c>
      <c r="AI97" s="49" t="e">
        <f>(SUMIFS(FMZINp3_laika_grafiks!$K$93:$K$231,FMZINp3_laika_grafiks!#REF!,'GRAFIKI II'!$AB97,FMZINp3_laika_grafiks!$M$93:$M$231,'GRAFIKI II'!AI$61)/1000000)</f>
        <v>#REF!</v>
      </c>
      <c r="AJ97" s="49" t="e">
        <f>(SUMIFS(FMZINp3_laika_grafiks!$K$93:$K$231,FMZINp3_laika_grafiks!#REF!,'GRAFIKI II'!$AB97,FMZINp3_laika_grafiks!$M$93:$M$231,'GRAFIKI II'!AJ$61)/1000000)</f>
        <v>#REF!</v>
      </c>
      <c r="AK97" s="49" t="e">
        <f>(SUMIFS(FMZINp3_laika_grafiks!$K$93:$K$231,FMZINp3_laika_grafiks!#REF!,'GRAFIKI II'!$AB97,FMZINp3_laika_grafiks!$M$93:$M$231,'GRAFIKI II'!AK$61)/1000000)</f>
        <v>#REF!</v>
      </c>
      <c r="AL97" s="49" t="e">
        <f>(SUMIFS(FMZINp3_laika_grafiks!$K$93:$K$231,FMZINp3_laika_grafiks!#REF!,'GRAFIKI II'!$AB97,FMZINp3_laika_grafiks!$M$93:$M$231,'GRAFIKI II'!AL$61)/1000000)</f>
        <v>#REF!</v>
      </c>
      <c r="AM97" s="49" t="e">
        <f>(SUMIFS(FMZINp3_laika_grafiks!$K$93:$K$231,FMZINp3_laika_grafiks!#REF!,'GRAFIKI II'!$AB97,FMZINp3_laika_grafiks!$M$93:$M$231,'GRAFIKI II'!AM$61)/1000000)</f>
        <v>#REF!</v>
      </c>
      <c r="AN97" s="49" t="e">
        <f>(SUMIFS(FMZINp3_laika_grafiks!$K$93:$K$231,FMZINp3_laika_grafiks!#REF!,'GRAFIKI II'!$AB97,FMZINp3_laika_grafiks!$M$93:$M$231,'GRAFIKI II'!AN$61)/1000000)</f>
        <v>#REF!</v>
      </c>
    </row>
    <row r="98" spans="1:40" ht="12" customHeight="1" x14ac:dyDescent="0.4">
      <c r="A98" s="76" t="s">
        <v>38</v>
      </c>
      <c r="B98" s="70" t="e">
        <f>(SUMIFS(FMZINp3_laika_grafiks!$K$93:$K$231,FMZINp3_laika_grafiks!#REF!,$A98,FMZINp3_laika_grafiks!$M$93:$M$231,B$61))/1000000</f>
        <v>#REF!</v>
      </c>
      <c r="C98" s="11" t="e">
        <f t="shared" si="51"/>
        <v>#REF!</v>
      </c>
      <c r="D98" s="70" t="e">
        <f>(SUMIFS(FMZINp3_laika_grafiks!$K$93:$K$231,FMZINp3_laika_grafiks!#REF!,$A98,FMZINp3_laika_grafiks!$M$93:$M$231,D$61))/1000000</f>
        <v>#REF!</v>
      </c>
      <c r="E98" s="11" t="e">
        <f t="shared" si="52"/>
        <v>#REF!</v>
      </c>
      <c r="F98" s="70" t="e">
        <f>(SUMIFS(FMZINp3_laika_grafiks!$K$93:$K$231,FMZINp3_laika_grafiks!#REF!,$A98,FMZINp3_laika_grafiks!$M$93:$M$231,F$61))/1000000</f>
        <v>#REF!</v>
      </c>
      <c r="G98" s="11" t="e">
        <f t="shared" si="53"/>
        <v>#REF!</v>
      </c>
      <c r="H98" s="70" t="e">
        <f>(SUMIFS(FMZINp3_laika_grafiks!$K$93:$K$231,FMZINp3_laika_grafiks!#REF!,$A98,FMZINp3_laika_grafiks!$M$93:$M$231,H$61))/1000000</f>
        <v>#REF!</v>
      </c>
      <c r="I98" s="11" t="e">
        <f t="shared" si="54"/>
        <v>#REF!</v>
      </c>
      <c r="J98" s="70" t="e">
        <f>(SUMIFS(FMZINp3_laika_grafiks!$K$93:$K$231,FMZINp3_laika_grafiks!#REF!,$A98,FMZINp3_laika_grafiks!$M$93:$M$231,J$61))/1000000</f>
        <v>#REF!</v>
      </c>
      <c r="K98" s="11" t="e">
        <f t="shared" si="55"/>
        <v>#REF!</v>
      </c>
      <c r="L98" s="70" t="e">
        <f>(SUMIFS(FMZINp3_laika_grafiks!$K$93:$K$231,FMZINp3_laika_grafiks!#REF!,$A98,FMZINp3_laika_grafiks!$M$93:$M$231,L$61))/1000000</f>
        <v>#REF!</v>
      </c>
      <c r="M98" s="11" t="e">
        <f t="shared" si="56"/>
        <v>#REF!</v>
      </c>
      <c r="N98" s="70" t="e">
        <f>(SUMIFS(FMZINp3_laika_grafiks!$K$93:$K$231,FMZINp3_laika_grafiks!#REF!,$A98,FMZINp3_laika_grafiks!$M$93:$M$231,N$61))/1000000</f>
        <v>#REF!</v>
      </c>
      <c r="O98" s="11" t="e">
        <f t="shared" si="57"/>
        <v>#REF!</v>
      </c>
      <c r="P98" s="70" t="e">
        <f>(SUMIFS(FMZINp3_laika_grafiks!$K$93:$K$231,FMZINp3_laika_grafiks!#REF!,$A98,FMZINp3_laika_grafiks!$M$93:$M$231,P$61))/1000000</f>
        <v>#REF!</v>
      </c>
      <c r="Q98" s="11" t="e">
        <f t="shared" si="58"/>
        <v>#REF!</v>
      </c>
      <c r="R98" s="70" t="e">
        <f>(SUMIFS(FMZINp3_laika_grafiks!$K$93:$K$231,FMZINp3_laika_grafiks!#REF!,$A98,FMZINp3_laika_grafiks!$M$93:$M$231,R$61))/1000000</f>
        <v>#REF!</v>
      </c>
      <c r="S98" s="11" t="e">
        <f t="shared" si="59"/>
        <v>#REF!</v>
      </c>
      <c r="T98" s="70" t="e">
        <f>(SUMIFS(FMZINp3_laika_grafiks!$K$93:$K$231,FMZINp3_laika_grafiks!#REF!,$A98,FMZINp3_laika_grafiks!$M$93:$M$231,T$61))/1000000</f>
        <v>#REF!</v>
      </c>
      <c r="U98" s="11" t="e">
        <f t="shared" si="60"/>
        <v>#REF!</v>
      </c>
      <c r="V98" s="70" t="e">
        <f>(SUMIFS(FMZINp3_laika_grafiks!$K$93:$K$231,FMZINp3_laika_grafiks!#REF!,$A98,FMZINp3_laika_grafiks!$M$93:$M$231,V$61))/1000000</f>
        <v>#REF!</v>
      </c>
      <c r="W98" s="11" t="e">
        <f t="shared" si="61"/>
        <v>#REF!</v>
      </c>
      <c r="X98" s="70" t="e">
        <f>(SUMIFS(FMZINp3_laika_grafiks!$K$93:$K$231,FMZINp3_laika_grafiks!#REF!,$A98,FMZINp3_laika_grafiks!$M$93:$M$231,X$61))/1000000</f>
        <v>#REF!</v>
      </c>
      <c r="Y98" s="11" t="e">
        <f t="shared" si="62"/>
        <v>#REF!</v>
      </c>
      <c r="AB98" s="48" t="s">
        <v>38</v>
      </c>
      <c r="AC98" s="49" t="e">
        <f>(SUMIFS(FMZINp3_laika_grafiks!$K$93:$K$231,FMZINp3_laika_grafiks!#REF!,'GRAFIKI II'!$AB98,FMZINp3_laika_grafiks!$M$93:$M$231,'GRAFIKI II'!AC$61)/1000000)</f>
        <v>#REF!</v>
      </c>
      <c r="AD98" s="49" t="e">
        <f>(SUMIFS(FMZINp3_laika_grafiks!$K$93:$K$231,FMZINp3_laika_grafiks!#REF!,'GRAFIKI II'!$AB98,FMZINp3_laika_grafiks!$M$93:$M$231,'GRAFIKI II'!AD$61)/1000000)</f>
        <v>#REF!</v>
      </c>
      <c r="AE98" s="49" t="e">
        <f>(SUMIFS(FMZINp3_laika_grafiks!$K$93:$K$231,FMZINp3_laika_grafiks!#REF!,'GRAFIKI II'!$AB98,FMZINp3_laika_grafiks!$M$93:$M$231,'GRAFIKI II'!AE$61)/1000000)</f>
        <v>#REF!</v>
      </c>
      <c r="AF98" s="49" t="e">
        <f>(SUMIFS(FMZINp3_laika_grafiks!$K$93:$K$231,FMZINp3_laika_grafiks!#REF!,'GRAFIKI II'!$AB98,FMZINp3_laika_grafiks!$M$93:$M$231,'GRAFIKI II'!AF$61)/1000000)</f>
        <v>#REF!</v>
      </c>
      <c r="AG98" s="49" t="e">
        <f>(SUMIFS(FMZINp3_laika_grafiks!$K$93:$K$231,FMZINp3_laika_grafiks!#REF!,'GRAFIKI II'!$AB98,FMZINp3_laika_grafiks!$M$93:$M$231,'GRAFIKI II'!AG$61)/1000000)</f>
        <v>#REF!</v>
      </c>
      <c r="AH98" s="49" t="e">
        <f>(SUMIFS(FMZINp3_laika_grafiks!$K$93:$K$231,FMZINp3_laika_grafiks!#REF!,'GRAFIKI II'!$AB98,FMZINp3_laika_grafiks!$M$93:$M$231,'GRAFIKI II'!AH$61)/1000000)</f>
        <v>#REF!</v>
      </c>
      <c r="AI98" s="49" t="e">
        <f>(SUMIFS(FMZINp3_laika_grafiks!$K$93:$K$231,FMZINp3_laika_grafiks!#REF!,'GRAFIKI II'!$AB98,FMZINp3_laika_grafiks!$M$93:$M$231,'GRAFIKI II'!AI$61)/1000000)</f>
        <v>#REF!</v>
      </c>
      <c r="AJ98" s="49" t="e">
        <f>(SUMIFS(FMZINp3_laika_grafiks!$K$93:$K$231,FMZINp3_laika_grafiks!#REF!,'GRAFIKI II'!$AB98,FMZINp3_laika_grafiks!$M$93:$M$231,'GRAFIKI II'!AJ$61)/1000000)</f>
        <v>#REF!</v>
      </c>
      <c r="AK98" s="49" t="e">
        <f>(SUMIFS(FMZINp3_laika_grafiks!$K$93:$K$231,FMZINp3_laika_grafiks!#REF!,'GRAFIKI II'!$AB98,FMZINp3_laika_grafiks!$M$93:$M$231,'GRAFIKI II'!AK$61)/1000000)</f>
        <v>#REF!</v>
      </c>
      <c r="AL98" s="49" t="e">
        <f>(SUMIFS(FMZINp3_laika_grafiks!$K$93:$K$231,FMZINp3_laika_grafiks!#REF!,'GRAFIKI II'!$AB98,FMZINp3_laika_grafiks!$M$93:$M$231,'GRAFIKI II'!AL$61)/1000000)</f>
        <v>#REF!</v>
      </c>
      <c r="AM98" s="49" t="e">
        <f>(SUMIFS(FMZINp3_laika_grafiks!$K$93:$K$231,FMZINp3_laika_grafiks!#REF!,'GRAFIKI II'!$AB98,FMZINp3_laika_grafiks!$M$93:$M$231,'GRAFIKI II'!AM$61)/1000000)</f>
        <v>#REF!</v>
      </c>
      <c r="AN98" s="49" t="e">
        <f>(SUMIFS(FMZINp3_laika_grafiks!$K$93:$K$231,FMZINp3_laika_grafiks!#REF!,'GRAFIKI II'!$AB98,FMZINp3_laika_grafiks!$M$93:$M$231,'GRAFIKI II'!AN$61)/1000000)</f>
        <v>#REF!</v>
      </c>
    </row>
    <row r="99" spans="1:40" ht="12" customHeight="1" x14ac:dyDescent="0.4">
      <c r="A99" s="76" t="s">
        <v>37</v>
      </c>
      <c r="B99" s="70" t="e">
        <f>(SUMIFS(FMZINp3_laika_grafiks!$K$93:$K$231,FMZINp3_laika_grafiks!#REF!,$A99,FMZINp3_laika_grafiks!$M$93:$M$231,B$61))/1000000</f>
        <v>#REF!</v>
      </c>
      <c r="C99" s="11" t="e">
        <f t="shared" si="51"/>
        <v>#REF!</v>
      </c>
      <c r="D99" s="70" t="e">
        <f>(SUMIFS(FMZINp3_laika_grafiks!$K$93:$K$231,FMZINp3_laika_grafiks!#REF!,$A99,FMZINp3_laika_grafiks!$M$93:$M$231,D$61))/1000000</f>
        <v>#REF!</v>
      </c>
      <c r="E99" s="11" t="e">
        <f t="shared" si="52"/>
        <v>#REF!</v>
      </c>
      <c r="F99" s="70" t="e">
        <f>(SUMIFS(FMZINp3_laika_grafiks!$K$93:$K$231,FMZINp3_laika_grafiks!#REF!,$A99,FMZINp3_laika_grafiks!$M$93:$M$231,F$61))/1000000</f>
        <v>#REF!</v>
      </c>
      <c r="G99" s="11" t="e">
        <f t="shared" si="53"/>
        <v>#REF!</v>
      </c>
      <c r="H99" s="70" t="e">
        <f>(SUMIFS(FMZINp3_laika_grafiks!$K$93:$K$231,FMZINp3_laika_grafiks!#REF!,$A99,FMZINp3_laika_grafiks!$M$93:$M$231,H$61))/1000000</f>
        <v>#REF!</v>
      </c>
      <c r="I99" s="11" t="e">
        <f t="shared" si="54"/>
        <v>#REF!</v>
      </c>
      <c r="J99" s="70" t="e">
        <f>(SUMIFS(FMZINp3_laika_grafiks!$K$93:$K$231,FMZINp3_laika_grafiks!#REF!,$A99,FMZINp3_laika_grafiks!$M$93:$M$231,J$61))/1000000</f>
        <v>#REF!</v>
      </c>
      <c r="K99" s="11" t="e">
        <f t="shared" si="55"/>
        <v>#REF!</v>
      </c>
      <c r="L99" s="70" t="e">
        <f>(SUMIFS(FMZINp3_laika_grafiks!$K$93:$K$231,FMZINp3_laika_grafiks!#REF!,$A99,FMZINp3_laika_grafiks!$M$93:$M$231,L$61))/1000000</f>
        <v>#REF!</v>
      </c>
      <c r="M99" s="11" t="e">
        <f t="shared" si="56"/>
        <v>#REF!</v>
      </c>
      <c r="N99" s="70" t="e">
        <f>(SUMIFS(FMZINp3_laika_grafiks!$K$93:$K$231,FMZINp3_laika_grafiks!#REF!,$A99,FMZINp3_laika_grafiks!$M$93:$M$231,N$61))/1000000</f>
        <v>#REF!</v>
      </c>
      <c r="O99" s="11" t="e">
        <f t="shared" si="57"/>
        <v>#REF!</v>
      </c>
      <c r="P99" s="70" t="e">
        <f>(SUMIFS(FMZINp3_laika_grafiks!$K$93:$K$231,FMZINp3_laika_grafiks!#REF!,$A99,FMZINp3_laika_grafiks!$M$93:$M$231,P$61))/1000000</f>
        <v>#REF!</v>
      </c>
      <c r="Q99" s="11" t="e">
        <f t="shared" si="58"/>
        <v>#REF!</v>
      </c>
      <c r="R99" s="70" t="e">
        <f>(SUMIFS(FMZINp3_laika_grafiks!$K$93:$K$231,FMZINp3_laika_grafiks!#REF!,$A99,FMZINp3_laika_grafiks!$M$93:$M$231,R$61))/1000000</f>
        <v>#REF!</v>
      </c>
      <c r="S99" s="11" t="e">
        <f t="shared" si="59"/>
        <v>#REF!</v>
      </c>
      <c r="T99" s="70" t="e">
        <f>(SUMIFS(FMZINp3_laika_grafiks!$K$93:$K$231,FMZINp3_laika_grafiks!#REF!,$A99,FMZINp3_laika_grafiks!$M$93:$M$231,T$61))/1000000</f>
        <v>#REF!</v>
      </c>
      <c r="U99" s="11" t="e">
        <f t="shared" si="60"/>
        <v>#REF!</v>
      </c>
      <c r="V99" s="70" t="e">
        <f>(SUMIFS(FMZINp3_laika_grafiks!$K$93:$K$231,FMZINp3_laika_grafiks!#REF!,$A99,FMZINp3_laika_grafiks!$M$93:$M$231,V$61))/1000000</f>
        <v>#REF!</v>
      </c>
      <c r="W99" s="11" t="e">
        <f t="shared" si="61"/>
        <v>#REF!</v>
      </c>
      <c r="X99" s="70" t="e">
        <f>(SUMIFS(FMZINp3_laika_grafiks!$K$93:$K$231,FMZINp3_laika_grafiks!#REF!,$A99,FMZINp3_laika_grafiks!$M$93:$M$231,X$61))/1000000</f>
        <v>#REF!</v>
      </c>
      <c r="Y99" s="11" t="e">
        <f t="shared" si="62"/>
        <v>#REF!</v>
      </c>
      <c r="AB99" s="48" t="s">
        <v>37</v>
      </c>
      <c r="AC99" s="49" t="e">
        <f>(SUMIFS(FMZINp3_laika_grafiks!$K$93:$K$231,FMZINp3_laika_grafiks!#REF!,'GRAFIKI II'!$AB99,FMZINp3_laika_grafiks!$M$93:$M$231,'GRAFIKI II'!AC$61)/1000000)</f>
        <v>#REF!</v>
      </c>
      <c r="AD99" s="49" t="e">
        <f>(SUMIFS(FMZINp3_laika_grafiks!$K$93:$K$231,FMZINp3_laika_grafiks!#REF!,'GRAFIKI II'!$AB99,FMZINp3_laika_grafiks!$M$93:$M$231,'GRAFIKI II'!AD$61)/1000000)</f>
        <v>#REF!</v>
      </c>
      <c r="AE99" s="49" t="e">
        <f>(SUMIFS(FMZINp3_laika_grafiks!$K$93:$K$231,FMZINp3_laika_grafiks!#REF!,'GRAFIKI II'!$AB99,FMZINp3_laika_grafiks!$M$93:$M$231,'GRAFIKI II'!AE$61)/1000000)</f>
        <v>#REF!</v>
      </c>
      <c r="AF99" s="49" t="e">
        <f>(SUMIFS(FMZINp3_laika_grafiks!$K$93:$K$231,FMZINp3_laika_grafiks!#REF!,'GRAFIKI II'!$AB99,FMZINp3_laika_grafiks!$M$93:$M$231,'GRAFIKI II'!AF$61)/1000000)</f>
        <v>#REF!</v>
      </c>
      <c r="AG99" s="49" t="e">
        <f>(SUMIFS(FMZINp3_laika_grafiks!$K$93:$K$231,FMZINp3_laika_grafiks!#REF!,'GRAFIKI II'!$AB99,FMZINp3_laika_grafiks!$M$93:$M$231,'GRAFIKI II'!AG$61)/1000000)</f>
        <v>#REF!</v>
      </c>
      <c r="AH99" s="49" t="e">
        <f>(SUMIFS(FMZINp3_laika_grafiks!$K$93:$K$231,FMZINp3_laika_grafiks!#REF!,'GRAFIKI II'!$AB99,FMZINp3_laika_grafiks!$M$93:$M$231,'GRAFIKI II'!AH$61)/1000000)</f>
        <v>#REF!</v>
      </c>
      <c r="AI99" s="49" t="e">
        <f>(SUMIFS(FMZINp3_laika_grafiks!$K$93:$K$231,FMZINp3_laika_grafiks!#REF!,'GRAFIKI II'!$AB99,FMZINp3_laika_grafiks!$M$93:$M$231,'GRAFIKI II'!AI$61)/1000000)</f>
        <v>#REF!</v>
      </c>
      <c r="AJ99" s="49" t="e">
        <f>(SUMIFS(FMZINp3_laika_grafiks!$K$93:$K$231,FMZINp3_laika_grafiks!#REF!,'GRAFIKI II'!$AB99,FMZINp3_laika_grafiks!$M$93:$M$231,'GRAFIKI II'!AJ$61)/1000000)</f>
        <v>#REF!</v>
      </c>
      <c r="AK99" s="49" t="e">
        <f>(SUMIFS(FMZINp3_laika_grafiks!$K$93:$K$231,FMZINp3_laika_grafiks!#REF!,'GRAFIKI II'!$AB99,FMZINp3_laika_grafiks!$M$93:$M$231,'GRAFIKI II'!AK$61)/1000000)</f>
        <v>#REF!</v>
      </c>
      <c r="AL99" s="49" t="e">
        <f>(SUMIFS(FMZINp3_laika_grafiks!$K$93:$K$231,FMZINp3_laika_grafiks!#REF!,'GRAFIKI II'!$AB99,FMZINp3_laika_grafiks!$M$93:$M$231,'GRAFIKI II'!AL$61)/1000000)</f>
        <v>#REF!</v>
      </c>
      <c r="AM99" s="49" t="e">
        <f>(SUMIFS(FMZINp3_laika_grafiks!$K$93:$K$231,FMZINp3_laika_grafiks!#REF!,'GRAFIKI II'!$AB99,FMZINp3_laika_grafiks!$M$93:$M$231,'GRAFIKI II'!AM$61)/1000000)</f>
        <v>#REF!</v>
      </c>
      <c r="AN99" s="49" t="e">
        <f>(SUMIFS(FMZINp3_laika_grafiks!$K$93:$K$231,FMZINp3_laika_grafiks!#REF!,'GRAFIKI II'!$AB99,FMZINp3_laika_grafiks!$M$93:$M$231,'GRAFIKI II'!AN$61)/1000000)</f>
        <v>#REF!</v>
      </c>
    </row>
    <row r="100" spans="1:40" ht="12" customHeight="1" x14ac:dyDescent="0.4">
      <c r="A100" s="76" t="s">
        <v>41</v>
      </c>
      <c r="B100" s="70" t="e">
        <f>(SUMIFS(FMZINp3_laika_grafiks!$K$93:$K$231,FMZINp3_laika_grafiks!#REF!,$A100,FMZINp3_laika_grafiks!$M$93:$M$231,B$61))/1000000</f>
        <v>#REF!</v>
      </c>
      <c r="C100" s="11" t="e">
        <f t="shared" si="51"/>
        <v>#REF!</v>
      </c>
      <c r="D100" s="70" t="e">
        <f>(SUMIFS(FMZINp3_laika_grafiks!$K$93:$K$231,FMZINp3_laika_grafiks!#REF!,$A100,FMZINp3_laika_grafiks!$M$93:$M$231,D$61))/1000000</f>
        <v>#REF!</v>
      </c>
      <c r="E100" s="11" t="e">
        <f t="shared" si="52"/>
        <v>#REF!</v>
      </c>
      <c r="F100" s="70" t="e">
        <f>(SUMIFS(FMZINp3_laika_grafiks!$K$93:$K$231,FMZINp3_laika_grafiks!#REF!,$A100,FMZINp3_laika_grafiks!$M$93:$M$231,F$61))/1000000</f>
        <v>#REF!</v>
      </c>
      <c r="G100" s="11" t="e">
        <f t="shared" si="53"/>
        <v>#REF!</v>
      </c>
      <c r="H100" s="70" t="e">
        <f>(SUMIFS(FMZINp3_laika_grafiks!$K$93:$K$231,FMZINp3_laika_grafiks!#REF!,$A100,FMZINp3_laika_grafiks!$M$93:$M$231,H$61))/1000000</f>
        <v>#REF!</v>
      </c>
      <c r="I100" s="11" t="e">
        <f t="shared" si="54"/>
        <v>#REF!</v>
      </c>
      <c r="J100" s="70" t="e">
        <f>(SUMIFS(FMZINp3_laika_grafiks!$K$93:$K$231,FMZINp3_laika_grafiks!#REF!,$A100,FMZINp3_laika_grafiks!$M$93:$M$231,J$61))/1000000</f>
        <v>#REF!</v>
      </c>
      <c r="K100" s="11" t="e">
        <f t="shared" si="55"/>
        <v>#REF!</v>
      </c>
      <c r="L100" s="70" t="e">
        <f>(SUMIFS(FMZINp3_laika_grafiks!$K$93:$K$231,FMZINp3_laika_grafiks!#REF!,$A100,FMZINp3_laika_grafiks!$M$93:$M$231,L$61))/1000000</f>
        <v>#REF!</v>
      </c>
      <c r="M100" s="11" t="e">
        <f t="shared" si="56"/>
        <v>#REF!</v>
      </c>
      <c r="N100" s="70" t="e">
        <f>(SUMIFS(FMZINp3_laika_grafiks!$K$93:$K$231,FMZINp3_laika_grafiks!#REF!,$A100,FMZINp3_laika_grafiks!$M$93:$M$231,N$61))/1000000</f>
        <v>#REF!</v>
      </c>
      <c r="O100" s="11" t="e">
        <f t="shared" si="57"/>
        <v>#REF!</v>
      </c>
      <c r="P100" s="70" t="e">
        <f>(SUMIFS(FMZINp3_laika_grafiks!$K$93:$K$231,FMZINp3_laika_grafiks!#REF!,$A100,FMZINp3_laika_grafiks!$M$93:$M$231,P$61))/1000000</f>
        <v>#REF!</v>
      </c>
      <c r="Q100" s="11" t="e">
        <f t="shared" si="58"/>
        <v>#REF!</v>
      </c>
      <c r="R100" s="70" t="e">
        <f>(SUMIFS(FMZINp3_laika_grafiks!$K$93:$K$231,FMZINp3_laika_grafiks!#REF!,$A100,FMZINp3_laika_grafiks!$M$93:$M$231,R$61))/1000000</f>
        <v>#REF!</v>
      </c>
      <c r="S100" s="11" t="e">
        <f t="shared" si="59"/>
        <v>#REF!</v>
      </c>
      <c r="T100" s="70" t="e">
        <f>(SUMIFS(FMZINp3_laika_grafiks!$K$93:$K$231,FMZINp3_laika_grafiks!#REF!,$A100,FMZINp3_laika_grafiks!$M$93:$M$231,T$61))/1000000</f>
        <v>#REF!</v>
      </c>
      <c r="U100" s="11" t="e">
        <f t="shared" si="60"/>
        <v>#REF!</v>
      </c>
      <c r="V100" s="70" t="e">
        <f>(SUMIFS(FMZINp3_laika_grafiks!$K$93:$K$231,FMZINp3_laika_grafiks!#REF!,$A100,FMZINp3_laika_grafiks!$M$93:$M$231,V$61))/1000000</f>
        <v>#REF!</v>
      </c>
      <c r="W100" s="11" t="e">
        <f t="shared" si="61"/>
        <v>#REF!</v>
      </c>
      <c r="X100" s="70" t="e">
        <f>(SUMIFS(FMZINp3_laika_grafiks!$K$93:$K$231,FMZINp3_laika_grafiks!#REF!,$A100,FMZINp3_laika_grafiks!$M$93:$M$231,X$61))/1000000</f>
        <v>#REF!</v>
      </c>
      <c r="Y100" s="11" t="e">
        <f t="shared" si="62"/>
        <v>#REF!</v>
      </c>
      <c r="AB100" s="48" t="s">
        <v>41</v>
      </c>
      <c r="AC100" s="49" t="e">
        <f>(SUMIFS(FMZINp3_laika_grafiks!$K$93:$K$231,FMZINp3_laika_grafiks!#REF!,'GRAFIKI II'!$AB100,FMZINp3_laika_grafiks!$M$93:$M$231,'GRAFIKI II'!AC$61)/1000000)</f>
        <v>#REF!</v>
      </c>
      <c r="AD100" s="49" t="e">
        <f>(SUMIFS(FMZINp3_laika_grafiks!$K$93:$K$231,FMZINp3_laika_grafiks!#REF!,'GRAFIKI II'!$AB100,FMZINp3_laika_grafiks!$M$93:$M$231,'GRAFIKI II'!AD$61)/1000000)</f>
        <v>#REF!</v>
      </c>
      <c r="AE100" s="49" t="e">
        <f>(SUMIFS(FMZINp3_laika_grafiks!$K$93:$K$231,FMZINp3_laika_grafiks!#REF!,'GRAFIKI II'!$AB100,FMZINp3_laika_grafiks!$M$93:$M$231,'GRAFIKI II'!AE$61)/1000000)</f>
        <v>#REF!</v>
      </c>
      <c r="AF100" s="49" t="e">
        <f>(SUMIFS(FMZINp3_laika_grafiks!$K$93:$K$231,FMZINp3_laika_grafiks!#REF!,'GRAFIKI II'!$AB100,FMZINp3_laika_grafiks!$M$93:$M$231,'GRAFIKI II'!AF$61)/1000000)</f>
        <v>#REF!</v>
      </c>
      <c r="AG100" s="49" t="e">
        <f>(SUMIFS(FMZINp3_laika_grafiks!$K$93:$K$231,FMZINp3_laika_grafiks!#REF!,'GRAFIKI II'!$AB100,FMZINp3_laika_grafiks!$M$93:$M$231,'GRAFIKI II'!AG$61)/1000000)</f>
        <v>#REF!</v>
      </c>
      <c r="AH100" s="49" t="e">
        <f>(SUMIFS(FMZINp3_laika_grafiks!$K$93:$K$231,FMZINp3_laika_grafiks!#REF!,'GRAFIKI II'!$AB100,FMZINp3_laika_grafiks!$M$93:$M$231,'GRAFIKI II'!AH$61)/1000000)</f>
        <v>#REF!</v>
      </c>
      <c r="AI100" s="49" t="e">
        <f>(SUMIFS(FMZINp3_laika_grafiks!$K$93:$K$231,FMZINp3_laika_grafiks!#REF!,'GRAFIKI II'!$AB100,FMZINp3_laika_grafiks!$M$93:$M$231,'GRAFIKI II'!AI$61)/1000000)</f>
        <v>#REF!</v>
      </c>
      <c r="AJ100" s="49" t="e">
        <f>(SUMIFS(FMZINp3_laika_grafiks!$K$93:$K$231,FMZINp3_laika_grafiks!#REF!,'GRAFIKI II'!$AB100,FMZINp3_laika_grafiks!$M$93:$M$231,'GRAFIKI II'!AJ$61)/1000000)</f>
        <v>#REF!</v>
      </c>
      <c r="AK100" s="49" t="e">
        <f>(SUMIFS(FMZINp3_laika_grafiks!$K$93:$K$231,FMZINp3_laika_grafiks!#REF!,'GRAFIKI II'!$AB100,FMZINp3_laika_grafiks!$M$93:$M$231,'GRAFIKI II'!AK$61)/1000000)</f>
        <v>#REF!</v>
      </c>
      <c r="AL100" s="49" t="e">
        <f>(SUMIFS(FMZINp3_laika_grafiks!$K$93:$K$231,FMZINp3_laika_grafiks!#REF!,'GRAFIKI II'!$AB100,FMZINp3_laika_grafiks!$M$93:$M$231,'GRAFIKI II'!AL$61)/1000000)</f>
        <v>#REF!</v>
      </c>
      <c r="AM100" s="49" t="e">
        <f>(SUMIFS(FMZINp3_laika_grafiks!$K$93:$K$231,FMZINp3_laika_grafiks!#REF!,'GRAFIKI II'!$AB100,FMZINp3_laika_grafiks!$M$93:$M$231,'GRAFIKI II'!AM$61)/1000000)</f>
        <v>#REF!</v>
      </c>
      <c r="AN100" s="49" t="e">
        <f>(SUMIFS(FMZINp3_laika_grafiks!$K$93:$K$231,FMZINp3_laika_grafiks!#REF!,'GRAFIKI II'!$AB100,FMZINp3_laika_grafiks!$M$93:$M$231,'GRAFIKI II'!AN$61)/1000000)</f>
        <v>#REF!</v>
      </c>
    </row>
    <row r="101" spans="1:40" ht="12" customHeight="1" x14ac:dyDescent="0.4">
      <c r="A101" s="76" t="s">
        <v>42</v>
      </c>
      <c r="B101" s="70" t="e">
        <f>(SUMIFS(FMZINp3_laika_grafiks!$K$93:$K$231,FMZINp3_laika_grafiks!#REF!,$A101,FMZINp3_laika_grafiks!$M$93:$M$231,B$61))/1000000</f>
        <v>#REF!</v>
      </c>
      <c r="C101" s="11" t="e">
        <f t="shared" si="51"/>
        <v>#REF!</v>
      </c>
      <c r="D101" s="70" t="e">
        <f>(SUMIFS(FMZINp3_laika_grafiks!$K$93:$K$231,FMZINp3_laika_grafiks!#REF!,$A101,FMZINp3_laika_grafiks!$M$93:$M$231,D$61))/1000000</f>
        <v>#REF!</v>
      </c>
      <c r="E101" s="11" t="e">
        <f t="shared" si="52"/>
        <v>#REF!</v>
      </c>
      <c r="F101" s="70" t="e">
        <f>(SUMIFS(FMZINp3_laika_grafiks!$K$93:$K$231,FMZINp3_laika_grafiks!#REF!,$A101,FMZINp3_laika_grafiks!$M$93:$M$231,F$61))/1000000</f>
        <v>#REF!</v>
      </c>
      <c r="G101" s="11" t="e">
        <f t="shared" si="53"/>
        <v>#REF!</v>
      </c>
      <c r="H101" s="70" t="e">
        <f>(SUMIFS(FMZINp3_laika_grafiks!$K$93:$K$231,FMZINp3_laika_grafiks!#REF!,$A101,FMZINp3_laika_grafiks!$M$93:$M$231,H$61))/1000000</f>
        <v>#REF!</v>
      </c>
      <c r="I101" s="11" t="e">
        <f t="shared" si="54"/>
        <v>#REF!</v>
      </c>
      <c r="J101" s="70" t="e">
        <f>(SUMIFS(FMZINp3_laika_grafiks!$K$93:$K$231,FMZINp3_laika_grafiks!#REF!,$A101,FMZINp3_laika_grafiks!$M$93:$M$231,J$61))/1000000</f>
        <v>#REF!</v>
      </c>
      <c r="K101" s="11" t="e">
        <f t="shared" si="55"/>
        <v>#REF!</v>
      </c>
      <c r="L101" s="70" t="e">
        <f>(SUMIFS(FMZINp3_laika_grafiks!$K$93:$K$231,FMZINp3_laika_grafiks!#REF!,$A101,FMZINp3_laika_grafiks!$M$93:$M$231,L$61))/1000000</f>
        <v>#REF!</v>
      </c>
      <c r="M101" s="11" t="e">
        <f t="shared" si="56"/>
        <v>#REF!</v>
      </c>
      <c r="N101" s="70" t="e">
        <f>(SUMIFS(FMZINp3_laika_grafiks!$K$93:$K$231,FMZINp3_laika_grafiks!#REF!,$A101,FMZINp3_laika_grafiks!$M$93:$M$231,N$61))/1000000</f>
        <v>#REF!</v>
      </c>
      <c r="O101" s="11" t="e">
        <f t="shared" si="57"/>
        <v>#REF!</v>
      </c>
      <c r="P101" s="70" t="e">
        <f>(SUMIFS(FMZINp3_laika_grafiks!$K$93:$K$231,FMZINp3_laika_grafiks!#REF!,$A101,FMZINp3_laika_grafiks!$M$93:$M$231,P$61))/1000000</f>
        <v>#REF!</v>
      </c>
      <c r="Q101" s="11" t="e">
        <f t="shared" si="58"/>
        <v>#REF!</v>
      </c>
      <c r="R101" s="70" t="e">
        <f>(SUMIFS(FMZINp3_laika_grafiks!$K$93:$K$231,FMZINp3_laika_grafiks!#REF!,$A101,FMZINp3_laika_grafiks!$M$93:$M$231,R$61))/1000000</f>
        <v>#REF!</v>
      </c>
      <c r="S101" s="11" t="e">
        <f t="shared" si="59"/>
        <v>#REF!</v>
      </c>
      <c r="T101" s="70" t="e">
        <f>(SUMIFS(FMZINp3_laika_grafiks!$K$93:$K$231,FMZINp3_laika_grafiks!#REF!,$A101,FMZINp3_laika_grafiks!$M$93:$M$231,T$61))/1000000</f>
        <v>#REF!</v>
      </c>
      <c r="U101" s="11" t="e">
        <f t="shared" si="60"/>
        <v>#REF!</v>
      </c>
      <c r="V101" s="70" t="e">
        <f>(SUMIFS(FMZINp3_laika_grafiks!$K$93:$K$231,FMZINp3_laika_grafiks!#REF!,$A101,FMZINp3_laika_grafiks!$M$93:$M$231,V$61))/1000000</f>
        <v>#REF!</v>
      </c>
      <c r="W101" s="11" t="e">
        <f t="shared" si="61"/>
        <v>#REF!</v>
      </c>
      <c r="X101" s="70" t="e">
        <f>(SUMIFS(FMZINp3_laika_grafiks!$K$93:$K$231,FMZINp3_laika_grafiks!#REF!,$A101,FMZINp3_laika_grafiks!$M$93:$M$231,X$61))/1000000</f>
        <v>#REF!</v>
      </c>
      <c r="Y101" s="11" t="e">
        <f t="shared" si="62"/>
        <v>#REF!</v>
      </c>
      <c r="AB101" s="48" t="s">
        <v>42</v>
      </c>
      <c r="AC101" s="49" t="e">
        <f>(SUMIFS(FMZINp3_laika_grafiks!$K$93:$K$231,FMZINp3_laika_grafiks!#REF!,'GRAFIKI II'!$AB101,FMZINp3_laika_grafiks!$M$93:$M$231,'GRAFIKI II'!AC$61)/1000000)</f>
        <v>#REF!</v>
      </c>
      <c r="AD101" s="49" t="e">
        <f>(SUMIFS(FMZINp3_laika_grafiks!$K$93:$K$231,FMZINp3_laika_grafiks!#REF!,'GRAFIKI II'!$AB101,FMZINp3_laika_grafiks!$M$93:$M$231,'GRAFIKI II'!AD$61)/1000000)</f>
        <v>#REF!</v>
      </c>
      <c r="AE101" s="49" t="e">
        <f>(SUMIFS(FMZINp3_laika_grafiks!$K$93:$K$231,FMZINp3_laika_grafiks!#REF!,'GRAFIKI II'!$AB101,FMZINp3_laika_grafiks!$M$93:$M$231,'GRAFIKI II'!AE$61)/1000000)</f>
        <v>#REF!</v>
      </c>
      <c r="AF101" s="49" t="e">
        <f>(SUMIFS(FMZINp3_laika_grafiks!$K$93:$K$231,FMZINp3_laika_grafiks!#REF!,'GRAFIKI II'!$AB101,FMZINp3_laika_grafiks!$M$93:$M$231,'GRAFIKI II'!AF$61)/1000000)</f>
        <v>#REF!</v>
      </c>
      <c r="AG101" s="49" t="e">
        <f>(SUMIFS(FMZINp3_laika_grafiks!$K$93:$K$231,FMZINp3_laika_grafiks!#REF!,'GRAFIKI II'!$AB101,FMZINp3_laika_grafiks!$M$93:$M$231,'GRAFIKI II'!AG$61)/1000000)</f>
        <v>#REF!</v>
      </c>
      <c r="AH101" s="49" t="e">
        <f>(SUMIFS(FMZINp3_laika_grafiks!$K$93:$K$231,FMZINp3_laika_grafiks!#REF!,'GRAFIKI II'!$AB101,FMZINp3_laika_grafiks!$M$93:$M$231,'GRAFIKI II'!AH$61)/1000000)</f>
        <v>#REF!</v>
      </c>
      <c r="AI101" s="49" t="e">
        <f>(SUMIFS(FMZINp3_laika_grafiks!$K$93:$K$231,FMZINp3_laika_grafiks!#REF!,'GRAFIKI II'!$AB101,FMZINp3_laika_grafiks!$M$93:$M$231,'GRAFIKI II'!AI$61)/1000000)</f>
        <v>#REF!</v>
      </c>
      <c r="AJ101" s="49" t="e">
        <f>(SUMIFS(FMZINp3_laika_grafiks!$K$93:$K$231,FMZINp3_laika_grafiks!#REF!,'GRAFIKI II'!$AB101,FMZINp3_laika_grafiks!$M$93:$M$231,'GRAFIKI II'!AJ$61)/1000000)</f>
        <v>#REF!</v>
      </c>
      <c r="AK101" s="49" t="e">
        <f>(SUMIFS(FMZINp3_laika_grafiks!$K$93:$K$231,FMZINp3_laika_grafiks!#REF!,'GRAFIKI II'!$AB101,FMZINp3_laika_grafiks!$M$93:$M$231,'GRAFIKI II'!AK$61)/1000000)</f>
        <v>#REF!</v>
      </c>
      <c r="AL101" s="49" t="e">
        <f>(SUMIFS(FMZINp3_laika_grafiks!$K$93:$K$231,FMZINp3_laika_grafiks!#REF!,'GRAFIKI II'!$AB101,FMZINp3_laika_grafiks!$M$93:$M$231,'GRAFIKI II'!AL$61)/1000000)</f>
        <v>#REF!</v>
      </c>
      <c r="AM101" s="49" t="e">
        <f>(SUMIFS(FMZINp3_laika_grafiks!$K$93:$K$231,FMZINp3_laika_grafiks!#REF!,'GRAFIKI II'!$AB101,FMZINp3_laika_grafiks!$M$93:$M$231,'GRAFIKI II'!AM$61)/1000000)</f>
        <v>#REF!</v>
      </c>
      <c r="AN101" s="49" t="e">
        <f>(SUMIFS(FMZINp3_laika_grafiks!$K$93:$K$231,FMZINp3_laika_grafiks!#REF!,'GRAFIKI II'!$AB101,FMZINp3_laika_grafiks!$M$93:$M$231,'GRAFIKI II'!AN$61)/1000000)</f>
        <v>#REF!</v>
      </c>
    </row>
    <row r="102" spans="1:40" ht="12" customHeight="1" x14ac:dyDescent="0.4">
      <c r="A102" s="76" t="s">
        <v>43</v>
      </c>
      <c r="B102" s="70" t="e">
        <f>(SUMIFS(FMZINp3_laika_grafiks!$K$93:$K$231,FMZINp3_laika_grafiks!#REF!,$A102,FMZINp3_laika_grafiks!$M$93:$M$231,B$61))/1000000</f>
        <v>#REF!</v>
      </c>
      <c r="C102" s="11" t="e">
        <f t="shared" si="51"/>
        <v>#REF!</v>
      </c>
      <c r="D102" s="70" t="e">
        <f>(SUMIFS(FMZINp3_laika_grafiks!$K$93:$K$231,FMZINp3_laika_grafiks!#REF!,$A102,FMZINp3_laika_grafiks!$M$93:$M$231,D$61))/1000000</f>
        <v>#REF!</v>
      </c>
      <c r="E102" s="11" t="e">
        <f t="shared" si="52"/>
        <v>#REF!</v>
      </c>
      <c r="F102" s="70" t="e">
        <f>(SUMIFS(FMZINp3_laika_grafiks!$K$93:$K$231,FMZINp3_laika_grafiks!#REF!,$A102,FMZINp3_laika_grafiks!$M$93:$M$231,F$61))/1000000</f>
        <v>#REF!</v>
      </c>
      <c r="G102" s="11" t="e">
        <f t="shared" si="53"/>
        <v>#REF!</v>
      </c>
      <c r="H102" s="70" t="e">
        <f>(SUMIFS(FMZINp3_laika_grafiks!$K$93:$K$231,FMZINp3_laika_grafiks!#REF!,$A102,FMZINp3_laika_grafiks!$M$93:$M$231,H$61))/1000000</f>
        <v>#REF!</v>
      </c>
      <c r="I102" s="11" t="e">
        <f t="shared" si="54"/>
        <v>#REF!</v>
      </c>
      <c r="J102" s="70" t="e">
        <f>(SUMIFS(FMZINp3_laika_grafiks!$K$93:$K$231,FMZINp3_laika_grafiks!#REF!,$A102,FMZINp3_laika_grafiks!$M$93:$M$231,J$61))/1000000</f>
        <v>#REF!</v>
      </c>
      <c r="K102" s="11" t="e">
        <f t="shared" si="55"/>
        <v>#REF!</v>
      </c>
      <c r="L102" s="70" t="e">
        <f>(SUMIFS(FMZINp3_laika_grafiks!$K$93:$K$231,FMZINp3_laika_grafiks!#REF!,$A102,FMZINp3_laika_grafiks!$M$93:$M$231,L$61))/1000000</f>
        <v>#REF!</v>
      </c>
      <c r="M102" s="11" t="e">
        <f t="shared" si="56"/>
        <v>#REF!</v>
      </c>
      <c r="N102" s="70" t="e">
        <f>(SUMIFS(FMZINp3_laika_grafiks!$K$93:$K$231,FMZINp3_laika_grafiks!#REF!,$A102,FMZINp3_laika_grafiks!$M$93:$M$231,N$61))/1000000</f>
        <v>#REF!</v>
      </c>
      <c r="O102" s="11" t="e">
        <f t="shared" si="57"/>
        <v>#REF!</v>
      </c>
      <c r="P102" s="70" t="e">
        <f>(SUMIFS(FMZINp3_laika_grafiks!$K$93:$K$231,FMZINp3_laika_grafiks!#REF!,$A102,FMZINp3_laika_grafiks!$M$93:$M$231,P$61))/1000000</f>
        <v>#REF!</v>
      </c>
      <c r="Q102" s="11" t="e">
        <f t="shared" si="58"/>
        <v>#REF!</v>
      </c>
      <c r="R102" s="70" t="e">
        <f>(SUMIFS(FMZINp3_laika_grafiks!$K$93:$K$231,FMZINp3_laika_grafiks!#REF!,$A102,FMZINp3_laika_grafiks!$M$93:$M$231,R$61))/1000000</f>
        <v>#REF!</v>
      </c>
      <c r="S102" s="11" t="e">
        <f t="shared" si="59"/>
        <v>#REF!</v>
      </c>
      <c r="T102" s="70" t="e">
        <f>(SUMIFS(FMZINp3_laika_grafiks!$K$93:$K$231,FMZINp3_laika_grafiks!#REF!,$A102,FMZINp3_laika_grafiks!$M$93:$M$231,T$61))/1000000</f>
        <v>#REF!</v>
      </c>
      <c r="U102" s="11" t="e">
        <f t="shared" si="60"/>
        <v>#REF!</v>
      </c>
      <c r="V102" s="70" t="e">
        <f>(SUMIFS(FMZINp3_laika_grafiks!$K$93:$K$231,FMZINp3_laika_grafiks!#REF!,$A102,FMZINp3_laika_grafiks!$M$93:$M$231,V$61))/1000000</f>
        <v>#REF!</v>
      </c>
      <c r="W102" s="11" t="e">
        <f t="shared" si="61"/>
        <v>#REF!</v>
      </c>
      <c r="X102" s="70" t="e">
        <f>(SUMIFS(FMZINp3_laika_grafiks!$K$93:$K$231,FMZINp3_laika_grafiks!#REF!,$A102,FMZINp3_laika_grafiks!$M$93:$M$231,X$61))/1000000</f>
        <v>#REF!</v>
      </c>
      <c r="Y102" s="11" t="e">
        <f t="shared" si="62"/>
        <v>#REF!</v>
      </c>
      <c r="AB102" s="48" t="s">
        <v>43</v>
      </c>
      <c r="AC102" s="49" t="e">
        <f>(SUMIFS(FMZINp3_laika_grafiks!$K$93:$K$231,FMZINp3_laika_grafiks!#REF!,'GRAFIKI II'!$AB102,FMZINp3_laika_grafiks!$M$93:$M$231,'GRAFIKI II'!AC$61)/1000000)</f>
        <v>#REF!</v>
      </c>
      <c r="AD102" s="49" t="e">
        <f>(SUMIFS(FMZINp3_laika_grafiks!$K$93:$K$231,FMZINp3_laika_grafiks!#REF!,'GRAFIKI II'!$AB102,FMZINp3_laika_grafiks!$M$93:$M$231,'GRAFIKI II'!AD$61)/1000000)</f>
        <v>#REF!</v>
      </c>
      <c r="AE102" s="49" t="e">
        <f>(SUMIFS(FMZINp3_laika_grafiks!$K$93:$K$231,FMZINp3_laika_grafiks!#REF!,'GRAFIKI II'!$AB102,FMZINp3_laika_grafiks!$M$93:$M$231,'GRAFIKI II'!AE$61)/1000000)</f>
        <v>#REF!</v>
      </c>
      <c r="AF102" s="49" t="e">
        <f>(SUMIFS(FMZINp3_laika_grafiks!$K$93:$K$231,FMZINp3_laika_grafiks!#REF!,'GRAFIKI II'!$AB102,FMZINp3_laika_grafiks!$M$93:$M$231,'GRAFIKI II'!AF$61)/1000000)</f>
        <v>#REF!</v>
      </c>
      <c r="AG102" s="49" t="e">
        <f>(SUMIFS(FMZINp3_laika_grafiks!$K$93:$K$231,FMZINp3_laika_grafiks!#REF!,'GRAFIKI II'!$AB102,FMZINp3_laika_grafiks!$M$93:$M$231,'GRAFIKI II'!AG$61)/1000000)</f>
        <v>#REF!</v>
      </c>
      <c r="AH102" s="49" t="e">
        <f>(SUMIFS(FMZINp3_laika_grafiks!$K$93:$K$231,FMZINp3_laika_grafiks!#REF!,'GRAFIKI II'!$AB102,FMZINp3_laika_grafiks!$M$93:$M$231,'GRAFIKI II'!AH$61)/1000000)</f>
        <v>#REF!</v>
      </c>
      <c r="AI102" s="49" t="e">
        <f>(SUMIFS(FMZINp3_laika_grafiks!$K$93:$K$231,FMZINp3_laika_grafiks!#REF!,'GRAFIKI II'!$AB102,FMZINp3_laika_grafiks!$M$93:$M$231,'GRAFIKI II'!AI$61)/1000000)</f>
        <v>#REF!</v>
      </c>
      <c r="AJ102" s="49" t="e">
        <f>(SUMIFS(FMZINp3_laika_grafiks!$K$93:$K$231,FMZINp3_laika_grafiks!#REF!,'GRAFIKI II'!$AB102,FMZINp3_laika_grafiks!$M$93:$M$231,'GRAFIKI II'!AJ$61)/1000000)</f>
        <v>#REF!</v>
      </c>
      <c r="AK102" s="49" t="e">
        <f>(SUMIFS(FMZINp3_laika_grafiks!$K$93:$K$231,FMZINp3_laika_grafiks!#REF!,'GRAFIKI II'!$AB102,FMZINp3_laika_grafiks!$M$93:$M$231,'GRAFIKI II'!AK$61)/1000000)</f>
        <v>#REF!</v>
      </c>
      <c r="AL102" s="49" t="e">
        <f>(SUMIFS(FMZINp3_laika_grafiks!$K$93:$K$231,FMZINp3_laika_grafiks!#REF!,'GRAFIKI II'!$AB102,FMZINp3_laika_grafiks!$M$93:$M$231,'GRAFIKI II'!AL$61)/1000000)</f>
        <v>#REF!</v>
      </c>
      <c r="AM102" s="49" t="e">
        <f>(SUMIFS(FMZINp3_laika_grafiks!$K$93:$K$231,FMZINp3_laika_grafiks!#REF!,'GRAFIKI II'!$AB102,FMZINp3_laika_grafiks!$M$93:$M$231,'GRAFIKI II'!AM$61)/1000000)</f>
        <v>#REF!</v>
      </c>
      <c r="AN102" s="49" t="e">
        <f>(SUMIFS(FMZINp3_laika_grafiks!$K$93:$K$231,FMZINp3_laika_grafiks!#REF!,'GRAFIKI II'!$AB102,FMZINp3_laika_grafiks!$M$93:$M$231,'GRAFIKI II'!AN$61)/1000000)</f>
        <v>#REF!</v>
      </c>
    </row>
    <row r="103" spans="1:40" ht="12" customHeight="1" x14ac:dyDescent="0.4">
      <c r="A103" s="76" t="s">
        <v>44</v>
      </c>
      <c r="B103" s="70" t="e">
        <f>(SUMIFS(FMZINp3_laika_grafiks!$K$93:$K$231,FMZINp3_laika_grafiks!#REF!,$A103,FMZINp3_laika_grafiks!$M$93:$M$231,B$61))/1000000</f>
        <v>#REF!</v>
      </c>
      <c r="C103" s="11" t="e">
        <f t="shared" si="51"/>
        <v>#REF!</v>
      </c>
      <c r="D103" s="70" t="e">
        <f>(SUMIFS(FMZINp3_laika_grafiks!$K$93:$K$231,FMZINp3_laika_grafiks!#REF!,$A103,FMZINp3_laika_grafiks!$M$93:$M$231,D$61))/1000000</f>
        <v>#REF!</v>
      </c>
      <c r="E103" s="11" t="e">
        <f t="shared" si="52"/>
        <v>#REF!</v>
      </c>
      <c r="F103" s="70" t="e">
        <f>(SUMIFS(FMZINp3_laika_grafiks!$K$93:$K$231,FMZINp3_laika_grafiks!#REF!,$A103,FMZINp3_laika_grafiks!$M$93:$M$231,F$61))/1000000</f>
        <v>#REF!</v>
      </c>
      <c r="G103" s="11" t="e">
        <f t="shared" si="53"/>
        <v>#REF!</v>
      </c>
      <c r="H103" s="70" t="e">
        <f>(SUMIFS(FMZINp3_laika_grafiks!$K$93:$K$231,FMZINp3_laika_grafiks!#REF!,$A103,FMZINp3_laika_grafiks!$M$93:$M$231,H$61))/1000000</f>
        <v>#REF!</v>
      </c>
      <c r="I103" s="11" t="e">
        <f t="shared" si="54"/>
        <v>#REF!</v>
      </c>
      <c r="J103" s="70" t="e">
        <f>(SUMIFS(FMZINp3_laika_grafiks!$K$93:$K$231,FMZINp3_laika_grafiks!#REF!,$A103,FMZINp3_laika_grafiks!$M$93:$M$231,J$61))/1000000</f>
        <v>#REF!</v>
      </c>
      <c r="K103" s="11" t="e">
        <f t="shared" si="55"/>
        <v>#REF!</v>
      </c>
      <c r="L103" s="70" t="e">
        <f>(SUMIFS(FMZINp3_laika_grafiks!$K$93:$K$231,FMZINp3_laika_grafiks!#REF!,$A103,FMZINp3_laika_grafiks!$M$93:$M$231,L$61))/1000000</f>
        <v>#REF!</v>
      </c>
      <c r="M103" s="11" t="e">
        <f t="shared" si="56"/>
        <v>#REF!</v>
      </c>
      <c r="N103" s="70" t="e">
        <f>(SUMIFS(FMZINp3_laika_grafiks!$K$93:$K$231,FMZINp3_laika_grafiks!#REF!,$A103,FMZINp3_laika_grafiks!$M$93:$M$231,N$61))/1000000</f>
        <v>#REF!</v>
      </c>
      <c r="O103" s="11" t="e">
        <f t="shared" si="57"/>
        <v>#REF!</v>
      </c>
      <c r="P103" s="70" t="e">
        <f>(SUMIFS(FMZINp3_laika_grafiks!$K$93:$K$231,FMZINp3_laika_grafiks!#REF!,$A103,FMZINp3_laika_grafiks!$M$93:$M$231,P$61))/1000000</f>
        <v>#REF!</v>
      </c>
      <c r="Q103" s="11" t="e">
        <f t="shared" si="58"/>
        <v>#REF!</v>
      </c>
      <c r="R103" s="70" t="e">
        <f>(SUMIFS(FMZINp3_laika_grafiks!$K$93:$K$231,FMZINp3_laika_grafiks!#REF!,$A103,FMZINp3_laika_grafiks!$M$93:$M$231,R$61))/1000000</f>
        <v>#REF!</v>
      </c>
      <c r="S103" s="11" t="e">
        <f t="shared" si="59"/>
        <v>#REF!</v>
      </c>
      <c r="T103" s="70" t="e">
        <f>(SUMIFS(FMZINp3_laika_grafiks!$K$93:$K$231,FMZINp3_laika_grafiks!#REF!,$A103,FMZINp3_laika_grafiks!$M$93:$M$231,T$61))/1000000</f>
        <v>#REF!</v>
      </c>
      <c r="U103" s="11" t="e">
        <f t="shared" si="60"/>
        <v>#REF!</v>
      </c>
      <c r="V103" s="70" t="e">
        <f>(SUMIFS(FMZINp3_laika_grafiks!$K$93:$K$231,FMZINp3_laika_grafiks!#REF!,$A103,FMZINp3_laika_grafiks!$M$93:$M$231,V$61))/1000000</f>
        <v>#REF!</v>
      </c>
      <c r="W103" s="11" t="e">
        <f t="shared" si="61"/>
        <v>#REF!</v>
      </c>
      <c r="X103" s="70" t="e">
        <f>(SUMIFS(FMZINp3_laika_grafiks!$K$93:$K$231,FMZINp3_laika_grafiks!#REF!,$A103,FMZINp3_laika_grafiks!$M$93:$M$231,X$61))/1000000</f>
        <v>#REF!</v>
      </c>
      <c r="Y103" s="11" t="e">
        <f t="shared" si="62"/>
        <v>#REF!</v>
      </c>
      <c r="AB103" s="48" t="s">
        <v>44</v>
      </c>
      <c r="AC103" s="49" t="e">
        <f>(SUMIFS(FMZINp3_laika_grafiks!$K$93:$K$231,FMZINp3_laika_grafiks!#REF!,'GRAFIKI II'!$AB103,FMZINp3_laika_grafiks!$M$93:$M$231,'GRAFIKI II'!AC$61)/1000000)</f>
        <v>#REF!</v>
      </c>
      <c r="AD103" s="49" t="e">
        <f>(SUMIFS(FMZINp3_laika_grafiks!$K$93:$K$231,FMZINp3_laika_grafiks!#REF!,'GRAFIKI II'!$AB103,FMZINp3_laika_grafiks!$M$93:$M$231,'GRAFIKI II'!AD$61)/1000000)</f>
        <v>#REF!</v>
      </c>
      <c r="AE103" s="49" t="e">
        <f>(SUMIFS(FMZINp3_laika_grafiks!$K$93:$K$231,FMZINp3_laika_grafiks!#REF!,'GRAFIKI II'!$AB103,FMZINp3_laika_grafiks!$M$93:$M$231,'GRAFIKI II'!AE$61)/1000000)</f>
        <v>#REF!</v>
      </c>
      <c r="AF103" s="49" t="e">
        <f>(SUMIFS(FMZINp3_laika_grafiks!$K$93:$K$231,FMZINp3_laika_grafiks!#REF!,'GRAFIKI II'!$AB103,FMZINp3_laika_grafiks!$M$93:$M$231,'GRAFIKI II'!AF$61)/1000000)</f>
        <v>#REF!</v>
      </c>
      <c r="AG103" s="49" t="e">
        <f>(SUMIFS(FMZINp3_laika_grafiks!$K$93:$K$231,FMZINp3_laika_grafiks!#REF!,'GRAFIKI II'!$AB103,FMZINp3_laika_grafiks!$M$93:$M$231,'GRAFIKI II'!AG$61)/1000000)</f>
        <v>#REF!</v>
      </c>
      <c r="AH103" s="49" t="e">
        <f>(SUMIFS(FMZINp3_laika_grafiks!$K$93:$K$231,FMZINp3_laika_grafiks!#REF!,'GRAFIKI II'!$AB103,FMZINp3_laika_grafiks!$M$93:$M$231,'GRAFIKI II'!AH$61)/1000000)</f>
        <v>#REF!</v>
      </c>
      <c r="AI103" s="49" t="e">
        <f>(SUMIFS(FMZINp3_laika_grafiks!$K$93:$K$231,FMZINp3_laika_grafiks!#REF!,'GRAFIKI II'!$AB103,FMZINp3_laika_grafiks!$M$93:$M$231,'GRAFIKI II'!AI$61)/1000000)</f>
        <v>#REF!</v>
      </c>
      <c r="AJ103" s="49" t="e">
        <f>(SUMIFS(FMZINp3_laika_grafiks!$K$93:$K$231,FMZINp3_laika_grafiks!#REF!,'GRAFIKI II'!$AB103,FMZINp3_laika_grafiks!$M$93:$M$231,'GRAFIKI II'!AJ$61)/1000000)</f>
        <v>#REF!</v>
      </c>
      <c r="AK103" s="49" t="e">
        <f>(SUMIFS(FMZINp3_laika_grafiks!$K$93:$K$231,FMZINp3_laika_grafiks!#REF!,'GRAFIKI II'!$AB103,FMZINp3_laika_grafiks!$M$93:$M$231,'GRAFIKI II'!AK$61)/1000000)</f>
        <v>#REF!</v>
      </c>
      <c r="AL103" s="49" t="e">
        <f>(SUMIFS(FMZINp3_laika_grafiks!$K$93:$K$231,FMZINp3_laika_grafiks!#REF!,'GRAFIKI II'!$AB103,FMZINp3_laika_grafiks!$M$93:$M$231,'GRAFIKI II'!AL$61)/1000000)</f>
        <v>#REF!</v>
      </c>
      <c r="AM103" s="49" t="e">
        <f>(SUMIFS(FMZINp3_laika_grafiks!$K$93:$K$231,FMZINp3_laika_grafiks!#REF!,'GRAFIKI II'!$AB103,FMZINp3_laika_grafiks!$M$93:$M$231,'GRAFIKI II'!AM$61)/1000000)</f>
        <v>#REF!</v>
      </c>
      <c r="AN103" s="49" t="e">
        <f>(SUMIFS(FMZINp3_laika_grafiks!$K$93:$K$231,FMZINp3_laika_grafiks!#REF!,'GRAFIKI II'!$AB103,FMZINp3_laika_grafiks!$M$93:$M$231,'GRAFIKI II'!AN$61)/1000000)</f>
        <v>#REF!</v>
      </c>
    </row>
    <row r="104" spans="1:40" ht="12" customHeight="1" x14ac:dyDescent="0.4">
      <c r="A104" s="76" t="s">
        <v>48</v>
      </c>
      <c r="B104" s="70" t="e">
        <f>(SUMIFS(FMZINp3_laika_grafiks!$K$93:$K$231,FMZINp3_laika_grafiks!#REF!,$A104,FMZINp3_laika_grafiks!$M$93:$M$231,B$61))/1000000</f>
        <v>#REF!</v>
      </c>
      <c r="C104" s="11" t="e">
        <f t="shared" si="51"/>
        <v>#REF!</v>
      </c>
      <c r="D104" s="70" t="e">
        <f>(SUMIFS(FMZINp3_laika_grafiks!$K$93:$K$231,FMZINp3_laika_grafiks!#REF!,$A104,FMZINp3_laika_grafiks!$M$93:$M$231,D$61))/1000000</f>
        <v>#REF!</v>
      </c>
      <c r="E104" s="11" t="e">
        <f t="shared" si="52"/>
        <v>#REF!</v>
      </c>
      <c r="F104" s="70" t="e">
        <f>(SUMIFS(FMZINp3_laika_grafiks!$K$93:$K$231,FMZINp3_laika_grafiks!#REF!,$A104,FMZINp3_laika_grafiks!$M$93:$M$231,F$61))/1000000</f>
        <v>#REF!</v>
      </c>
      <c r="G104" s="11" t="e">
        <f t="shared" si="53"/>
        <v>#REF!</v>
      </c>
      <c r="H104" s="70" t="e">
        <f>(SUMIFS(FMZINp3_laika_grafiks!$K$93:$K$231,FMZINp3_laika_grafiks!#REF!,$A104,FMZINp3_laika_grafiks!$M$93:$M$231,H$61))/1000000</f>
        <v>#REF!</v>
      </c>
      <c r="I104" s="11" t="e">
        <f t="shared" si="54"/>
        <v>#REF!</v>
      </c>
      <c r="J104" s="70" t="e">
        <f>(SUMIFS(FMZINp3_laika_grafiks!$K$93:$K$231,FMZINp3_laika_grafiks!#REF!,$A104,FMZINp3_laika_grafiks!$M$93:$M$231,J$61))/1000000</f>
        <v>#REF!</v>
      </c>
      <c r="K104" s="11" t="e">
        <f t="shared" si="55"/>
        <v>#REF!</v>
      </c>
      <c r="L104" s="70" t="e">
        <f>(SUMIFS(FMZINp3_laika_grafiks!$K$93:$K$231,FMZINp3_laika_grafiks!#REF!,$A104,FMZINp3_laika_grafiks!$M$93:$M$231,L$61))/1000000</f>
        <v>#REF!</v>
      </c>
      <c r="M104" s="11" t="e">
        <f t="shared" si="56"/>
        <v>#REF!</v>
      </c>
      <c r="N104" s="70" t="e">
        <f>(SUMIFS(FMZINp3_laika_grafiks!$K$93:$K$231,FMZINp3_laika_grafiks!#REF!,$A104,FMZINp3_laika_grafiks!$M$93:$M$231,N$61))/1000000</f>
        <v>#REF!</v>
      </c>
      <c r="O104" s="11" t="e">
        <f t="shared" si="57"/>
        <v>#REF!</v>
      </c>
      <c r="P104" s="70" t="e">
        <f>(SUMIFS(FMZINp3_laika_grafiks!$K$93:$K$231,FMZINp3_laika_grafiks!#REF!,$A104,FMZINp3_laika_grafiks!$M$93:$M$231,P$61))/1000000</f>
        <v>#REF!</v>
      </c>
      <c r="Q104" s="11" t="e">
        <f t="shared" si="58"/>
        <v>#REF!</v>
      </c>
      <c r="R104" s="70" t="e">
        <f>(SUMIFS(FMZINp3_laika_grafiks!$K$93:$K$231,FMZINp3_laika_grafiks!#REF!,$A104,FMZINp3_laika_grafiks!$M$93:$M$231,R$61))/1000000</f>
        <v>#REF!</v>
      </c>
      <c r="S104" s="11" t="e">
        <f t="shared" si="59"/>
        <v>#REF!</v>
      </c>
      <c r="T104" s="70" t="e">
        <f>(SUMIFS(FMZINp3_laika_grafiks!$K$93:$K$231,FMZINp3_laika_grafiks!#REF!,$A104,FMZINp3_laika_grafiks!$M$93:$M$231,T$61))/1000000</f>
        <v>#REF!</v>
      </c>
      <c r="U104" s="11" t="e">
        <f t="shared" si="60"/>
        <v>#REF!</v>
      </c>
      <c r="V104" s="70" t="e">
        <f>(SUMIFS(FMZINp3_laika_grafiks!$K$93:$K$231,FMZINp3_laika_grafiks!#REF!,$A104,FMZINp3_laika_grafiks!$M$93:$M$231,V$61))/1000000</f>
        <v>#REF!</v>
      </c>
      <c r="W104" s="11" t="e">
        <f t="shared" si="61"/>
        <v>#REF!</v>
      </c>
      <c r="X104" s="70" t="e">
        <f>(SUMIFS(FMZINp3_laika_grafiks!$K$93:$K$231,FMZINp3_laika_grafiks!#REF!,$A104,FMZINp3_laika_grafiks!$M$93:$M$231,X$61))/1000000</f>
        <v>#REF!</v>
      </c>
      <c r="Y104" s="11" t="e">
        <f t="shared" si="62"/>
        <v>#REF!</v>
      </c>
      <c r="AB104" s="48" t="s">
        <v>48</v>
      </c>
      <c r="AC104" s="49" t="e">
        <f>(SUMIFS(FMZINp3_laika_grafiks!$K$93:$K$231,FMZINp3_laika_grafiks!#REF!,'GRAFIKI II'!$AB104,FMZINp3_laika_grafiks!$M$93:$M$231,'GRAFIKI II'!AC$61)/1000000)</f>
        <v>#REF!</v>
      </c>
      <c r="AD104" s="49" t="e">
        <f>(SUMIFS(FMZINp3_laika_grafiks!$K$93:$K$231,FMZINp3_laika_grafiks!#REF!,'GRAFIKI II'!$AB104,FMZINp3_laika_grafiks!$M$93:$M$231,'GRAFIKI II'!AD$61)/1000000)</f>
        <v>#REF!</v>
      </c>
      <c r="AE104" s="49" t="e">
        <f>(SUMIFS(FMZINp3_laika_grafiks!$K$93:$K$231,FMZINp3_laika_grafiks!#REF!,'GRAFIKI II'!$AB104,FMZINp3_laika_grafiks!$M$93:$M$231,'GRAFIKI II'!AE$61)/1000000)</f>
        <v>#REF!</v>
      </c>
      <c r="AF104" s="49" t="e">
        <f>(SUMIFS(FMZINp3_laika_grafiks!$K$93:$K$231,FMZINp3_laika_grafiks!#REF!,'GRAFIKI II'!$AB104,FMZINp3_laika_grafiks!$M$93:$M$231,'GRAFIKI II'!AF$61)/1000000)</f>
        <v>#REF!</v>
      </c>
      <c r="AG104" s="49" t="e">
        <f>(SUMIFS(FMZINp3_laika_grafiks!$K$93:$K$231,FMZINp3_laika_grafiks!#REF!,'GRAFIKI II'!$AB104,FMZINp3_laika_grafiks!$M$93:$M$231,'GRAFIKI II'!AG$61)/1000000)</f>
        <v>#REF!</v>
      </c>
      <c r="AH104" s="49" t="e">
        <f>(SUMIFS(FMZINp3_laika_grafiks!$K$93:$K$231,FMZINp3_laika_grafiks!#REF!,'GRAFIKI II'!$AB104,FMZINp3_laika_grafiks!$M$93:$M$231,'GRAFIKI II'!AH$61)/1000000)</f>
        <v>#REF!</v>
      </c>
      <c r="AI104" s="49" t="e">
        <f>(SUMIFS(FMZINp3_laika_grafiks!$K$93:$K$231,FMZINp3_laika_grafiks!#REF!,'GRAFIKI II'!$AB104,FMZINp3_laika_grafiks!$M$93:$M$231,'GRAFIKI II'!AI$61)/1000000)</f>
        <v>#REF!</v>
      </c>
      <c r="AJ104" s="49" t="e">
        <f>(SUMIFS(FMZINp3_laika_grafiks!$K$93:$K$231,FMZINp3_laika_grafiks!#REF!,'GRAFIKI II'!$AB104,FMZINp3_laika_grafiks!$M$93:$M$231,'GRAFIKI II'!AJ$61)/1000000)</f>
        <v>#REF!</v>
      </c>
      <c r="AK104" s="49" t="e">
        <f>(SUMIFS(FMZINp3_laika_grafiks!$K$93:$K$231,FMZINp3_laika_grafiks!#REF!,'GRAFIKI II'!$AB104,FMZINp3_laika_grafiks!$M$93:$M$231,'GRAFIKI II'!AK$61)/1000000)</f>
        <v>#REF!</v>
      </c>
      <c r="AL104" s="49" t="e">
        <f>(SUMIFS(FMZINp3_laika_grafiks!$K$93:$K$231,FMZINp3_laika_grafiks!#REF!,'GRAFIKI II'!$AB104,FMZINp3_laika_grafiks!$M$93:$M$231,'GRAFIKI II'!AL$61)/1000000)</f>
        <v>#REF!</v>
      </c>
      <c r="AM104" s="49" t="e">
        <f>(SUMIFS(FMZINp3_laika_grafiks!$K$93:$K$231,FMZINp3_laika_grafiks!#REF!,'GRAFIKI II'!$AB104,FMZINp3_laika_grafiks!$M$93:$M$231,'GRAFIKI II'!AM$61)/1000000)</f>
        <v>#REF!</v>
      </c>
      <c r="AN104" s="49" t="e">
        <f>(SUMIFS(FMZINp3_laika_grafiks!$K$93:$K$231,FMZINp3_laika_grafiks!#REF!,'GRAFIKI II'!$AB104,FMZINp3_laika_grafiks!$M$93:$M$231,'GRAFIKI II'!AN$61)/1000000)</f>
        <v>#REF!</v>
      </c>
    </row>
    <row r="105" spans="1:40" ht="12" customHeight="1" x14ac:dyDescent="0.4">
      <c r="A105" s="77" t="s">
        <v>21</v>
      </c>
      <c r="B105" s="70" t="e">
        <f>(SUMIFS(FMZINp3_laika_grafiks!$K$93:$K$231,FMZINp3_laika_grafiks!#REF!,$A105,FMZINp3_laika_grafiks!$M$93:$M$231,B$61))/1000000</f>
        <v>#REF!</v>
      </c>
      <c r="C105" s="11" t="e">
        <f t="shared" si="51"/>
        <v>#REF!</v>
      </c>
      <c r="D105" s="70" t="e">
        <f>(SUMIFS(FMZINp3_laika_grafiks!$K$93:$K$231,FMZINp3_laika_grafiks!#REF!,$A105,FMZINp3_laika_grafiks!$M$93:$M$231,D$61))/1000000</f>
        <v>#REF!</v>
      </c>
      <c r="E105" s="11" t="e">
        <f t="shared" si="52"/>
        <v>#REF!</v>
      </c>
      <c r="F105" s="70" t="e">
        <f>(SUMIFS(FMZINp3_laika_grafiks!$K$93:$K$231,FMZINp3_laika_grafiks!#REF!,$A105,FMZINp3_laika_grafiks!$M$93:$M$231,F$61))/1000000</f>
        <v>#REF!</v>
      </c>
      <c r="G105" s="11" t="e">
        <f t="shared" si="53"/>
        <v>#REF!</v>
      </c>
      <c r="H105" s="70" t="e">
        <f>(SUMIFS(FMZINp3_laika_grafiks!$K$93:$K$231,FMZINp3_laika_grafiks!#REF!,$A105,FMZINp3_laika_grafiks!$M$93:$M$231,H$61))/1000000</f>
        <v>#REF!</v>
      </c>
      <c r="I105" s="11" t="e">
        <f t="shared" si="54"/>
        <v>#REF!</v>
      </c>
      <c r="J105" s="70" t="e">
        <f>(SUMIFS(FMZINp3_laika_grafiks!$K$93:$K$231,FMZINp3_laika_grafiks!#REF!,$A105,FMZINp3_laika_grafiks!$M$93:$M$231,J$61))/1000000</f>
        <v>#REF!</v>
      </c>
      <c r="K105" s="11" t="e">
        <f t="shared" si="55"/>
        <v>#REF!</v>
      </c>
      <c r="L105" s="70" t="e">
        <f>(SUMIFS(FMZINp3_laika_grafiks!$K$93:$K$231,FMZINp3_laika_grafiks!#REF!,$A105,FMZINp3_laika_grafiks!$M$93:$M$231,L$61))/1000000</f>
        <v>#REF!</v>
      </c>
      <c r="M105" s="11" t="e">
        <f t="shared" si="56"/>
        <v>#REF!</v>
      </c>
      <c r="N105" s="70" t="e">
        <f>(SUMIFS(FMZINp3_laika_grafiks!$K$93:$K$231,FMZINp3_laika_grafiks!#REF!,$A105,FMZINp3_laika_grafiks!$M$93:$M$231,N$61))/1000000</f>
        <v>#REF!</v>
      </c>
      <c r="O105" s="11" t="e">
        <f t="shared" si="57"/>
        <v>#REF!</v>
      </c>
      <c r="P105" s="70" t="e">
        <f>(SUMIFS(FMZINp3_laika_grafiks!$K$93:$K$231,FMZINp3_laika_grafiks!#REF!,$A105,FMZINp3_laika_grafiks!$M$93:$M$231,P$61))/1000000</f>
        <v>#REF!</v>
      </c>
      <c r="Q105" s="11" t="e">
        <f t="shared" si="58"/>
        <v>#REF!</v>
      </c>
      <c r="R105" s="70" t="e">
        <f>(SUMIFS(FMZINp3_laika_grafiks!$K$93:$K$231,FMZINp3_laika_grafiks!#REF!,$A105,FMZINp3_laika_grafiks!$M$93:$M$231,R$61))/1000000</f>
        <v>#REF!</v>
      </c>
      <c r="S105" s="11" t="e">
        <f t="shared" si="59"/>
        <v>#REF!</v>
      </c>
      <c r="T105" s="70" t="e">
        <f>(SUMIFS(FMZINp3_laika_grafiks!$K$93:$K$231,FMZINp3_laika_grafiks!#REF!,$A105,FMZINp3_laika_grafiks!$M$93:$M$231,T$61))/1000000</f>
        <v>#REF!</v>
      </c>
      <c r="U105" s="11" t="e">
        <f t="shared" si="60"/>
        <v>#REF!</v>
      </c>
      <c r="V105" s="70" t="e">
        <f>(SUMIFS(FMZINp3_laika_grafiks!$K$93:$K$231,FMZINp3_laika_grafiks!#REF!,$A105,FMZINp3_laika_grafiks!$M$93:$M$231,V$61))/1000000</f>
        <v>#REF!</v>
      </c>
      <c r="W105" s="11" t="e">
        <f t="shared" si="61"/>
        <v>#REF!</v>
      </c>
      <c r="X105" s="70" t="e">
        <f>(SUMIFS(FMZINp3_laika_grafiks!$K$93:$K$231,FMZINp3_laika_grafiks!#REF!,$A105,FMZINp3_laika_grafiks!$M$93:$M$231,X$61))/1000000</f>
        <v>#REF!</v>
      </c>
      <c r="Y105" s="11" t="e">
        <f t="shared" si="62"/>
        <v>#REF!</v>
      </c>
      <c r="AB105" s="50" t="s">
        <v>21</v>
      </c>
      <c r="AC105" s="49" t="e">
        <f>(SUMIFS(FMZINp3_laika_grafiks!$K$93:$K$231,FMZINp3_laika_grafiks!#REF!,'GRAFIKI II'!$AB105,FMZINp3_laika_grafiks!$M$93:$M$231,'GRAFIKI II'!AC$61)/1000000)</f>
        <v>#REF!</v>
      </c>
      <c r="AD105" s="49" t="e">
        <f>(SUMIFS(FMZINp3_laika_grafiks!$K$93:$K$231,FMZINp3_laika_grafiks!#REF!,'GRAFIKI II'!$AB105,FMZINp3_laika_grafiks!$M$93:$M$231,'GRAFIKI II'!AD$61)/1000000)</f>
        <v>#REF!</v>
      </c>
      <c r="AE105" s="49" t="e">
        <f>(SUMIFS(FMZINp3_laika_grafiks!$K$93:$K$231,FMZINp3_laika_grafiks!#REF!,'GRAFIKI II'!$AB105,FMZINp3_laika_grafiks!$M$93:$M$231,'GRAFIKI II'!AE$61)/1000000)</f>
        <v>#REF!</v>
      </c>
      <c r="AF105" s="49" t="e">
        <f>(SUMIFS(FMZINp3_laika_grafiks!$K$93:$K$231,FMZINp3_laika_grafiks!#REF!,'GRAFIKI II'!$AB105,FMZINp3_laika_grafiks!$M$93:$M$231,'GRAFIKI II'!AF$61)/1000000)</f>
        <v>#REF!</v>
      </c>
      <c r="AG105" s="49" t="e">
        <f>(SUMIFS(FMZINp3_laika_grafiks!$K$93:$K$231,FMZINp3_laika_grafiks!#REF!,'GRAFIKI II'!$AB105,FMZINp3_laika_grafiks!$M$93:$M$231,'GRAFIKI II'!AG$61)/1000000)</f>
        <v>#REF!</v>
      </c>
      <c r="AH105" s="49" t="e">
        <f>(SUMIFS(FMZINp3_laika_grafiks!$K$93:$K$231,FMZINp3_laika_grafiks!#REF!,'GRAFIKI II'!$AB105,FMZINp3_laika_grafiks!$M$93:$M$231,'GRAFIKI II'!AH$61)/1000000)</f>
        <v>#REF!</v>
      </c>
      <c r="AI105" s="49" t="e">
        <f>(SUMIFS(FMZINp3_laika_grafiks!$K$93:$K$231,FMZINp3_laika_grafiks!#REF!,'GRAFIKI II'!$AB105,FMZINp3_laika_grafiks!$M$93:$M$231,'GRAFIKI II'!AI$61)/1000000)</f>
        <v>#REF!</v>
      </c>
      <c r="AJ105" s="49" t="e">
        <f>(SUMIFS(FMZINp3_laika_grafiks!$K$93:$K$231,FMZINp3_laika_grafiks!#REF!,'GRAFIKI II'!$AB105,FMZINp3_laika_grafiks!$M$93:$M$231,'GRAFIKI II'!AJ$61)/1000000)</f>
        <v>#REF!</v>
      </c>
      <c r="AK105" s="49" t="e">
        <f>(SUMIFS(FMZINp3_laika_grafiks!$K$93:$K$231,FMZINp3_laika_grafiks!#REF!,'GRAFIKI II'!$AB105,FMZINp3_laika_grafiks!$M$93:$M$231,'GRAFIKI II'!AK$61)/1000000)</f>
        <v>#REF!</v>
      </c>
      <c r="AL105" s="49" t="e">
        <f>(SUMIFS(FMZINp3_laika_grafiks!$K$93:$K$231,FMZINp3_laika_grafiks!#REF!,'GRAFIKI II'!$AB105,FMZINp3_laika_grafiks!$M$93:$M$231,'GRAFIKI II'!AL$61)/1000000)</f>
        <v>#REF!</v>
      </c>
      <c r="AM105" s="49" t="e">
        <f>(SUMIFS(FMZINp3_laika_grafiks!$K$93:$K$231,FMZINp3_laika_grafiks!#REF!,'GRAFIKI II'!$AB105,FMZINp3_laika_grafiks!$M$93:$M$231,'GRAFIKI II'!AM$61)/1000000)</f>
        <v>#REF!</v>
      </c>
      <c r="AN105" s="49" t="e">
        <f>(SUMIFS(FMZINp3_laika_grafiks!$K$93:$K$231,FMZINp3_laika_grafiks!#REF!,'GRAFIKI II'!$AB105,FMZINp3_laika_grafiks!$M$93:$M$231,'GRAFIKI II'!AN$61)/1000000)</f>
        <v>#REF!</v>
      </c>
    </row>
    <row r="106" spans="1:40" ht="12" customHeight="1" x14ac:dyDescent="0.4">
      <c r="A106" s="76" t="s">
        <v>47</v>
      </c>
      <c r="B106" s="70" t="e">
        <f>(SUMIFS(FMZINp3_laika_grafiks!$K$93:$K$231,FMZINp3_laika_grafiks!#REF!,$A106,FMZINp3_laika_grafiks!$M$93:$M$231,B$61))/1000000</f>
        <v>#REF!</v>
      </c>
      <c r="C106" s="11" t="e">
        <f t="shared" si="51"/>
        <v>#REF!</v>
      </c>
      <c r="D106" s="70" t="e">
        <f>(SUMIFS(FMZINp3_laika_grafiks!$K$93:$K$231,FMZINp3_laika_grafiks!#REF!,$A106,FMZINp3_laika_grafiks!$M$93:$M$231,D$61))/1000000</f>
        <v>#REF!</v>
      </c>
      <c r="E106" s="11" t="e">
        <f t="shared" si="52"/>
        <v>#REF!</v>
      </c>
      <c r="F106" s="70" t="e">
        <f>(SUMIFS(FMZINp3_laika_grafiks!$K$93:$K$231,FMZINp3_laika_grafiks!#REF!,$A106,FMZINp3_laika_grafiks!$M$93:$M$231,F$61))/1000000</f>
        <v>#REF!</v>
      </c>
      <c r="G106" s="11" t="e">
        <f t="shared" si="53"/>
        <v>#REF!</v>
      </c>
      <c r="H106" s="70" t="e">
        <f>(SUMIFS(FMZINp3_laika_grafiks!$K$93:$K$231,FMZINp3_laika_grafiks!#REF!,$A106,FMZINp3_laika_grafiks!$M$93:$M$231,H$61))/1000000</f>
        <v>#REF!</v>
      </c>
      <c r="I106" s="11" t="e">
        <f t="shared" si="54"/>
        <v>#REF!</v>
      </c>
      <c r="J106" s="70" t="e">
        <f>(SUMIFS(FMZINp3_laika_grafiks!$K$93:$K$231,FMZINp3_laika_grafiks!#REF!,$A106,FMZINp3_laika_grafiks!$M$93:$M$231,J$61))/1000000</f>
        <v>#REF!</v>
      </c>
      <c r="K106" s="11" t="e">
        <f t="shared" si="55"/>
        <v>#REF!</v>
      </c>
      <c r="L106" s="70" t="e">
        <f>(SUMIFS(FMZINp3_laika_grafiks!$K$93:$K$231,FMZINp3_laika_grafiks!#REF!,$A106,FMZINp3_laika_grafiks!$M$93:$M$231,L$61))/1000000</f>
        <v>#REF!</v>
      </c>
      <c r="M106" s="11" t="e">
        <f t="shared" si="56"/>
        <v>#REF!</v>
      </c>
      <c r="N106" s="70" t="e">
        <f>(SUMIFS(FMZINp3_laika_grafiks!$K$93:$K$231,FMZINp3_laika_grafiks!#REF!,$A106,FMZINp3_laika_grafiks!$M$93:$M$231,N$61))/1000000</f>
        <v>#REF!</v>
      </c>
      <c r="O106" s="11" t="e">
        <f t="shared" si="57"/>
        <v>#REF!</v>
      </c>
      <c r="P106" s="70" t="e">
        <f>(SUMIFS(FMZINp3_laika_grafiks!$K$93:$K$231,FMZINp3_laika_grafiks!#REF!,$A106,FMZINp3_laika_grafiks!$M$93:$M$231,P$61))/1000000</f>
        <v>#REF!</v>
      </c>
      <c r="Q106" s="11" t="e">
        <f t="shared" si="58"/>
        <v>#REF!</v>
      </c>
      <c r="R106" s="70" t="e">
        <f>(SUMIFS(FMZINp3_laika_grafiks!$K$93:$K$231,FMZINp3_laika_grafiks!#REF!,$A106,FMZINp3_laika_grafiks!$M$93:$M$231,R$61))/1000000</f>
        <v>#REF!</v>
      </c>
      <c r="S106" s="11" t="e">
        <f t="shared" si="59"/>
        <v>#REF!</v>
      </c>
      <c r="T106" s="70" t="e">
        <f>(SUMIFS(FMZINp3_laika_grafiks!$K$93:$K$231,FMZINp3_laika_grafiks!#REF!,$A106,FMZINp3_laika_grafiks!$M$93:$M$231,T$61))/1000000</f>
        <v>#REF!</v>
      </c>
      <c r="U106" s="11" t="e">
        <f t="shared" si="60"/>
        <v>#REF!</v>
      </c>
      <c r="V106" s="70" t="e">
        <f>(SUMIFS(FMZINp3_laika_grafiks!$K$93:$K$231,FMZINp3_laika_grafiks!#REF!,$A106,FMZINp3_laika_grafiks!$M$93:$M$231,V$61))/1000000</f>
        <v>#REF!</v>
      </c>
      <c r="W106" s="11" t="e">
        <f t="shared" si="61"/>
        <v>#REF!</v>
      </c>
      <c r="X106" s="70" t="e">
        <f>(SUMIFS(FMZINp3_laika_grafiks!$K$93:$K$231,FMZINp3_laika_grafiks!#REF!,$A106,FMZINp3_laika_grafiks!$M$93:$M$231,X$61))/1000000</f>
        <v>#REF!</v>
      </c>
      <c r="Y106" s="11" t="e">
        <f t="shared" si="62"/>
        <v>#REF!</v>
      </c>
      <c r="AB106" s="48" t="s">
        <v>47</v>
      </c>
      <c r="AC106" s="49" t="e">
        <f>(SUMIFS(FMZINp3_laika_grafiks!$K$93:$K$231,FMZINp3_laika_grafiks!#REF!,'GRAFIKI II'!$AB106,FMZINp3_laika_grafiks!$M$93:$M$231,'GRAFIKI II'!AC$61)/1000000)</f>
        <v>#REF!</v>
      </c>
      <c r="AD106" s="49" t="e">
        <f>(SUMIFS(FMZINp3_laika_grafiks!$K$93:$K$231,FMZINp3_laika_grafiks!#REF!,'GRAFIKI II'!$AB106,FMZINp3_laika_grafiks!$M$93:$M$231,'GRAFIKI II'!AD$61)/1000000)</f>
        <v>#REF!</v>
      </c>
      <c r="AE106" s="49" t="e">
        <f>(SUMIFS(FMZINp3_laika_grafiks!$K$93:$K$231,FMZINp3_laika_grafiks!#REF!,'GRAFIKI II'!$AB106,FMZINp3_laika_grafiks!$M$93:$M$231,'GRAFIKI II'!AE$61)/1000000)</f>
        <v>#REF!</v>
      </c>
      <c r="AF106" s="49" t="e">
        <f>(SUMIFS(FMZINp3_laika_grafiks!$K$93:$K$231,FMZINp3_laika_grafiks!#REF!,'GRAFIKI II'!$AB106,FMZINp3_laika_grafiks!$M$93:$M$231,'GRAFIKI II'!AF$61)/1000000)</f>
        <v>#REF!</v>
      </c>
      <c r="AG106" s="49" t="e">
        <f>(SUMIFS(FMZINp3_laika_grafiks!$K$93:$K$231,FMZINp3_laika_grafiks!#REF!,'GRAFIKI II'!$AB106,FMZINp3_laika_grafiks!$M$93:$M$231,'GRAFIKI II'!AG$61)/1000000)</f>
        <v>#REF!</v>
      </c>
      <c r="AH106" s="49" t="e">
        <f>(SUMIFS(FMZINp3_laika_grafiks!$K$93:$K$231,FMZINp3_laika_grafiks!#REF!,'GRAFIKI II'!$AB106,FMZINp3_laika_grafiks!$M$93:$M$231,'GRAFIKI II'!AH$61)/1000000)</f>
        <v>#REF!</v>
      </c>
      <c r="AI106" s="49" t="e">
        <f>(SUMIFS(FMZINp3_laika_grafiks!$K$93:$K$231,FMZINp3_laika_grafiks!#REF!,'GRAFIKI II'!$AB106,FMZINp3_laika_grafiks!$M$93:$M$231,'GRAFIKI II'!AI$61)/1000000)</f>
        <v>#REF!</v>
      </c>
      <c r="AJ106" s="49" t="e">
        <f>(SUMIFS(FMZINp3_laika_grafiks!$K$93:$K$231,FMZINp3_laika_grafiks!#REF!,'GRAFIKI II'!$AB106,FMZINp3_laika_grafiks!$M$93:$M$231,'GRAFIKI II'!AJ$61)/1000000)</f>
        <v>#REF!</v>
      </c>
      <c r="AK106" s="49" t="e">
        <f>(SUMIFS(FMZINp3_laika_grafiks!$K$93:$K$231,FMZINp3_laika_grafiks!#REF!,'GRAFIKI II'!$AB106,FMZINp3_laika_grafiks!$M$93:$M$231,'GRAFIKI II'!AK$61)/1000000)</f>
        <v>#REF!</v>
      </c>
      <c r="AL106" s="49" t="e">
        <f>(SUMIFS(FMZINp3_laika_grafiks!$K$93:$K$231,FMZINp3_laika_grafiks!#REF!,'GRAFIKI II'!$AB106,FMZINp3_laika_grafiks!$M$93:$M$231,'GRAFIKI II'!AL$61)/1000000)</f>
        <v>#REF!</v>
      </c>
      <c r="AM106" s="49" t="e">
        <f>(SUMIFS(FMZINp3_laika_grafiks!$K$93:$K$231,FMZINp3_laika_grafiks!#REF!,'GRAFIKI II'!$AB106,FMZINp3_laika_grafiks!$M$93:$M$231,'GRAFIKI II'!AM$61)/1000000)</f>
        <v>#REF!</v>
      </c>
      <c r="AN106" s="49" t="e">
        <f>(SUMIFS(FMZINp3_laika_grafiks!$K$93:$K$231,FMZINp3_laika_grafiks!#REF!,'GRAFIKI II'!$AB106,FMZINp3_laika_grafiks!$M$93:$M$231,'GRAFIKI II'!AN$61)/1000000)</f>
        <v>#REF!</v>
      </c>
    </row>
    <row r="107" spans="1:40" ht="12" customHeight="1" x14ac:dyDescent="0.4">
      <c r="A107" s="78" t="s">
        <v>46</v>
      </c>
      <c r="B107" s="70" t="e">
        <f>(SUMIFS(FMZINp3_laika_grafiks!$K$93:$K$231,FMZINp3_laika_grafiks!#REF!,$A107,FMZINp3_laika_grafiks!$M$93:$M$231,B$61))/1000000</f>
        <v>#REF!</v>
      </c>
      <c r="C107" s="11" t="e">
        <f t="shared" si="51"/>
        <v>#REF!</v>
      </c>
      <c r="D107" s="70" t="e">
        <f>(SUMIFS(FMZINp3_laika_grafiks!$K$93:$K$231,FMZINp3_laika_grafiks!#REF!,$A107,FMZINp3_laika_grafiks!$M$93:$M$231,D$61))/1000000</f>
        <v>#REF!</v>
      </c>
      <c r="E107" s="11" t="e">
        <f t="shared" si="52"/>
        <v>#REF!</v>
      </c>
      <c r="F107" s="70" t="e">
        <f>(SUMIFS(FMZINp3_laika_grafiks!$K$93:$K$231,FMZINp3_laika_grafiks!#REF!,$A107,FMZINp3_laika_grafiks!$M$93:$M$231,F$61))/1000000</f>
        <v>#REF!</v>
      </c>
      <c r="G107" s="11" t="e">
        <f t="shared" si="53"/>
        <v>#REF!</v>
      </c>
      <c r="H107" s="70" t="e">
        <f>(SUMIFS(FMZINp3_laika_grafiks!$K$93:$K$231,FMZINp3_laika_grafiks!#REF!,$A107,FMZINp3_laika_grafiks!$M$93:$M$231,H$61))/1000000</f>
        <v>#REF!</v>
      </c>
      <c r="I107" s="11" t="e">
        <f t="shared" si="54"/>
        <v>#REF!</v>
      </c>
      <c r="J107" s="70" t="e">
        <f>(SUMIFS(FMZINp3_laika_grafiks!$K$93:$K$231,FMZINp3_laika_grafiks!#REF!,$A107,FMZINp3_laika_grafiks!$M$93:$M$231,J$61))/1000000</f>
        <v>#REF!</v>
      </c>
      <c r="K107" s="11" t="e">
        <f t="shared" si="55"/>
        <v>#REF!</v>
      </c>
      <c r="L107" s="70" t="e">
        <f>(SUMIFS(FMZINp3_laika_grafiks!$K$93:$K$231,FMZINp3_laika_grafiks!#REF!,$A107,FMZINp3_laika_grafiks!$M$93:$M$231,L$61))/1000000</f>
        <v>#REF!</v>
      </c>
      <c r="M107" s="11" t="e">
        <f t="shared" si="56"/>
        <v>#REF!</v>
      </c>
      <c r="N107" s="70" t="e">
        <f>(SUMIFS(FMZINp3_laika_grafiks!$K$93:$K$231,FMZINp3_laika_grafiks!#REF!,$A107,FMZINp3_laika_grafiks!$M$93:$M$231,N$61))/1000000</f>
        <v>#REF!</v>
      </c>
      <c r="O107" s="11" t="e">
        <f t="shared" si="57"/>
        <v>#REF!</v>
      </c>
      <c r="P107" s="70" t="e">
        <f>(SUMIFS(FMZINp3_laika_grafiks!$K$93:$K$231,FMZINp3_laika_grafiks!#REF!,$A107,FMZINp3_laika_grafiks!$M$93:$M$231,P$61))/1000000</f>
        <v>#REF!</v>
      </c>
      <c r="Q107" s="11" t="e">
        <f t="shared" si="58"/>
        <v>#REF!</v>
      </c>
      <c r="R107" s="70" t="e">
        <f>(SUMIFS(FMZINp3_laika_grafiks!$K$93:$K$231,FMZINp3_laika_grafiks!#REF!,$A107,FMZINp3_laika_grafiks!$M$93:$M$231,R$61))/1000000</f>
        <v>#REF!</v>
      </c>
      <c r="S107" s="11" t="e">
        <f t="shared" si="59"/>
        <v>#REF!</v>
      </c>
      <c r="T107" s="70" t="e">
        <f>(SUMIFS(FMZINp3_laika_grafiks!$K$93:$K$231,FMZINp3_laika_grafiks!#REF!,$A107,FMZINp3_laika_grafiks!$M$93:$M$231,T$61))/1000000</f>
        <v>#REF!</v>
      </c>
      <c r="U107" s="11" t="e">
        <f t="shared" si="60"/>
        <v>#REF!</v>
      </c>
      <c r="V107" s="70" t="e">
        <f>(SUMIFS(FMZINp3_laika_grafiks!$K$93:$K$231,FMZINp3_laika_grafiks!#REF!,$A107,FMZINp3_laika_grafiks!$M$93:$M$231,V$61))/1000000</f>
        <v>#REF!</v>
      </c>
      <c r="W107" s="11" t="e">
        <f t="shared" si="61"/>
        <v>#REF!</v>
      </c>
      <c r="X107" s="70" t="e">
        <f>(SUMIFS(FMZINp3_laika_grafiks!$K$93:$K$231,FMZINp3_laika_grafiks!#REF!,$A107,FMZINp3_laika_grafiks!$M$93:$M$231,X$61))/1000000</f>
        <v>#REF!</v>
      </c>
      <c r="Y107" s="11" t="e">
        <f t="shared" si="62"/>
        <v>#REF!</v>
      </c>
      <c r="AB107" s="51" t="s">
        <v>46</v>
      </c>
      <c r="AC107" s="49" t="e">
        <f>(SUMIFS(FMZINp3_laika_grafiks!$K$93:$K$231,FMZINp3_laika_grafiks!#REF!,'GRAFIKI II'!$AB107,FMZINp3_laika_grafiks!$M$93:$M$231,'GRAFIKI II'!AC$61)/1000000)</f>
        <v>#REF!</v>
      </c>
      <c r="AD107" s="49" t="e">
        <f>(SUMIFS(FMZINp3_laika_grafiks!$K$93:$K$231,FMZINp3_laika_grafiks!#REF!,'GRAFIKI II'!$AB107,FMZINp3_laika_grafiks!$M$93:$M$231,'GRAFIKI II'!AD$61)/1000000)</f>
        <v>#REF!</v>
      </c>
      <c r="AE107" s="49" t="e">
        <f>(SUMIFS(FMZINp3_laika_grafiks!$K$93:$K$231,FMZINp3_laika_grafiks!#REF!,'GRAFIKI II'!$AB107,FMZINp3_laika_grafiks!$M$93:$M$231,'GRAFIKI II'!AE$61)/1000000)</f>
        <v>#REF!</v>
      </c>
      <c r="AF107" s="49" t="e">
        <f>(SUMIFS(FMZINp3_laika_grafiks!$K$93:$K$231,FMZINp3_laika_grafiks!#REF!,'GRAFIKI II'!$AB107,FMZINp3_laika_grafiks!$M$93:$M$231,'GRAFIKI II'!AF$61)/1000000)</f>
        <v>#REF!</v>
      </c>
      <c r="AG107" s="49" t="e">
        <f>(SUMIFS(FMZINp3_laika_grafiks!$K$93:$K$231,FMZINp3_laika_grafiks!#REF!,'GRAFIKI II'!$AB107,FMZINp3_laika_grafiks!$M$93:$M$231,'GRAFIKI II'!AG$61)/1000000)</f>
        <v>#REF!</v>
      </c>
      <c r="AH107" s="49" t="e">
        <f>(SUMIFS(FMZINp3_laika_grafiks!$K$93:$K$231,FMZINp3_laika_grafiks!#REF!,'GRAFIKI II'!$AB107,FMZINp3_laika_grafiks!$M$93:$M$231,'GRAFIKI II'!AH$61)/1000000)</f>
        <v>#REF!</v>
      </c>
      <c r="AI107" s="49" t="e">
        <f>(SUMIFS(FMZINp3_laika_grafiks!$K$93:$K$231,FMZINp3_laika_grafiks!#REF!,'GRAFIKI II'!$AB107,FMZINp3_laika_grafiks!$M$93:$M$231,'GRAFIKI II'!AI$61)/1000000)</f>
        <v>#REF!</v>
      </c>
      <c r="AJ107" s="49" t="e">
        <f>(SUMIFS(FMZINp3_laika_grafiks!$K$93:$K$231,FMZINp3_laika_grafiks!#REF!,'GRAFIKI II'!$AB107,FMZINp3_laika_grafiks!$M$93:$M$231,'GRAFIKI II'!AJ$61)/1000000)</f>
        <v>#REF!</v>
      </c>
      <c r="AK107" s="49" t="e">
        <f>(SUMIFS(FMZINp3_laika_grafiks!$K$93:$K$231,FMZINp3_laika_grafiks!#REF!,'GRAFIKI II'!$AB107,FMZINp3_laika_grafiks!$M$93:$M$231,'GRAFIKI II'!AK$61)/1000000)</f>
        <v>#REF!</v>
      </c>
      <c r="AL107" s="49" t="e">
        <f>(SUMIFS(FMZINp3_laika_grafiks!$K$93:$K$231,FMZINp3_laika_grafiks!#REF!,'GRAFIKI II'!$AB107,FMZINp3_laika_grafiks!$M$93:$M$231,'GRAFIKI II'!AL$61)/1000000)</f>
        <v>#REF!</v>
      </c>
      <c r="AM107" s="49" t="e">
        <f>(SUMIFS(FMZINp3_laika_grafiks!$K$93:$K$231,FMZINp3_laika_grafiks!#REF!,'GRAFIKI II'!$AB107,FMZINp3_laika_grafiks!$M$93:$M$231,'GRAFIKI II'!AM$61)/1000000)</f>
        <v>#REF!</v>
      </c>
      <c r="AN107" s="49" t="e">
        <f>(SUMIFS(FMZINp3_laika_grafiks!$K$93:$K$231,FMZINp3_laika_grafiks!#REF!,'GRAFIKI II'!$AB107,FMZINp3_laika_grafiks!$M$93:$M$231,'GRAFIKI II'!AN$61)/1000000)</f>
        <v>#REF!</v>
      </c>
    </row>
    <row r="108" spans="1:40" ht="12" customHeight="1" x14ac:dyDescent="0.4">
      <c r="A108" s="78" t="s">
        <v>45</v>
      </c>
      <c r="B108" s="70" t="e">
        <f>(SUMIFS(FMZINp3_laika_grafiks!$K$93:$K$231,FMZINp3_laika_grafiks!#REF!,$A108,FMZINp3_laika_grafiks!$M$93:$M$231,B$61))/1000000</f>
        <v>#REF!</v>
      </c>
      <c r="C108" s="11" t="e">
        <f t="shared" si="51"/>
        <v>#REF!</v>
      </c>
      <c r="D108" s="70" t="e">
        <f>(SUMIFS(FMZINp3_laika_grafiks!$K$93:$K$231,FMZINp3_laika_grafiks!#REF!,$A108,FMZINp3_laika_grafiks!$M$93:$M$231,D$61))/1000000</f>
        <v>#REF!</v>
      </c>
      <c r="E108" s="11" t="e">
        <f t="shared" si="52"/>
        <v>#REF!</v>
      </c>
      <c r="F108" s="70" t="e">
        <f>(SUMIFS(FMZINp3_laika_grafiks!$K$93:$K$231,FMZINp3_laika_grafiks!#REF!,$A108,FMZINp3_laika_grafiks!$M$93:$M$231,F$61))/1000000</f>
        <v>#REF!</v>
      </c>
      <c r="G108" s="11" t="e">
        <f t="shared" si="53"/>
        <v>#REF!</v>
      </c>
      <c r="H108" s="70" t="e">
        <f>(SUMIFS(FMZINp3_laika_grafiks!$K$93:$K$231,FMZINp3_laika_grafiks!#REF!,$A108,FMZINp3_laika_grafiks!$M$93:$M$231,H$61))/1000000</f>
        <v>#REF!</v>
      </c>
      <c r="I108" s="11" t="e">
        <f t="shared" si="54"/>
        <v>#REF!</v>
      </c>
      <c r="J108" s="70" t="e">
        <f>(SUMIFS(FMZINp3_laika_grafiks!$K$93:$K$231,FMZINp3_laika_grafiks!#REF!,$A108,FMZINp3_laika_grafiks!$M$93:$M$231,J$61))/1000000</f>
        <v>#REF!</v>
      </c>
      <c r="K108" s="11" t="e">
        <f t="shared" si="55"/>
        <v>#REF!</v>
      </c>
      <c r="L108" s="70" t="e">
        <f>(SUMIFS(FMZINp3_laika_grafiks!$K$93:$K$231,FMZINp3_laika_grafiks!#REF!,$A108,FMZINp3_laika_grafiks!$M$93:$M$231,L$61))/1000000</f>
        <v>#REF!</v>
      </c>
      <c r="M108" s="11" t="e">
        <f t="shared" si="56"/>
        <v>#REF!</v>
      </c>
      <c r="N108" s="70" t="e">
        <f>(SUMIFS(FMZINp3_laika_grafiks!$K$93:$K$231,FMZINp3_laika_grafiks!#REF!,$A108,FMZINp3_laika_grafiks!$M$93:$M$231,N$61))/1000000</f>
        <v>#REF!</v>
      </c>
      <c r="O108" s="11" t="e">
        <f t="shared" si="57"/>
        <v>#REF!</v>
      </c>
      <c r="P108" s="70" t="e">
        <f>(SUMIFS(FMZINp3_laika_grafiks!$K$93:$K$231,FMZINp3_laika_grafiks!#REF!,$A108,FMZINp3_laika_grafiks!$M$93:$M$231,P$61))/1000000</f>
        <v>#REF!</v>
      </c>
      <c r="Q108" s="11" t="e">
        <f t="shared" si="58"/>
        <v>#REF!</v>
      </c>
      <c r="R108" s="70" t="e">
        <f>(SUMIFS(FMZINp3_laika_grafiks!$K$93:$K$231,FMZINp3_laika_grafiks!#REF!,$A108,FMZINp3_laika_grafiks!$M$93:$M$231,R$61))/1000000</f>
        <v>#REF!</v>
      </c>
      <c r="S108" s="11" t="e">
        <f t="shared" si="59"/>
        <v>#REF!</v>
      </c>
      <c r="T108" s="70" t="e">
        <f>(SUMIFS(FMZINp3_laika_grafiks!$K$93:$K$231,FMZINp3_laika_grafiks!#REF!,$A108,FMZINp3_laika_grafiks!$M$93:$M$231,T$61))/1000000</f>
        <v>#REF!</v>
      </c>
      <c r="U108" s="11" t="e">
        <f t="shared" si="60"/>
        <v>#REF!</v>
      </c>
      <c r="V108" s="70" t="e">
        <f>(SUMIFS(FMZINp3_laika_grafiks!$K$93:$K$231,FMZINp3_laika_grafiks!#REF!,$A108,FMZINp3_laika_grafiks!$M$93:$M$231,V$61))/1000000</f>
        <v>#REF!</v>
      </c>
      <c r="W108" s="11" t="e">
        <f t="shared" si="61"/>
        <v>#REF!</v>
      </c>
      <c r="X108" s="70" t="e">
        <f>(SUMIFS(FMZINp3_laika_grafiks!$K$93:$K$231,FMZINp3_laika_grafiks!#REF!,$A108,FMZINp3_laika_grafiks!$M$93:$M$231,X$61))/1000000</f>
        <v>#REF!</v>
      </c>
      <c r="Y108" s="11" t="e">
        <f t="shared" si="62"/>
        <v>#REF!</v>
      </c>
      <c r="AB108" s="51" t="s">
        <v>45</v>
      </c>
      <c r="AC108" s="49" t="e">
        <f>(SUMIFS(FMZINp3_laika_grafiks!$K$93:$K$231,FMZINp3_laika_grafiks!#REF!,'GRAFIKI II'!$AB108,FMZINp3_laika_grafiks!$M$93:$M$231,'GRAFIKI II'!AC$61)/1000000)</f>
        <v>#REF!</v>
      </c>
      <c r="AD108" s="49" t="e">
        <f>(SUMIFS(FMZINp3_laika_grafiks!$K$93:$K$231,FMZINp3_laika_grafiks!#REF!,'GRAFIKI II'!$AB108,FMZINp3_laika_grafiks!$M$93:$M$231,'GRAFIKI II'!AD$61)/1000000)</f>
        <v>#REF!</v>
      </c>
      <c r="AE108" s="49" t="e">
        <f>(SUMIFS(FMZINp3_laika_grafiks!$K$93:$K$231,FMZINp3_laika_grafiks!#REF!,'GRAFIKI II'!$AB108,FMZINp3_laika_grafiks!$M$93:$M$231,'GRAFIKI II'!AE$61)/1000000)</f>
        <v>#REF!</v>
      </c>
      <c r="AF108" s="49" t="e">
        <f>(SUMIFS(FMZINp3_laika_grafiks!$K$93:$K$231,FMZINp3_laika_grafiks!#REF!,'GRAFIKI II'!$AB108,FMZINp3_laika_grafiks!$M$93:$M$231,'GRAFIKI II'!AF$61)/1000000)</f>
        <v>#REF!</v>
      </c>
      <c r="AG108" s="49" t="e">
        <f>(SUMIFS(FMZINp3_laika_grafiks!$K$93:$K$231,FMZINp3_laika_grafiks!#REF!,'GRAFIKI II'!$AB108,FMZINp3_laika_grafiks!$M$93:$M$231,'GRAFIKI II'!AG$61)/1000000)</f>
        <v>#REF!</v>
      </c>
      <c r="AH108" s="49" t="e">
        <f>(SUMIFS(FMZINp3_laika_grafiks!$K$93:$K$231,FMZINp3_laika_grafiks!#REF!,'GRAFIKI II'!$AB108,FMZINp3_laika_grafiks!$M$93:$M$231,'GRAFIKI II'!AH$61)/1000000)</f>
        <v>#REF!</v>
      </c>
      <c r="AI108" s="49" t="e">
        <f>(SUMIFS(FMZINp3_laika_grafiks!$K$93:$K$231,FMZINp3_laika_grafiks!#REF!,'GRAFIKI II'!$AB108,FMZINp3_laika_grafiks!$M$93:$M$231,'GRAFIKI II'!AI$61)/1000000)</f>
        <v>#REF!</v>
      </c>
      <c r="AJ108" s="49" t="e">
        <f>(SUMIFS(FMZINp3_laika_grafiks!$K$93:$K$231,FMZINp3_laika_grafiks!#REF!,'GRAFIKI II'!$AB108,FMZINp3_laika_grafiks!$M$93:$M$231,'GRAFIKI II'!AJ$61)/1000000)</f>
        <v>#REF!</v>
      </c>
      <c r="AK108" s="49" t="e">
        <f>(SUMIFS(FMZINp3_laika_grafiks!$K$93:$K$231,FMZINp3_laika_grafiks!#REF!,'GRAFIKI II'!$AB108,FMZINp3_laika_grafiks!$M$93:$M$231,'GRAFIKI II'!AK$61)/1000000)</f>
        <v>#REF!</v>
      </c>
      <c r="AL108" s="49" t="e">
        <f>(SUMIFS(FMZINp3_laika_grafiks!$K$93:$K$231,FMZINp3_laika_grafiks!#REF!,'GRAFIKI II'!$AB108,FMZINp3_laika_grafiks!$M$93:$M$231,'GRAFIKI II'!AL$61)/1000000)</f>
        <v>#REF!</v>
      </c>
      <c r="AM108" s="49" t="e">
        <f>(SUMIFS(FMZINp3_laika_grafiks!$K$93:$K$231,FMZINp3_laika_grafiks!#REF!,'GRAFIKI II'!$AB108,FMZINp3_laika_grafiks!$M$93:$M$231,'GRAFIKI II'!AM$61)/1000000)</f>
        <v>#REF!</v>
      </c>
      <c r="AN108" s="49" t="e">
        <f>(SUMIFS(FMZINp3_laika_grafiks!$K$93:$K$231,FMZINp3_laika_grafiks!#REF!,'GRAFIKI II'!$AB108,FMZINp3_laika_grafiks!$M$93:$M$231,'GRAFIKI II'!AN$61)/1000000)</f>
        <v>#REF!</v>
      </c>
    </row>
    <row r="109" spans="1:40" ht="12" customHeight="1" x14ac:dyDescent="0.4">
      <c r="A109" s="78" t="s">
        <v>49</v>
      </c>
      <c r="B109" s="70" t="e">
        <f>(SUMIFS(FMZINp3_laika_grafiks!$K$93:$K$231,FMZINp3_laika_grafiks!#REF!,$A109,FMZINp3_laika_grafiks!$M$93:$M$231,B$61))/1000000</f>
        <v>#REF!</v>
      </c>
      <c r="C109" s="11" t="e">
        <f t="shared" si="51"/>
        <v>#REF!</v>
      </c>
      <c r="D109" s="70" t="e">
        <f>(SUMIFS(FMZINp3_laika_grafiks!$K$93:$K$231,FMZINp3_laika_grafiks!#REF!,$A109,FMZINp3_laika_grafiks!$M$93:$M$231,D$61))/1000000</f>
        <v>#REF!</v>
      </c>
      <c r="E109" s="11" t="e">
        <f t="shared" si="52"/>
        <v>#REF!</v>
      </c>
      <c r="F109" s="70" t="e">
        <f>(SUMIFS(FMZINp3_laika_grafiks!$K$93:$K$231,FMZINp3_laika_grafiks!#REF!,$A109,FMZINp3_laika_grafiks!$M$93:$M$231,F$61))/1000000</f>
        <v>#REF!</v>
      </c>
      <c r="G109" s="11" t="e">
        <f t="shared" si="53"/>
        <v>#REF!</v>
      </c>
      <c r="H109" s="70" t="e">
        <f>(SUMIFS(FMZINp3_laika_grafiks!$K$93:$K$231,FMZINp3_laika_grafiks!#REF!,$A109,FMZINp3_laika_grafiks!$M$93:$M$231,H$61))/1000000</f>
        <v>#REF!</v>
      </c>
      <c r="I109" s="11" t="e">
        <f t="shared" si="54"/>
        <v>#REF!</v>
      </c>
      <c r="J109" s="70" t="e">
        <f>(SUMIFS(FMZINp3_laika_grafiks!$K$93:$K$231,FMZINp3_laika_grafiks!#REF!,$A109,FMZINp3_laika_grafiks!$M$93:$M$231,J$61))/1000000</f>
        <v>#REF!</v>
      </c>
      <c r="K109" s="11" t="e">
        <f t="shared" si="55"/>
        <v>#REF!</v>
      </c>
      <c r="L109" s="70" t="e">
        <f>(SUMIFS(FMZINp3_laika_grafiks!$K$93:$K$231,FMZINp3_laika_grafiks!#REF!,$A109,FMZINp3_laika_grafiks!$M$93:$M$231,L$61))/1000000</f>
        <v>#REF!</v>
      </c>
      <c r="M109" s="11" t="e">
        <f t="shared" si="56"/>
        <v>#REF!</v>
      </c>
      <c r="N109" s="70" t="e">
        <f>(SUMIFS(FMZINp3_laika_grafiks!$K$93:$K$231,FMZINp3_laika_grafiks!#REF!,$A109,FMZINp3_laika_grafiks!$M$93:$M$231,N$61))/1000000</f>
        <v>#REF!</v>
      </c>
      <c r="O109" s="11" t="e">
        <f t="shared" si="57"/>
        <v>#REF!</v>
      </c>
      <c r="P109" s="70" t="e">
        <f>(SUMIFS(FMZINp3_laika_grafiks!$K$93:$K$231,FMZINp3_laika_grafiks!#REF!,$A109,FMZINp3_laika_grafiks!$M$93:$M$231,P$61))/1000000</f>
        <v>#REF!</v>
      </c>
      <c r="Q109" s="11" t="e">
        <f t="shared" si="58"/>
        <v>#REF!</v>
      </c>
      <c r="R109" s="70" t="e">
        <f>(SUMIFS(FMZINp3_laika_grafiks!$K$93:$K$231,FMZINp3_laika_grafiks!#REF!,$A109,FMZINp3_laika_grafiks!$M$93:$M$231,R$61))/1000000</f>
        <v>#REF!</v>
      </c>
      <c r="S109" s="11" t="e">
        <f t="shared" si="59"/>
        <v>#REF!</v>
      </c>
      <c r="T109" s="70" t="e">
        <f>(SUMIFS(FMZINp3_laika_grafiks!$K$93:$K$231,FMZINp3_laika_grafiks!#REF!,$A109,FMZINp3_laika_grafiks!$M$93:$M$231,T$61))/1000000</f>
        <v>#REF!</v>
      </c>
      <c r="U109" s="11" t="e">
        <f t="shared" si="60"/>
        <v>#REF!</v>
      </c>
      <c r="V109" s="70" t="e">
        <f>(SUMIFS(FMZINp3_laika_grafiks!$K$93:$K$231,FMZINp3_laika_grafiks!#REF!,$A109,FMZINp3_laika_grafiks!$M$93:$M$231,V$61))/1000000</f>
        <v>#REF!</v>
      </c>
      <c r="W109" s="11" t="e">
        <f t="shared" si="61"/>
        <v>#REF!</v>
      </c>
      <c r="X109" s="70" t="e">
        <f>(SUMIFS(FMZINp3_laika_grafiks!$K$93:$K$231,FMZINp3_laika_grafiks!#REF!,$A109,FMZINp3_laika_grafiks!$M$93:$M$231,X$61))/1000000</f>
        <v>#REF!</v>
      </c>
      <c r="Y109" s="11" t="e">
        <f t="shared" si="62"/>
        <v>#REF!</v>
      </c>
      <c r="AB109" s="51" t="s">
        <v>49</v>
      </c>
      <c r="AC109" s="49" t="e">
        <f>(SUMIFS(FMZINp3_laika_grafiks!$K$93:$K$231,FMZINp3_laika_grafiks!#REF!,'GRAFIKI II'!$AB109,FMZINp3_laika_grafiks!$M$93:$M$231,'GRAFIKI II'!AC$61)/1000000)</f>
        <v>#REF!</v>
      </c>
      <c r="AD109" s="49" t="e">
        <f>(SUMIFS(FMZINp3_laika_grafiks!$K$93:$K$231,FMZINp3_laika_grafiks!#REF!,'GRAFIKI II'!$AB109,FMZINp3_laika_grafiks!$M$93:$M$231,'GRAFIKI II'!AD$61)/1000000)</f>
        <v>#REF!</v>
      </c>
      <c r="AE109" s="49" t="e">
        <f>(SUMIFS(FMZINp3_laika_grafiks!$K$93:$K$231,FMZINp3_laika_grafiks!#REF!,'GRAFIKI II'!$AB109,FMZINp3_laika_grafiks!$M$93:$M$231,'GRAFIKI II'!AE$61)/1000000)</f>
        <v>#REF!</v>
      </c>
      <c r="AF109" s="49" t="e">
        <f>(SUMIFS(FMZINp3_laika_grafiks!$K$93:$K$231,FMZINp3_laika_grafiks!#REF!,'GRAFIKI II'!$AB109,FMZINp3_laika_grafiks!$M$93:$M$231,'GRAFIKI II'!AF$61)/1000000)</f>
        <v>#REF!</v>
      </c>
      <c r="AG109" s="49" t="e">
        <f>(SUMIFS(FMZINp3_laika_grafiks!$K$93:$K$231,FMZINp3_laika_grafiks!#REF!,'GRAFIKI II'!$AB109,FMZINp3_laika_grafiks!$M$93:$M$231,'GRAFIKI II'!AG$61)/1000000)</f>
        <v>#REF!</v>
      </c>
      <c r="AH109" s="49" t="e">
        <f>(SUMIFS(FMZINp3_laika_grafiks!$K$93:$K$231,FMZINp3_laika_grafiks!#REF!,'GRAFIKI II'!$AB109,FMZINp3_laika_grafiks!$M$93:$M$231,'GRAFIKI II'!AH$61)/1000000)</f>
        <v>#REF!</v>
      </c>
      <c r="AI109" s="49" t="e">
        <f>(SUMIFS(FMZINp3_laika_grafiks!$K$93:$K$231,FMZINp3_laika_grafiks!#REF!,'GRAFIKI II'!$AB109,FMZINp3_laika_grafiks!$M$93:$M$231,'GRAFIKI II'!AI$61)/1000000)</f>
        <v>#REF!</v>
      </c>
      <c r="AJ109" s="49" t="e">
        <f>(SUMIFS(FMZINp3_laika_grafiks!$K$93:$K$231,FMZINp3_laika_grafiks!#REF!,'GRAFIKI II'!$AB109,FMZINp3_laika_grafiks!$M$93:$M$231,'GRAFIKI II'!AJ$61)/1000000)</f>
        <v>#REF!</v>
      </c>
      <c r="AK109" s="49" t="e">
        <f>(SUMIFS(FMZINp3_laika_grafiks!$K$93:$K$231,FMZINp3_laika_grafiks!#REF!,'GRAFIKI II'!$AB109,FMZINp3_laika_grafiks!$M$93:$M$231,'GRAFIKI II'!AK$61)/1000000)</f>
        <v>#REF!</v>
      </c>
      <c r="AL109" s="49" t="e">
        <f>(SUMIFS(FMZINp3_laika_grafiks!$K$93:$K$231,FMZINp3_laika_grafiks!#REF!,'GRAFIKI II'!$AB109,FMZINp3_laika_grafiks!$M$93:$M$231,'GRAFIKI II'!AL$61)/1000000)</f>
        <v>#REF!</v>
      </c>
      <c r="AM109" s="49" t="e">
        <f>(SUMIFS(FMZINp3_laika_grafiks!$K$93:$K$231,FMZINp3_laika_grafiks!#REF!,'GRAFIKI II'!$AB109,FMZINp3_laika_grafiks!$M$93:$M$231,'GRAFIKI II'!AM$61)/1000000)</f>
        <v>#REF!</v>
      </c>
      <c r="AN109" s="49" t="e">
        <f>(SUMIFS(FMZINp3_laika_grafiks!$K$93:$K$231,FMZINp3_laika_grafiks!#REF!,'GRAFIKI II'!$AB109,FMZINp3_laika_grafiks!$M$93:$M$231,'GRAFIKI II'!AN$61)/1000000)</f>
        <v>#REF!</v>
      </c>
    </row>
    <row r="110" spans="1:40" ht="12" customHeight="1" x14ac:dyDescent="0.4">
      <c r="A110" s="78" t="s">
        <v>50</v>
      </c>
      <c r="B110" s="70" t="e">
        <f>(SUMIFS(FMZINp3_laika_grafiks!$K$93:$K$231,FMZINp3_laika_grafiks!#REF!,$A110,FMZINp3_laika_grafiks!$M$93:$M$231,B$61))/1000000</f>
        <v>#REF!</v>
      </c>
      <c r="C110" s="11" t="e">
        <f t="shared" si="51"/>
        <v>#REF!</v>
      </c>
      <c r="D110" s="70" t="e">
        <f>(SUMIFS(FMZINp3_laika_grafiks!$K$93:$K$231,FMZINp3_laika_grafiks!#REF!,$A110,FMZINp3_laika_grafiks!$M$93:$M$231,D$61))/1000000</f>
        <v>#REF!</v>
      </c>
      <c r="E110" s="11" t="e">
        <f t="shared" si="52"/>
        <v>#REF!</v>
      </c>
      <c r="F110" s="70" t="e">
        <f>(SUMIFS(FMZINp3_laika_grafiks!$K$93:$K$231,FMZINp3_laika_grafiks!#REF!,$A110,FMZINp3_laika_grafiks!$M$93:$M$231,F$61))/1000000</f>
        <v>#REF!</v>
      </c>
      <c r="G110" s="11" t="e">
        <f t="shared" si="53"/>
        <v>#REF!</v>
      </c>
      <c r="H110" s="70" t="e">
        <f>(SUMIFS(FMZINp3_laika_grafiks!$K$93:$K$231,FMZINp3_laika_grafiks!#REF!,$A110,FMZINp3_laika_grafiks!$M$93:$M$231,H$61))/1000000</f>
        <v>#REF!</v>
      </c>
      <c r="I110" s="11" t="e">
        <f t="shared" si="54"/>
        <v>#REF!</v>
      </c>
      <c r="J110" s="70" t="e">
        <f>(SUMIFS(FMZINp3_laika_grafiks!$K$93:$K$231,FMZINp3_laika_grafiks!#REF!,$A110,FMZINp3_laika_grafiks!$M$93:$M$231,J$61))/1000000</f>
        <v>#REF!</v>
      </c>
      <c r="K110" s="11" t="e">
        <f t="shared" si="55"/>
        <v>#REF!</v>
      </c>
      <c r="L110" s="70" t="e">
        <f>(SUMIFS(FMZINp3_laika_grafiks!$K$93:$K$231,FMZINp3_laika_grafiks!#REF!,$A110,FMZINp3_laika_grafiks!$M$93:$M$231,L$61))/1000000</f>
        <v>#REF!</v>
      </c>
      <c r="M110" s="11" t="e">
        <f t="shared" si="56"/>
        <v>#REF!</v>
      </c>
      <c r="N110" s="70" t="e">
        <f>(SUMIFS(FMZINp3_laika_grafiks!$K$93:$K$231,FMZINp3_laika_grafiks!#REF!,$A110,FMZINp3_laika_grafiks!$M$93:$M$231,N$61))/1000000</f>
        <v>#REF!</v>
      </c>
      <c r="O110" s="11" t="e">
        <f t="shared" si="57"/>
        <v>#REF!</v>
      </c>
      <c r="P110" s="70" t="e">
        <f>(SUMIFS(FMZINp3_laika_grafiks!$K$93:$K$231,FMZINp3_laika_grafiks!#REF!,$A110,FMZINp3_laika_grafiks!$M$93:$M$231,P$61))/1000000</f>
        <v>#REF!</v>
      </c>
      <c r="Q110" s="11" t="e">
        <f t="shared" si="58"/>
        <v>#REF!</v>
      </c>
      <c r="R110" s="70" t="e">
        <f>(SUMIFS(FMZINp3_laika_grafiks!$K$93:$K$231,FMZINp3_laika_grafiks!#REF!,$A110,FMZINp3_laika_grafiks!$M$93:$M$231,R$61))/1000000</f>
        <v>#REF!</v>
      </c>
      <c r="S110" s="11" t="e">
        <f t="shared" si="59"/>
        <v>#REF!</v>
      </c>
      <c r="T110" s="70" t="e">
        <f>(SUMIFS(FMZINp3_laika_grafiks!$K$93:$K$231,FMZINp3_laika_grafiks!#REF!,$A110,FMZINp3_laika_grafiks!$M$93:$M$231,T$61))/1000000</f>
        <v>#REF!</v>
      </c>
      <c r="U110" s="11" t="e">
        <f t="shared" si="60"/>
        <v>#REF!</v>
      </c>
      <c r="V110" s="70" t="e">
        <f>(SUMIFS(FMZINp3_laika_grafiks!$K$93:$K$231,FMZINp3_laika_grafiks!#REF!,$A110,FMZINp3_laika_grafiks!$M$93:$M$231,V$61))/1000000</f>
        <v>#REF!</v>
      </c>
      <c r="W110" s="11" t="e">
        <f t="shared" si="61"/>
        <v>#REF!</v>
      </c>
      <c r="X110" s="70" t="e">
        <f>(SUMIFS(FMZINp3_laika_grafiks!$K$93:$K$231,FMZINp3_laika_grafiks!#REF!,$A110,FMZINp3_laika_grafiks!$M$93:$M$231,X$61))/1000000</f>
        <v>#REF!</v>
      </c>
      <c r="Y110" s="11" t="e">
        <f t="shared" si="62"/>
        <v>#REF!</v>
      </c>
      <c r="AB110" s="51" t="s">
        <v>50</v>
      </c>
      <c r="AC110" s="49" t="e">
        <f>(SUMIFS(FMZINp3_laika_grafiks!$K$93:$K$231,FMZINp3_laika_grafiks!#REF!,'GRAFIKI II'!$AB110,FMZINp3_laika_grafiks!$M$93:$M$231,'GRAFIKI II'!AC$61)/1000000)</f>
        <v>#REF!</v>
      </c>
      <c r="AD110" s="49" t="e">
        <f>(SUMIFS(FMZINp3_laika_grafiks!$K$93:$K$231,FMZINp3_laika_grafiks!#REF!,'GRAFIKI II'!$AB110,FMZINp3_laika_grafiks!$M$93:$M$231,'GRAFIKI II'!AD$61)/1000000)</f>
        <v>#REF!</v>
      </c>
      <c r="AE110" s="49" t="e">
        <f>(SUMIFS(FMZINp3_laika_grafiks!$K$93:$K$231,FMZINp3_laika_grafiks!#REF!,'GRAFIKI II'!$AB110,FMZINp3_laika_grafiks!$M$93:$M$231,'GRAFIKI II'!AE$61)/1000000)</f>
        <v>#REF!</v>
      </c>
      <c r="AF110" s="49" t="e">
        <f>(SUMIFS(FMZINp3_laika_grafiks!$K$93:$K$231,FMZINp3_laika_grafiks!#REF!,'GRAFIKI II'!$AB110,FMZINp3_laika_grafiks!$M$93:$M$231,'GRAFIKI II'!AF$61)/1000000)</f>
        <v>#REF!</v>
      </c>
      <c r="AG110" s="49" t="e">
        <f>(SUMIFS(FMZINp3_laika_grafiks!$K$93:$K$231,FMZINp3_laika_grafiks!#REF!,'GRAFIKI II'!$AB110,FMZINp3_laika_grafiks!$M$93:$M$231,'GRAFIKI II'!AG$61)/1000000)</f>
        <v>#REF!</v>
      </c>
      <c r="AH110" s="49" t="e">
        <f>(SUMIFS(FMZINp3_laika_grafiks!$K$93:$K$231,FMZINp3_laika_grafiks!#REF!,'GRAFIKI II'!$AB110,FMZINp3_laika_grafiks!$M$93:$M$231,'GRAFIKI II'!AH$61)/1000000)</f>
        <v>#REF!</v>
      </c>
      <c r="AI110" s="49" t="e">
        <f>(SUMIFS(FMZINp3_laika_grafiks!$K$93:$K$231,FMZINp3_laika_grafiks!#REF!,'GRAFIKI II'!$AB110,FMZINp3_laika_grafiks!$M$93:$M$231,'GRAFIKI II'!AI$61)/1000000)</f>
        <v>#REF!</v>
      </c>
      <c r="AJ110" s="49" t="e">
        <f>(SUMIFS(FMZINp3_laika_grafiks!$K$93:$K$231,FMZINp3_laika_grafiks!#REF!,'GRAFIKI II'!$AB110,FMZINp3_laika_grafiks!$M$93:$M$231,'GRAFIKI II'!AJ$61)/1000000)</f>
        <v>#REF!</v>
      </c>
      <c r="AK110" s="49" t="e">
        <f>(SUMIFS(FMZINp3_laika_grafiks!$K$93:$K$231,FMZINp3_laika_grafiks!#REF!,'GRAFIKI II'!$AB110,FMZINp3_laika_grafiks!$M$93:$M$231,'GRAFIKI II'!AK$61)/1000000)</f>
        <v>#REF!</v>
      </c>
      <c r="AL110" s="49" t="e">
        <f>(SUMIFS(FMZINp3_laika_grafiks!$K$93:$K$231,FMZINp3_laika_grafiks!#REF!,'GRAFIKI II'!$AB110,FMZINp3_laika_grafiks!$M$93:$M$231,'GRAFIKI II'!AL$61)/1000000)</f>
        <v>#REF!</v>
      </c>
      <c r="AM110" s="49" t="e">
        <f>(SUMIFS(FMZINp3_laika_grafiks!$K$93:$K$231,FMZINp3_laika_grafiks!#REF!,'GRAFIKI II'!$AB110,FMZINp3_laika_grafiks!$M$93:$M$231,'GRAFIKI II'!AM$61)/1000000)</f>
        <v>#REF!</v>
      </c>
      <c r="AN110" s="49" t="e">
        <f>(SUMIFS(FMZINp3_laika_grafiks!$K$93:$K$231,FMZINp3_laika_grafiks!#REF!,'GRAFIKI II'!$AB110,FMZINp3_laika_grafiks!$M$93:$M$231,'GRAFIKI II'!AN$61)/1000000)</f>
        <v>#REF!</v>
      </c>
    </row>
    <row r="111" spans="1:40" ht="12" customHeight="1" x14ac:dyDescent="0.4">
      <c r="A111" s="78" t="s">
        <v>51</v>
      </c>
      <c r="B111" s="70" t="e">
        <f>(SUMIFS(FMZINp3_laika_grafiks!$K$93:$K$231,FMZINp3_laika_grafiks!#REF!,$A111,FMZINp3_laika_grafiks!$M$93:$M$231,B$61))/1000000</f>
        <v>#REF!</v>
      </c>
      <c r="C111" s="11" t="e">
        <f t="shared" si="51"/>
        <v>#REF!</v>
      </c>
      <c r="D111" s="70" t="e">
        <f>(SUMIFS(FMZINp3_laika_grafiks!$K$93:$K$231,FMZINp3_laika_grafiks!#REF!,$A111,FMZINp3_laika_grafiks!$M$93:$M$231,D$61))/1000000</f>
        <v>#REF!</v>
      </c>
      <c r="E111" s="11" t="e">
        <f t="shared" si="52"/>
        <v>#REF!</v>
      </c>
      <c r="F111" s="70" t="e">
        <f>(SUMIFS(FMZINp3_laika_grafiks!$K$93:$K$231,FMZINp3_laika_grafiks!#REF!,$A111,FMZINp3_laika_grafiks!$M$93:$M$231,F$61))/1000000</f>
        <v>#REF!</v>
      </c>
      <c r="G111" s="11" t="e">
        <f t="shared" si="53"/>
        <v>#REF!</v>
      </c>
      <c r="H111" s="70" t="e">
        <f>(SUMIFS(FMZINp3_laika_grafiks!$K$93:$K$231,FMZINp3_laika_grafiks!#REF!,$A111,FMZINp3_laika_grafiks!$M$93:$M$231,H$61))/1000000</f>
        <v>#REF!</v>
      </c>
      <c r="I111" s="11" t="e">
        <f t="shared" si="54"/>
        <v>#REF!</v>
      </c>
      <c r="J111" s="70" t="e">
        <f>(SUMIFS(FMZINp3_laika_grafiks!$K$93:$K$231,FMZINp3_laika_grafiks!#REF!,$A111,FMZINp3_laika_grafiks!$M$93:$M$231,J$61))/1000000</f>
        <v>#REF!</v>
      </c>
      <c r="K111" s="11" t="e">
        <f t="shared" si="55"/>
        <v>#REF!</v>
      </c>
      <c r="L111" s="70" t="e">
        <f>(SUMIFS(FMZINp3_laika_grafiks!$K$93:$K$231,FMZINp3_laika_grafiks!#REF!,$A111,FMZINp3_laika_grafiks!$M$93:$M$231,L$61))/1000000</f>
        <v>#REF!</v>
      </c>
      <c r="M111" s="11" t="e">
        <f t="shared" si="56"/>
        <v>#REF!</v>
      </c>
      <c r="N111" s="70" t="e">
        <f>(SUMIFS(FMZINp3_laika_grafiks!$K$93:$K$231,FMZINp3_laika_grafiks!#REF!,$A111,FMZINp3_laika_grafiks!$M$93:$M$231,N$61))/1000000</f>
        <v>#REF!</v>
      </c>
      <c r="O111" s="11" t="e">
        <f t="shared" si="57"/>
        <v>#REF!</v>
      </c>
      <c r="P111" s="70" t="e">
        <f>(SUMIFS(FMZINp3_laika_grafiks!$K$93:$K$231,FMZINp3_laika_grafiks!#REF!,$A111,FMZINp3_laika_grafiks!$M$93:$M$231,P$61))/1000000</f>
        <v>#REF!</v>
      </c>
      <c r="Q111" s="11" t="e">
        <f t="shared" si="58"/>
        <v>#REF!</v>
      </c>
      <c r="R111" s="70" t="e">
        <f>(SUMIFS(FMZINp3_laika_grafiks!$K$93:$K$231,FMZINp3_laika_grafiks!#REF!,$A111,FMZINp3_laika_grafiks!$M$93:$M$231,R$61))/1000000</f>
        <v>#REF!</v>
      </c>
      <c r="S111" s="11" t="e">
        <f t="shared" si="59"/>
        <v>#REF!</v>
      </c>
      <c r="T111" s="70" t="e">
        <f>(SUMIFS(FMZINp3_laika_grafiks!$K$93:$K$231,FMZINp3_laika_grafiks!#REF!,$A111,FMZINp3_laika_grafiks!$M$93:$M$231,T$61))/1000000</f>
        <v>#REF!</v>
      </c>
      <c r="U111" s="11" t="e">
        <f t="shared" si="60"/>
        <v>#REF!</v>
      </c>
      <c r="V111" s="70" t="e">
        <f>(SUMIFS(FMZINp3_laika_grafiks!$K$93:$K$231,FMZINp3_laika_grafiks!#REF!,$A111,FMZINp3_laika_grafiks!$M$93:$M$231,V$61))/1000000</f>
        <v>#REF!</v>
      </c>
      <c r="W111" s="11" t="e">
        <f t="shared" si="61"/>
        <v>#REF!</v>
      </c>
      <c r="X111" s="70" t="e">
        <f>(SUMIFS(FMZINp3_laika_grafiks!$K$93:$K$231,FMZINp3_laika_grafiks!#REF!,$A111,FMZINp3_laika_grafiks!$M$93:$M$231,X$61))/1000000</f>
        <v>#REF!</v>
      </c>
      <c r="Y111" s="11" t="e">
        <f t="shared" si="62"/>
        <v>#REF!</v>
      </c>
      <c r="AB111" s="51" t="s">
        <v>51</v>
      </c>
      <c r="AC111" s="49" t="e">
        <f>(SUMIFS(FMZINp3_laika_grafiks!$K$93:$K$231,FMZINp3_laika_grafiks!#REF!,'GRAFIKI II'!$AB111,FMZINp3_laika_grafiks!$M$93:$M$231,'GRAFIKI II'!AC$61)/1000000)</f>
        <v>#REF!</v>
      </c>
      <c r="AD111" s="49" t="e">
        <f>(SUMIFS(FMZINp3_laika_grafiks!$K$93:$K$231,FMZINp3_laika_grafiks!#REF!,'GRAFIKI II'!$AB111,FMZINp3_laika_grafiks!$M$93:$M$231,'GRAFIKI II'!AD$61)/1000000)</f>
        <v>#REF!</v>
      </c>
      <c r="AE111" s="49" t="e">
        <f>(SUMIFS(FMZINp3_laika_grafiks!$K$93:$K$231,FMZINp3_laika_grafiks!#REF!,'GRAFIKI II'!$AB111,FMZINp3_laika_grafiks!$M$93:$M$231,'GRAFIKI II'!AE$61)/1000000)</f>
        <v>#REF!</v>
      </c>
      <c r="AF111" s="49" t="e">
        <f>(SUMIFS(FMZINp3_laika_grafiks!$K$93:$K$231,FMZINp3_laika_grafiks!#REF!,'GRAFIKI II'!$AB111,FMZINp3_laika_grafiks!$M$93:$M$231,'GRAFIKI II'!AF$61)/1000000)</f>
        <v>#REF!</v>
      </c>
      <c r="AG111" s="49" t="e">
        <f>(SUMIFS(FMZINp3_laika_grafiks!$K$93:$K$231,FMZINp3_laika_grafiks!#REF!,'GRAFIKI II'!$AB111,FMZINp3_laika_grafiks!$M$93:$M$231,'GRAFIKI II'!AG$61)/1000000)</f>
        <v>#REF!</v>
      </c>
      <c r="AH111" s="49" t="e">
        <f>(SUMIFS(FMZINp3_laika_grafiks!$K$93:$K$231,FMZINp3_laika_grafiks!#REF!,'GRAFIKI II'!$AB111,FMZINp3_laika_grafiks!$M$93:$M$231,'GRAFIKI II'!AH$61)/1000000)</f>
        <v>#REF!</v>
      </c>
      <c r="AI111" s="49" t="e">
        <f>(SUMIFS(FMZINp3_laika_grafiks!$K$93:$K$231,FMZINp3_laika_grafiks!#REF!,'GRAFIKI II'!$AB111,FMZINp3_laika_grafiks!$M$93:$M$231,'GRAFIKI II'!AI$61)/1000000)</f>
        <v>#REF!</v>
      </c>
      <c r="AJ111" s="49" t="e">
        <f>(SUMIFS(FMZINp3_laika_grafiks!$K$93:$K$231,FMZINp3_laika_grafiks!#REF!,'GRAFIKI II'!$AB111,FMZINp3_laika_grafiks!$M$93:$M$231,'GRAFIKI II'!AJ$61)/1000000)</f>
        <v>#REF!</v>
      </c>
      <c r="AK111" s="49" t="e">
        <f>(SUMIFS(FMZINp3_laika_grafiks!$K$93:$K$231,FMZINp3_laika_grafiks!#REF!,'GRAFIKI II'!$AB111,FMZINp3_laika_grafiks!$M$93:$M$231,'GRAFIKI II'!AK$61)/1000000)</f>
        <v>#REF!</v>
      </c>
      <c r="AL111" s="49" t="e">
        <f>(SUMIFS(FMZINp3_laika_grafiks!$K$93:$K$231,FMZINp3_laika_grafiks!#REF!,'GRAFIKI II'!$AB111,FMZINp3_laika_grafiks!$M$93:$M$231,'GRAFIKI II'!AL$61)/1000000)</f>
        <v>#REF!</v>
      </c>
      <c r="AM111" s="49" t="e">
        <f>(SUMIFS(FMZINp3_laika_grafiks!$K$93:$K$231,FMZINp3_laika_grafiks!#REF!,'GRAFIKI II'!$AB111,FMZINp3_laika_grafiks!$M$93:$M$231,'GRAFIKI II'!AM$61)/1000000)</f>
        <v>#REF!</v>
      </c>
      <c r="AN111" s="49" t="e">
        <f>(SUMIFS(FMZINp3_laika_grafiks!$K$93:$K$231,FMZINp3_laika_grafiks!#REF!,'GRAFIKI II'!$AB111,FMZINp3_laika_grafiks!$M$93:$M$231,'GRAFIKI II'!AN$61)/1000000)</f>
        <v>#REF!</v>
      </c>
    </row>
    <row r="112" spans="1:40" x14ac:dyDescent="0.4">
      <c r="A112" s="78" t="s">
        <v>52</v>
      </c>
      <c r="B112" s="70" t="e">
        <f>(SUMIFS(FMZINp3_laika_grafiks!$K$93:$K$231,FMZINp3_laika_grafiks!#REF!,$A112,FMZINp3_laika_grafiks!$M$93:$M$231,B$61))/1000000</f>
        <v>#REF!</v>
      </c>
      <c r="C112" s="11" t="e">
        <f t="shared" si="51"/>
        <v>#REF!</v>
      </c>
      <c r="D112" s="70" t="e">
        <f>(SUMIFS(FMZINp3_laika_grafiks!$K$93:$K$231,FMZINp3_laika_grafiks!#REF!,$A112,FMZINp3_laika_grafiks!$M$93:$M$231,D$61))/1000000</f>
        <v>#REF!</v>
      </c>
      <c r="E112" s="11" t="e">
        <f t="shared" si="52"/>
        <v>#REF!</v>
      </c>
      <c r="F112" s="70" t="e">
        <f>(SUMIFS(FMZINp3_laika_grafiks!$K$93:$K$231,FMZINp3_laika_grafiks!#REF!,$A112,FMZINp3_laika_grafiks!$M$93:$M$231,F$61))/1000000</f>
        <v>#REF!</v>
      </c>
      <c r="G112" s="11" t="e">
        <f t="shared" si="53"/>
        <v>#REF!</v>
      </c>
      <c r="H112" s="70" t="e">
        <f>(SUMIFS(FMZINp3_laika_grafiks!$K$93:$K$231,FMZINp3_laika_grafiks!#REF!,$A112,FMZINp3_laika_grafiks!$M$93:$M$231,H$61))/1000000</f>
        <v>#REF!</v>
      </c>
      <c r="I112" s="11" t="e">
        <f t="shared" si="54"/>
        <v>#REF!</v>
      </c>
      <c r="J112" s="70" t="e">
        <f>(SUMIFS(FMZINp3_laika_grafiks!$K$93:$K$231,FMZINp3_laika_grafiks!#REF!,$A112,FMZINp3_laika_grafiks!$M$93:$M$231,J$61))/1000000</f>
        <v>#REF!</v>
      </c>
      <c r="K112" s="11" t="e">
        <f t="shared" si="55"/>
        <v>#REF!</v>
      </c>
      <c r="L112" s="70" t="e">
        <f>(SUMIFS(FMZINp3_laika_grafiks!$K$93:$K$231,FMZINp3_laika_grafiks!#REF!,$A112,FMZINp3_laika_grafiks!$M$93:$M$231,L$61))/1000000</f>
        <v>#REF!</v>
      </c>
      <c r="M112" s="11" t="e">
        <f t="shared" si="56"/>
        <v>#REF!</v>
      </c>
      <c r="N112" s="70" t="e">
        <f>(SUMIFS(FMZINp3_laika_grafiks!$K$93:$K$231,FMZINp3_laika_grafiks!#REF!,$A112,FMZINp3_laika_grafiks!$M$93:$M$231,N$61))/1000000</f>
        <v>#REF!</v>
      </c>
      <c r="O112" s="11" t="e">
        <f t="shared" si="57"/>
        <v>#REF!</v>
      </c>
      <c r="P112" s="70" t="e">
        <f>(SUMIFS(FMZINp3_laika_grafiks!$K$93:$K$231,FMZINp3_laika_grafiks!#REF!,$A112,FMZINp3_laika_grafiks!$M$93:$M$231,P$61))/1000000</f>
        <v>#REF!</v>
      </c>
      <c r="Q112" s="11" t="e">
        <f t="shared" si="58"/>
        <v>#REF!</v>
      </c>
      <c r="R112" s="70" t="e">
        <f>(SUMIFS(FMZINp3_laika_grafiks!$K$93:$K$231,FMZINp3_laika_grafiks!#REF!,$A112,FMZINp3_laika_grafiks!$M$93:$M$231,R$61))/1000000</f>
        <v>#REF!</v>
      </c>
      <c r="S112" s="11" t="e">
        <f t="shared" si="59"/>
        <v>#REF!</v>
      </c>
      <c r="T112" s="70" t="e">
        <f>(SUMIFS(FMZINp3_laika_grafiks!$K$93:$K$231,FMZINp3_laika_grafiks!#REF!,$A112,FMZINp3_laika_grafiks!$M$93:$M$231,T$61))/1000000</f>
        <v>#REF!</v>
      </c>
      <c r="U112" s="11" t="e">
        <f t="shared" si="60"/>
        <v>#REF!</v>
      </c>
      <c r="V112" s="70" t="e">
        <f>(SUMIFS(FMZINp3_laika_grafiks!$K$93:$K$231,FMZINp3_laika_grafiks!#REF!,$A112,FMZINp3_laika_grafiks!$M$93:$M$231,V$61))/1000000</f>
        <v>#REF!</v>
      </c>
      <c r="W112" s="11" t="e">
        <f t="shared" si="61"/>
        <v>#REF!</v>
      </c>
      <c r="X112" s="70" t="e">
        <f>(SUMIFS(FMZINp3_laika_grafiks!$K$93:$K$231,FMZINp3_laika_grafiks!#REF!,$A112,FMZINp3_laika_grafiks!$M$93:$M$231,X$61))/1000000</f>
        <v>#REF!</v>
      </c>
      <c r="Y112" s="11" t="e">
        <f t="shared" si="62"/>
        <v>#REF!</v>
      </c>
      <c r="AB112" s="51" t="s">
        <v>52</v>
      </c>
      <c r="AC112" s="49" t="e">
        <f>(SUMIFS(FMZINp3_laika_grafiks!$K$93:$K$231,FMZINp3_laika_grafiks!#REF!,'GRAFIKI II'!$AB112,FMZINp3_laika_grafiks!$M$93:$M$231,'GRAFIKI II'!AC$61)/1000000)</f>
        <v>#REF!</v>
      </c>
      <c r="AD112" s="49" t="e">
        <f>(SUMIFS(FMZINp3_laika_grafiks!$K$93:$K$231,FMZINp3_laika_grafiks!#REF!,'GRAFIKI II'!$AB112,FMZINp3_laika_grafiks!$M$93:$M$231,'GRAFIKI II'!AD$61)/1000000)</f>
        <v>#REF!</v>
      </c>
      <c r="AE112" s="49" t="e">
        <f>(SUMIFS(FMZINp3_laika_grafiks!$K$93:$K$231,FMZINp3_laika_grafiks!#REF!,'GRAFIKI II'!$AB112,FMZINp3_laika_grafiks!$M$93:$M$231,'GRAFIKI II'!AE$61)/1000000)</f>
        <v>#REF!</v>
      </c>
      <c r="AF112" s="49" t="e">
        <f>(SUMIFS(FMZINp3_laika_grafiks!$K$93:$K$231,FMZINp3_laika_grafiks!#REF!,'GRAFIKI II'!$AB112,FMZINp3_laika_grafiks!$M$93:$M$231,'GRAFIKI II'!AF$61)/1000000)</f>
        <v>#REF!</v>
      </c>
      <c r="AG112" s="49" t="e">
        <f>(SUMIFS(FMZINp3_laika_grafiks!$K$93:$K$231,FMZINp3_laika_grafiks!#REF!,'GRAFIKI II'!$AB112,FMZINp3_laika_grafiks!$M$93:$M$231,'GRAFIKI II'!AG$61)/1000000)</f>
        <v>#REF!</v>
      </c>
      <c r="AH112" s="49" t="e">
        <f>(SUMIFS(FMZINp3_laika_grafiks!$K$93:$K$231,FMZINp3_laika_grafiks!#REF!,'GRAFIKI II'!$AB112,FMZINp3_laika_grafiks!$M$93:$M$231,'GRAFIKI II'!AH$61)/1000000)</f>
        <v>#REF!</v>
      </c>
      <c r="AI112" s="49" t="e">
        <f>(SUMIFS(FMZINp3_laika_grafiks!$K$93:$K$231,FMZINp3_laika_grafiks!#REF!,'GRAFIKI II'!$AB112,FMZINp3_laika_grafiks!$M$93:$M$231,'GRAFIKI II'!AI$61)/1000000)</f>
        <v>#REF!</v>
      </c>
      <c r="AJ112" s="49" t="e">
        <f>(SUMIFS(FMZINp3_laika_grafiks!$K$93:$K$231,FMZINp3_laika_grafiks!#REF!,'GRAFIKI II'!$AB112,FMZINp3_laika_grafiks!$M$93:$M$231,'GRAFIKI II'!AJ$61)/1000000)</f>
        <v>#REF!</v>
      </c>
      <c r="AK112" s="49" t="e">
        <f>(SUMIFS(FMZINp3_laika_grafiks!$K$93:$K$231,FMZINp3_laika_grafiks!#REF!,'GRAFIKI II'!$AB112,FMZINp3_laika_grafiks!$M$93:$M$231,'GRAFIKI II'!AK$61)/1000000)</f>
        <v>#REF!</v>
      </c>
      <c r="AL112" s="49" t="e">
        <f>(SUMIFS(FMZINp3_laika_grafiks!$K$93:$K$231,FMZINp3_laika_grafiks!#REF!,'GRAFIKI II'!$AB112,FMZINp3_laika_grafiks!$M$93:$M$231,'GRAFIKI II'!AL$61)/1000000)</f>
        <v>#REF!</v>
      </c>
      <c r="AM112" s="49" t="e">
        <f>(SUMIFS(FMZINp3_laika_grafiks!$K$93:$K$231,FMZINp3_laika_grafiks!#REF!,'GRAFIKI II'!$AB112,FMZINp3_laika_grafiks!$M$93:$M$231,'GRAFIKI II'!AM$61)/1000000)</f>
        <v>#REF!</v>
      </c>
      <c r="AN112" s="49" t="e">
        <f>(SUMIFS(FMZINp3_laika_grafiks!$K$93:$K$231,FMZINp3_laika_grafiks!#REF!,'GRAFIKI II'!$AB112,FMZINp3_laika_grafiks!$M$93:$M$231,'GRAFIKI II'!AN$61)/1000000)</f>
        <v>#REF!</v>
      </c>
    </row>
    <row r="113" spans="1:51" x14ac:dyDescent="0.4">
      <c r="A113" s="18" t="s">
        <v>22</v>
      </c>
      <c r="B113" s="18" t="e">
        <f>SUM(B91:B112)</f>
        <v>#REF!</v>
      </c>
      <c r="C113" s="11" t="e">
        <f t="shared" si="51"/>
        <v>#REF!</v>
      </c>
      <c r="D113" s="18" t="e">
        <f t="shared" ref="D113" si="63">SUM(D91:D112)</f>
        <v>#REF!</v>
      </c>
      <c r="E113" s="11" t="e">
        <f t="shared" si="52"/>
        <v>#REF!</v>
      </c>
      <c r="F113" s="18" t="e">
        <f>SUM(F91:F112)</f>
        <v>#REF!</v>
      </c>
      <c r="G113" s="11" t="e">
        <f t="shared" si="53"/>
        <v>#REF!</v>
      </c>
      <c r="H113" s="18" t="e">
        <f>SUM(H91:H112)</f>
        <v>#REF!</v>
      </c>
      <c r="I113" s="11" t="e">
        <f t="shared" si="54"/>
        <v>#REF!</v>
      </c>
      <c r="J113" s="18" t="e">
        <f>SUM(J91:J112)</f>
        <v>#REF!</v>
      </c>
      <c r="K113" s="11" t="e">
        <f t="shared" si="55"/>
        <v>#REF!</v>
      </c>
      <c r="L113" s="18" t="e">
        <f>SUM(L91:L112)</f>
        <v>#REF!</v>
      </c>
      <c r="M113" s="11" t="e">
        <f t="shared" si="56"/>
        <v>#REF!</v>
      </c>
      <c r="N113" s="18" t="e">
        <f>SUM(N91:N112)</f>
        <v>#REF!</v>
      </c>
      <c r="O113" s="11" t="e">
        <f t="shared" si="57"/>
        <v>#REF!</v>
      </c>
      <c r="P113" s="18" t="e">
        <f>SUM(P91:P112)</f>
        <v>#REF!</v>
      </c>
      <c r="Q113" s="11" t="e">
        <f t="shared" si="58"/>
        <v>#REF!</v>
      </c>
      <c r="R113" s="18" t="e">
        <f>SUM(R91:R112)</f>
        <v>#REF!</v>
      </c>
      <c r="S113" s="11" t="e">
        <f t="shared" si="59"/>
        <v>#REF!</v>
      </c>
      <c r="T113" s="18" t="e">
        <f>SUM(T91:T112)</f>
        <v>#REF!</v>
      </c>
      <c r="U113" s="11" t="e">
        <f t="shared" si="60"/>
        <v>#REF!</v>
      </c>
      <c r="V113" s="18" t="e">
        <f>SUM(V91:V112)</f>
        <v>#REF!</v>
      </c>
      <c r="W113" s="11" t="e">
        <f t="shared" si="61"/>
        <v>#REF!</v>
      </c>
      <c r="X113" s="18" t="e">
        <f>SUM(X91:X112)</f>
        <v>#REF!</v>
      </c>
      <c r="Y113" s="11" t="e">
        <f t="shared" si="62"/>
        <v>#REF!</v>
      </c>
      <c r="AB113" s="6" t="e">
        <f>SUM(AC113:AN113)</f>
        <v>#REF!</v>
      </c>
      <c r="AC113" s="6" t="e">
        <f>SUM(AC91:AC112)</f>
        <v>#REF!</v>
      </c>
      <c r="AD113" s="6" t="e">
        <f t="shared" ref="AD113:AN113" si="64">SUM(AD91:AD112)</f>
        <v>#REF!</v>
      </c>
      <c r="AE113" s="6" t="e">
        <f t="shared" si="64"/>
        <v>#REF!</v>
      </c>
      <c r="AF113" s="6" t="e">
        <f t="shared" si="64"/>
        <v>#REF!</v>
      </c>
      <c r="AG113" s="6" t="e">
        <f t="shared" si="64"/>
        <v>#REF!</v>
      </c>
      <c r="AH113" s="6" t="e">
        <f t="shared" si="64"/>
        <v>#REF!</v>
      </c>
      <c r="AI113" s="6" t="e">
        <f t="shared" si="64"/>
        <v>#REF!</v>
      </c>
      <c r="AJ113" s="6" t="e">
        <f t="shared" si="64"/>
        <v>#REF!</v>
      </c>
      <c r="AK113" s="6" t="e">
        <f t="shared" si="64"/>
        <v>#REF!</v>
      </c>
      <c r="AL113" s="6" t="e">
        <f t="shared" si="64"/>
        <v>#REF!</v>
      </c>
      <c r="AM113" s="6" t="e">
        <f t="shared" si="64"/>
        <v>#REF!</v>
      </c>
      <c r="AN113" s="6" t="e">
        <f t="shared" si="64"/>
        <v>#REF!</v>
      </c>
    </row>
    <row r="114" spans="1:51" x14ac:dyDescent="0.4">
      <c r="A114" s="18" t="e">
        <f>SUM(B113:I113)</f>
        <v>#REF!</v>
      </c>
      <c r="B114" s="18"/>
      <c r="C114" s="18"/>
      <c r="D114" s="18"/>
      <c r="E114" s="18"/>
      <c r="F114" s="18"/>
      <c r="G114" s="18"/>
      <c r="H114" s="18"/>
      <c r="I114" s="18"/>
      <c r="J114" s="18"/>
      <c r="K114" s="18"/>
      <c r="L114" s="18"/>
      <c r="M114" s="18"/>
      <c r="O114" s="11"/>
      <c r="P114" s="6"/>
      <c r="Q114" s="6"/>
      <c r="R114" s="6"/>
      <c r="S114" s="6"/>
      <c r="T114" s="6"/>
      <c r="U114" s="6"/>
      <c r="V114" s="6"/>
      <c r="W114" s="6"/>
      <c r="X114" s="6"/>
      <c r="Y114" s="6"/>
      <c r="Z114" s="6"/>
      <c r="AA114" s="6"/>
      <c r="AB114" s="6"/>
    </row>
    <row r="115" spans="1:51" x14ac:dyDescent="0.4">
      <c r="A115" s="4"/>
      <c r="B115" s="18"/>
      <c r="C115" s="18"/>
      <c r="D115" s="18"/>
      <c r="E115" s="18"/>
      <c r="F115" s="18"/>
      <c r="G115" s="18"/>
      <c r="H115" s="18"/>
      <c r="I115" s="18"/>
      <c r="J115" s="18"/>
      <c r="K115" s="18"/>
      <c r="L115" s="18"/>
      <c r="M115" s="18"/>
      <c r="P115" s="6"/>
      <c r="Q115" s="6"/>
      <c r="R115" s="6"/>
      <c r="S115" s="6"/>
      <c r="T115" s="6"/>
      <c r="U115" s="6"/>
      <c r="V115" s="6"/>
      <c r="W115" s="6"/>
      <c r="X115" s="6"/>
      <c r="Y115" s="6"/>
      <c r="Z115" s="6"/>
      <c r="AA115" s="6"/>
      <c r="AB115" s="6"/>
    </row>
    <row r="116" spans="1:51" ht="17.600000000000001" x14ac:dyDescent="0.4">
      <c r="A116" s="63" t="s">
        <v>81</v>
      </c>
    </row>
    <row r="117" spans="1:51" x14ac:dyDescent="0.4">
      <c r="A117" s="52"/>
      <c r="B117" s="53"/>
      <c r="C117" s="53"/>
      <c r="D117" s="54"/>
      <c r="E117" s="53"/>
      <c r="F117" s="53"/>
      <c r="G117" s="53"/>
      <c r="H117" s="53"/>
      <c r="I117" s="53"/>
      <c r="J117" s="53"/>
      <c r="K117" s="53"/>
      <c r="L117" s="53"/>
      <c r="M117" s="53"/>
      <c r="P117" s="317" t="s">
        <v>93</v>
      </c>
      <c r="Q117" s="317"/>
      <c r="R117" s="317"/>
      <c r="S117" s="317"/>
      <c r="T117" s="317"/>
      <c r="U117" s="317"/>
      <c r="V117" s="317"/>
      <c r="W117" s="317"/>
      <c r="X117" s="317"/>
      <c r="Y117" s="317"/>
      <c r="Z117" s="317"/>
      <c r="AA117" s="317"/>
      <c r="AB117" s="317"/>
    </row>
    <row r="118" spans="1:51" x14ac:dyDescent="0.4">
      <c r="B118" s="25" t="s">
        <v>55</v>
      </c>
      <c r="Q118" s="25" t="s">
        <v>98</v>
      </c>
      <c r="AI118" s="317" t="s">
        <v>53</v>
      </c>
      <c r="AJ118" s="317"/>
      <c r="AK118" s="317"/>
      <c r="AL118" s="317"/>
      <c r="AM118" s="317"/>
      <c r="AN118" s="317"/>
      <c r="AO118" s="317"/>
      <c r="AP118" s="317"/>
      <c r="AQ118" s="317"/>
      <c r="AR118" s="317"/>
      <c r="AS118" s="317"/>
      <c r="AT118" s="317"/>
      <c r="AU118" s="317"/>
      <c r="AV118" s="317"/>
      <c r="AW118" s="317"/>
      <c r="AX118" s="317"/>
      <c r="AY118" s="99"/>
    </row>
    <row r="119" spans="1:51" x14ac:dyDescent="0.4">
      <c r="A119" s="46"/>
      <c r="B119" s="42" t="s">
        <v>17</v>
      </c>
      <c r="C119" s="42" t="s">
        <v>12</v>
      </c>
      <c r="D119" s="42" t="s">
        <v>10</v>
      </c>
      <c r="E119" s="42" t="s">
        <v>9</v>
      </c>
      <c r="F119" s="42" t="s">
        <v>7</v>
      </c>
      <c r="G119" s="42" t="s">
        <v>6</v>
      </c>
      <c r="H119" s="42" t="s">
        <v>8</v>
      </c>
      <c r="I119" s="42" t="s">
        <v>18</v>
      </c>
      <c r="J119" s="42" t="s">
        <v>16</v>
      </c>
      <c r="K119" s="42" t="s">
        <v>11</v>
      </c>
      <c r="L119" s="42" t="s">
        <v>15</v>
      </c>
      <c r="M119" s="42" t="s">
        <v>26</v>
      </c>
      <c r="P119" s="46"/>
      <c r="Q119" s="47" t="s">
        <v>17</v>
      </c>
      <c r="R119" s="47" t="s">
        <v>12</v>
      </c>
      <c r="S119" s="47" t="s">
        <v>10</v>
      </c>
      <c r="T119" s="47" t="s">
        <v>9</v>
      </c>
      <c r="U119" s="47" t="s">
        <v>7</v>
      </c>
      <c r="V119" s="47" t="s">
        <v>6</v>
      </c>
      <c r="W119" s="47" t="s">
        <v>8</v>
      </c>
      <c r="X119" s="47" t="s">
        <v>18</v>
      </c>
      <c r="Y119" s="47" t="s">
        <v>16</v>
      </c>
      <c r="Z119" s="47" t="s">
        <v>11</v>
      </c>
      <c r="AA119" s="47" t="s">
        <v>15</v>
      </c>
      <c r="AB119" s="47" t="s">
        <v>26</v>
      </c>
      <c r="AI119" s="25" t="s">
        <v>56</v>
      </c>
    </row>
    <row r="120" spans="1:51" x14ac:dyDescent="0.4">
      <c r="A120" s="42" t="s">
        <v>54</v>
      </c>
      <c r="B120" s="85" t="e">
        <f>SUMIFS(FMZINp3_laika_grafiks!$K$93:$K$231,FMZINp3_laika_grafiks!#REF!,'GRAFIKI II'!$A120,FMZINp3_laika_grafiks!$M$93:$M$231,'GRAFIKI II'!B$119)</f>
        <v>#REF!</v>
      </c>
      <c r="C120" s="85" t="e">
        <f>SUMIFS(FMZINp3_laika_grafiks!$K$93:$K$231,FMZINp3_laika_grafiks!#REF!,'GRAFIKI II'!$A120,FMZINp3_laika_grafiks!$M$93:$M$231,'GRAFIKI II'!C$119)</f>
        <v>#REF!</v>
      </c>
      <c r="D120" s="85" t="e">
        <f>SUMIFS(FMZINp3_laika_grafiks!$K$93:$K$231,FMZINp3_laika_grafiks!#REF!,'GRAFIKI II'!$A120,FMZINp3_laika_grafiks!$M$93:$M$231,'GRAFIKI II'!D$119)</f>
        <v>#REF!</v>
      </c>
      <c r="E120" s="85" t="e">
        <f>SUMIFS(FMZINp3_laika_grafiks!$K$93:$K$231,FMZINp3_laika_grafiks!#REF!,'GRAFIKI II'!$A120,FMZINp3_laika_grafiks!$M$93:$M$231,'GRAFIKI II'!E$119)</f>
        <v>#REF!</v>
      </c>
      <c r="F120" s="85" t="e">
        <f>SUMIFS(FMZINp3_laika_grafiks!$K$93:$K$231,FMZINp3_laika_grafiks!#REF!,'GRAFIKI II'!$A120,FMZINp3_laika_grafiks!$M$93:$M$231,'GRAFIKI II'!F$119)</f>
        <v>#REF!</v>
      </c>
      <c r="G120" s="85" t="e">
        <f>SUMIFS(FMZINp3_laika_grafiks!$K$93:$K$231,FMZINp3_laika_grafiks!#REF!,'GRAFIKI II'!$A120,FMZINp3_laika_grafiks!$M$93:$M$231,'GRAFIKI II'!G$119)</f>
        <v>#REF!</v>
      </c>
      <c r="H120" s="85" t="e">
        <f>SUMIFS(FMZINp3_laika_grafiks!$K$93:$K$231,FMZINp3_laika_grafiks!#REF!,'GRAFIKI II'!$A120,FMZINp3_laika_grafiks!$M$93:$M$231,'GRAFIKI II'!H$119)</f>
        <v>#REF!</v>
      </c>
      <c r="I120" s="85" t="e">
        <f>SUMIFS(FMZINp3_laika_grafiks!$K$93:$K$231,FMZINp3_laika_grafiks!#REF!,'GRAFIKI II'!$A120,FMZINp3_laika_grafiks!$M$93:$M$231,'GRAFIKI II'!I$119)</f>
        <v>#REF!</v>
      </c>
      <c r="J120" s="85" t="e">
        <f>SUMIFS(FMZINp3_laika_grafiks!$K$93:$K$231,FMZINp3_laika_grafiks!#REF!,'GRAFIKI II'!$A120,FMZINp3_laika_grafiks!$M$93:$M$231,'GRAFIKI II'!J$119)</f>
        <v>#REF!</v>
      </c>
      <c r="K120" s="85" t="e">
        <f>SUMIFS(FMZINp3_laika_grafiks!$K$93:$K$231,FMZINp3_laika_grafiks!#REF!,'GRAFIKI II'!$A120,FMZINp3_laika_grafiks!$M$93:$M$231,'GRAFIKI II'!K$119)</f>
        <v>#REF!</v>
      </c>
      <c r="L120" s="85" t="e">
        <f>SUMIFS(FMZINp3_laika_grafiks!$K$93:$K$231,FMZINp3_laika_grafiks!#REF!,'GRAFIKI II'!$A120,FMZINp3_laika_grafiks!$M$93:$M$231,'GRAFIKI II'!L$119)</f>
        <v>#REF!</v>
      </c>
      <c r="M120" s="85" t="e">
        <f>SUMIFS(FMZINp3_laika_grafiks!$K$93:$K$231,FMZINp3_laika_grafiks!#REF!,'GRAFIKI II'!$A120,FMZINp3_laika_grafiks!$M$93:$M$231,'GRAFIKI II'!M$119)</f>
        <v>#REF!</v>
      </c>
      <c r="P120" s="48" t="s">
        <v>54</v>
      </c>
      <c r="Q120" s="49" t="e">
        <f>(SUMIFS(FMZINp3_laika_grafiks!$K$93:$K$231,FMZINp3_laika_grafiks!#REF!,'GRAFIKI II'!$P120,FMZINp3_laika_grafiks!$M$93:$M$231,'GRAFIKI II'!Q$119))/1000000</f>
        <v>#REF!</v>
      </c>
      <c r="R120" s="49" t="e">
        <f>(SUMIFS(FMZINp3_laika_grafiks!$K$93:$K$231,FMZINp3_laika_grafiks!#REF!,'GRAFIKI II'!$P120,FMZINp3_laika_grafiks!$M$93:$M$231,'GRAFIKI II'!R$119))/1000000</f>
        <v>#REF!</v>
      </c>
      <c r="S120" s="49" t="e">
        <f>(SUMIFS(FMZINp3_laika_grafiks!$K$93:$K$231,FMZINp3_laika_grafiks!#REF!,'GRAFIKI II'!$P120,FMZINp3_laika_grafiks!$M$93:$M$231,'GRAFIKI II'!S$119))/1000000</f>
        <v>#REF!</v>
      </c>
      <c r="T120" s="49" t="e">
        <f>(SUMIFS(FMZINp3_laika_grafiks!$K$93:$K$231,FMZINp3_laika_grafiks!#REF!,'GRAFIKI II'!$P120,FMZINp3_laika_grafiks!$M$93:$M$231,'GRAFIKI II'!T$119))/1000000</f>
        <v>#REF!</v>
      </c>
      <c r="U120" s="49" t="e">
        <f>(SUMIFS(FMZINp3_laika_grafiks!$K$93:$K$231,FMZINp3_laika_grafiks!#REF!,'GRAFIKI II'!$P120,FMZINp3_laika_grafiks!$M$93:$M$231,'GRAFIKI II'!U$119))/1000000</f>
        <v>#REF!</v>
      </c>
      <c r="V120" s="49" t="e">
        <f>(SUMIFS(FMZINp3_laika_grafiks!$K$93:$K$231,FMZINp3_laika_grafiks!#REF!,'GRAFIKI II'!$P120,FMZINp3_laika_grafiks!$M$93:$M$231,'GRAFIKI II'!V$119))/1000000</f>
        <v>#REF!</v>
      </c>
      <c r="W120" s="49" t="e">
        <f>(SUMIFS(FMZINp3_laika_grafiks!$K$93:$K$231,FMZINp3_laika_grafiks!#REF!,'GRAFIKI II'!$P120,FMZINp3_laika_grafiks!$M$93:$M$231,'GRAFIKI II'!W$119))/1000000</f>
        <v>#REF!</v>
      </c>
      <c r="X120" s="49" t="e">
        <f>(SUMIFS(FMZINp3_laika_grafiks!$K$93:$K$231,FMZINp3_laika_grafiks!#REF!,'GRAFIKI II'!$P120,FMZINp3_laika_grafiks!$M$93:$M$231,'GRAFIKI II'!X$119))/1000000</f>
        <v>#REF!</v>
      </c>
      <c r="Y120" s="49" t="e">
        <f>(SUMIFS(FMZINp3_laika_grafiks!$K$93:$K$231,FMZINp3_laika_grafiks!#REF!,'GRAFIKI II'!$P120,FMZINp3_laika_grafiks!$M$93:$M$231,'GRAFIKI II'!Y$119))/1000000</f>
        <v>#REF!</v>
      </c>
      <c r="Z120" s="49" t="e">
        <f>(SUMIFS(FMZINp3_laika_grafiks!$K$93:$K$231,FMZINp3_laika_grafiks!#REF!,'GRAFIKI II'!$P120,FMZINp3_laika_grafiks!$M$93:$M$231,'GRAFIKI II'!Z$119))/1000000</f>
        <v>#REF!</v>
      </c>
      <c r="AA120" s="49" t="e">
        <f>(SUMIFS(FMZINp3_laika_grafiks!$K$93:$K$231,FMZINp3_laika_grafiks!#REF!,'GRAFIKI II'!$P120,FMZINp3_laika_grafiks!$M$93:$M$231,'GRAFIKI II'!AA$119))/1000000</f>
        <v>#REF!</v>
      </c>
      <c r="AB120" s="49" t="e">
        <f>(SUMIFS(FMZINp3_laika_grafiks!$K$93:$K$231,FMZINp3_laika_grafiks!#REF!,'GRAFIKI II'!$P120,FMZINp3_laika_grafiks!$M$93:$M$231,'GRAFIKI II'!AB$119))/1000000</f>
        <v>#REF!</v>
      </c>
      <c r="AJ120" t="str">
        <f>AD61</f>
        <v>EM</v>
      </c>
      <c r="AK120" t="str">
        <f>AG61</f>
        <v>VM</v>
      </c>
      <c r="AL120" t="str">
        <f>AL61</f>
        <v>IeM</v>
      </c>
      <c r="AM120" t="str">
        <f>AN61</f>
        <v>KEM</v>
      </c>
      <c r="AN120" t="str">
        <f>AF61</f>
        <v>IZM</v>
      </c>
      <c r="AO120" t="str">
        <f>AE61</f>
        <v>VARAM</v>
      </c>
      <c r="AP120" t="str">
        <f>AM61</f>
        <v>TM</v>
      </c>
    </row>
    <row r="121" spans="1:51" x14ac:dyDescent="0.4">
      <c r="A121" s="42" t="s">
        <v>33</v>
      </c>
      <c r="B121" s="85" t="e">
        <f>SUMIFS(FMZINp3_laika_grafiks!$K$93:$K$231,FMZINp3_laika_grafiks!#REF!,'GRAFIKI II'!$A121,FMZINp3_laika_grafiks!$M$93:$M$231,'GRAFIKI II'!B$119)/1000000+B120</f>
        <v>#REF!</v>
      </c>
      <c r="C121" s="85" t="e">
        <f>SUMIFS(FMZINp3_laika_grafiks!$K$93:$K$231,FMZINp3_laika_grafiks!#REF!,'GRAFIKI II'!$A121,FMZINp3_laika_grafiks!$M$93:$M$231,'GRAFIKI II'!C$119)/1000000+C120</f>
        <v>#REF!</v>
      </c>
      <c r="D121" s="85" t="e">
        <f>SUMIFS(FMZINp3_laika_grafiks!$K$93:$K$231,FMZINp3_laika_grafiks!#REF!,'GRAFIKI II'!$A121,FMZINp3_laika_grafiks!$M$93:$M$231,'GRAFIKI II'!D$119)/1000000+D120</f>
        <v>#REF!</v>
      </c>
      <c r="E121" s="85" t="e">
        <f>SUMIFS(FMZINp3_laika_grafiks!$K$93:$K$231,FMZINp3_laika_grafiks!#REF!,'GRAFIKI II'!$A121,FMZINp3_laika_grafiks!$M$93:$M$231,'GRAFIKI II'!E$119)/1000000+E120</f>
        <v>#REF!</v>
      </c>
      <c r="F121" s="85" t="e">
        <f>SUMIFS(FMZINp3_laika_grafiks!$K$93:$K$231,FMZINp3_laika_grafiks!#REF!,'GRAFIKI II'!$A121,FMZINp3_laika_grafiks!$M$93:$M$231,'GRAFIKI II'!F$119)/1000000+F120</f>
        <v>#REF!</v>
      </c>
      <c r="G121" s="85" t="e">
        <f>SUMIFS(FMZINp3_laika_grafiks!$K$93:$K$231,FMZINp3_laika_grafiks!#REF!,'GRAFIKI II'!$A121,FMZINp3_laika_grafiks!$M$93:$M$231,'GRAFIKI II'!G$119)/1000000+G120</f>
        <v>#REF!</v>
      </c>
      <c r="H121" s="85" t="e">
        <f>SUMIFS(FMZINp3_laika_grafiks!$K$93:$K$231,FMZINp3_laika_grafiks!#REF!,'GRAFIKI II'!$A121,FMZINp3_laika_grafiks!$M$93:$M$231,'GRAFIKI II'!H$119)/1000000+H120</f>
        <v>#REF!</v>
      </c>
      <c r="I121" s="85" t="e">
        <f>SUMIFS(FMZINp3_laika_grafiks!$K$93:$K$231,FMZINp3_laika_grafiks!#REF!,'GRAFIKI II'!$A121,FMZINp3_laika_grafiks!$M$93:$M$231,'GRAFIKI II'!I$119)/1000000+I120</f>
        <v>#REF!</v>
      </c>
      <c r="J121" s="85" t="e">
        <f>SUMIFS(FMZINp3_laika_grafiks!$K$93:$K$231,FMZINp3_laika_grafiks!#REF!,'GRAFIKI II'!$A121,FMZINp3_laika_grafiks!$M$93:$M$231,'GRAFIKI II'!J$119)/1000000+J120</f>
        <v>#REF!</v>
      </c>
      <c r="K121" s="85" t="e">
        <f>SUMIFS(FMZINp3_laika_grafiks!$K$93:$K$231,FMZINp3_laika_grafiks!#REF!,'GRAFIKI II'!$A121,FMZINp3_laika_grafiks!$M$93:$M$231,'GRAFIKI II'!K$119)/1000000+K120</f>
        <v>#REF!</v>
      </c>
      <c r="L121" s="85" t="e">
        <f>SUMIFS(FMZINp3_laika_grafiks!$K$93:$K$231,FMZINp3_laika_grafiks!#REF!,'GRAFIKI II'!$A121,FMZINp3_laika_grafiks!$M$93:$M$231,'GRAFIKI II'!L$119)/1000000+L120</f>
        <v>#REF!</v>
      </c>
      <c r="M121" s="85" t="e">
        <f>SUMIFS(FMZINp3_laika_grafiks!$K$93:$K$231,FMZINp3_laika_grafiks!#REF!,'GRAFIKI II'!$A121,FMZINp3_laika_grafiks!$M$93:$M$231,'GRAFIKI II'!M$119)/1000000+M120</f>
        <v>#REF!</v>
      </c>
      <c r="P121" s="48" t="s">
        <v>33</v>
      </c>
      <c r="Q121" s="49" t="e">
        <f>((SUMIFS(FMZINp3_laika_grafiks!$K$93:$K$231,FMZINp3_laika_grafiks!#REF!,'GRAFIKI II'!$P121,FMZINp3_laika_grafiks!$M$93:$M$231,'GRAFIKI II'!Q$119))/1000000)+Q120</f>
        <v>#REF!</v>
      </c>
      <c r="R121" s="49" t="e">
        <f>((SUMIFS(FMZINp3_laika_grafiks!$K$93:$K$231,FMZINp3_laika_grafiks!#REF!,'GRAFIKI II'!$P121,FMZINp3_laika_grafiks!$M$93:$M$231,'GRAFIKI II'!R$119))/1000000)+R120</f>
        <v>#REF!</v>
      </c>
      <c r="S121" s="49" t="e">
        <f>((SUMIFS(FMZINp3_laika_grafiks!$K$93:$K$231,FMZINp3_laika_grafiks!#REF!,'GRAFIKI II'!$P121,FMZINp3_laika_grafiks!$M$93:$M$231,'GRAFIKI II'!S$119))/1000000)+S120</f>
        <v>#REF!</v>
      </c>
      <c r="T121" s="49" t="e">
        <f>((SUMIFS(FMZINp3_laika_grafiks!$K$93:$K$231,FMZINp3_laika_grafiks!#REF!,'GRAFIKI II'!$P121,FMZINp3_laika_grafiks!$M$93:$M$231,'GRAFIKI II'!T$119))/1000000)+T120</f>
        <v>#REF!</v>
      </c>
      <c r="U121" s="49" t="e">
        <f>((SUMIFS(FMZINp3_laika_grafiks!$K$93:$K$231,FMZINp3_laika_grafiks!#REF!,'GRAFIKI II'!$P121,FMZINp3_laika_grafiks!$M$93:$M$231,'GRAFIKI II'!U$119))/1000000)+U120</f>
        <v>#REF!</v>
      </c>
      <c r="V121" s="49" t="e">
        <f>((SUMIFS(FMZINp3_laika_grafiks!$K$93:$K$231,FMZINp3_laika_grafiks!#REF!,'GRAFIKI II'!$P121,FMZINp3_laika_grafiks!$M$93:$M$231,'GRAFIKI II'!V$119))/1000000)+V120</f>
        <v>#REF!</v>
      </c>
      <c r="W121" s="49" t="e">
        <f>((SUMIFS(FMZINp3_laika_grafiks!$K$93:$K$231,FMZINp3_laika_grafiks!#REF!,'GRAFIKI II'!$P121,FMZINp3_laika_grafiks!$M$93:$M$231,'GRAFIKI II'!W$119))/1000000)+W120</f>
        <v>#REF!</v>
      </c>
      <c r="X121" s="49" t="e">
        <f>((SUMIFS(FMZINp3_laika_grafiks!$K$93:$K$231,FMZINp3_laika_grafiks!#REF!,'GRAFIKI II'!$P121,FMZINp3_laika_grafiks!$M$93:$M$231,'GRAFIKI II'!X$119))/1000000)+X120</f>
        <v>#REF!</v>
      </c>
      <c r="Y121" s="49" t="e">
        <f>((SUMIFS(FMZINp3_laika_grafiks!$K$93:$K$231,FMZINp3_laika_grafiks!#REF!,'GRAFIKI II'!$P121,FMZINp3_laika_grafiks!$M$93:$M$231,'GRAFIKI II'!Y$119))/1000000)+Y120</f>
        <v>#REF!</v>
      </c>
      <c r="Z121" s="49" t="e">
        <f>((SUMIFS(FMZINp3_laika_grafiks!$K$93:$K$231,FMZINp3_laika_grafiks!#REF!,'GRAFIKI II'!$P121,FMZINp3_laika_grafiks!$M$93:$M$231,'GRAFIKI II'!Z$119))/1000000)+Z120</f>
        <v>#REF!</v>
      </c>
      <c r="AA121" s="49" t="e">
        <f>((SUMIFS(FMZINp3_laika_grafiks!$K$93:$K$231,FMZINp3_laika_grafiks!#REF!,'GRAFIKI II'!$P121,FMZINp3_laika_grafiks!$M$93:$M$231,'GRAFIKI II'!AA$119))/1000000)+AA120</f>
        <v>#REF!</v>
      </c>
      <c r="AB121" s="49" t="e">
        <f>((SUMIFS(FMZINp3_laika_grafiks!$K$93:$K$231,FMZINp3_laika_grafiks!#REF!,'GRAFIKI II'!$P121,FMZINp3_laika_grafiks!$M$93:$M$231,'GRAFIKI II'!AB$119))/1000000)+AB120</f>
        <v>#REF!</v>
      </c>
      <c r="AI121" t="str">
        <f>AB62</f>
        <v>2022 IV</v>
      </c>
      <c r="AJ121" s="56" t="e">
        <f>AD62</f>
        <v>#REF!</v>
      </c>
      <c r="AK121" s="56" t="e">
        <f>AG62</f>
        <v>#REF!</v>
      </c>
      <c r="AL121" s="56" t="e">
        <f>AL62</f>
        <v>#REF!</v>
      </c>
      <c r="AM121" s="56" t="e">
        <f>AN62</f>
        <v>#REF!</v>
      </c>
      <c r="AN121" s="56" t="e">
        <f>AF62</f>
        <v>#REF!</v>
      </c>
      <c r="AO121" s="56" t="e">
        <f>AE62</f>
        <v>#REF!</v>
      </c>
      <c r="AP121" s="56" t="e">
        <f>AM62</f>
        <v>#REF!</v>
      </c>
    </row>
    <row r="122" spans="1:51" x14ac:dyDescent="0.4">
      <c r="A122" s="42" t="s">
        <v>34</v>
      </c>
      <c r="B122" s="85" t="e">
        <f>SUMIFS(FMZINp3_laika_grafiks!$K$93:$K$231,FMZINp3_laika_grafiks!#REF!,'GRAFIKI II'!$A122,FMZINp3_laika_grafiks!$M$93:$M$231,'GRAFIKI II'!B$119)/1000000+B121</f>
        <v>#REF!</v>
      </c>
      <c r="C122" s="85" t="e">
        <f>SUMIFS(FMZINp3_laika_grafiks!$K$93:$K$231,FMZINp3_laika_grafiks!#REF!,'GRAFIKI II'!$A122,FMZINp3_laika_grafiks!$M$93:$M$231,'GRAFIKI II'!C$119)/1000000+C121</f>
        <v>#REF!</v>
      </c>
      <c r="D122" s="85" t="e">
        <f>SUMIFS(FMZINp3_laika_grafiks!$K$93:$K$231,FMZINp3_laika_grafiks!#REF!,'GRAFIKI II'!$A122,FMZINp3_laika_grafiks!$M$93:$M$231,'GRAFIKI II'!D$119)/1000000+D121</f>
        <v>#REF!</v>
      </c>
      <c r="E122" s="85" t="e">
        <f>SUMIFS(FMZINp3_laika_grafiks!$K$93:$K$231,FMZINp3_laika_grafiks!#REF!,'GRAFIKI II'!$A122,FMZINp3_laika_grafiks!$M$93:$M$231,'GRAFIKI II'!E$119)/1000000+E121</f>
        <v>#REF!</v>
      </c>
      <c r="F122" s="85" t="e">
        <f>SUMIFS(FMZINp3_laika_grafiks!$K$93:$K$231,FMZINp3_laika_grafiks!#REF!,'GRAFIKI II'!$A122,FMZINp3_laika_grafiks!$M$93:$M$231,'GRAFIKI II'!F$119)/1000000+F121</f>
        <v>#REF!</v>
      </c>
      <c r="G122" s="85" t="e">
        <f>SUMIFS(FMZINp3_laika_grafiks!$K$93:$K$231,FMZINp3_laika_grafiks!#REF!,'GRAFIKI II'!$A122,FMZINp3_laika_grafiks!$M$93:$M$231,'GRAFIKI II'!G$119)/1000000+G121</f>
        <v>#REF!</v>
      </c>
      <c r="H122" s="85" t="e">
        <f>SUMIFS(FMZINp3_laika_grafiks!$K$93:$K$231,FMZINp3_laika_grafiks!#REF!,'GRAFIKI II'!$A122,FMZINp3_laika_grafiks!$M$93:$M$231,'GRAFIKI II'!H$119)/1000000+H121</f>
        <v>#REF!</v>
      </c>
      <c r="I122" s="85" t="e">
        <f>SUMIFS(FMZINp3_laika_grafiks!$K$93:$K$231,FMZINp3_laika_grafiks!#REF!,'GRAFIKI II'!$A122,FMZINp3_laika_grafiks!$M$93:$M$231,'GRAFIKI II'!I$119)/1000000+I121</f>
        <v>#REF!</v>
      </c>
      <c r="J122" s="85" t="e">
        <f>SUMIFS(FMZINp3_laika_grafiks!$K$93:$K$231,FMZINp3_laika_grafiks!#REF!,'GRAFIKI II'!$A122,FMZINp3_laika_grafiks!$M$93:$M$231,'GRAFIKI II'!J$119)/1000000+J121</f>
        <v>#REF!</v>
      </c>
      <c r="K122" s="85" t="e">
        <f>SUMIFS(FMZINp3_laika_grafiks!$K$93:$K$231,FMZINp3_laika_grafiks!#REF!,'GRAFIKI II'!$A122,FMZINp3_laika_grafiks!$M$93:$M$231,'GRAFIKI II'!K$119)/1000000+K121</f>
        <v>#REF!</v>
      </c>
      <c r="L122" s="85" t="e">
        <f>SUMIFS(FMZINp3_laika_grafiks!$K$93:$K$231,FMZINp3_laika_grafiks!#REF!,'GRAFIKI II'!$A122,FMZINp3_laika_grafiks!$M$93:$M$231,'GRAFIKI II'!L$119)/1000000+L121</f>
        <v>#REF!</v>
      </c>
      <c r="M122" s="85" t="e">
        <f>SUMIFS(FMZINp3_laika_grafiks!$K$93:$K$231,FMZINp3_laika_grafiks!#REF!,'GRAFIKI II'!$A122,FMZINp3_laika_grafiks!$M$93:$M$231,'GRAFIKI II'!M$119)/1000000+M121</f>
        <v>#REF!</v>
      </c>
      <c r="P122" s="48" t="s">
        <v>34</v>
      </c>
      <c r="Q122" s="49" t="e">
        <f>((SUMIFS(FMZINp3_laika_grafiks!$K$93:$K$231,FMZINp3_laika_grafiks!#REF!,'GRAFIKI II'!$P122,FMZINp3_laika_grafiks!$M$93:$M$231,'GRAFIKI II'!Q$119))/1000000)+Q121</f>
        <v>#REF!</v>
      </c>
      <c r="R122" s="49" t="e">
        <f>((SUMIFS(FMZINp3_laika_grafiks!$K$93:$K$231,FMZINp3_laika_grafiks!#REF!,'GRAFIKI II'!$P122,FMZINp3_laika_grafiks!$M$93:$M$231,'GRAFIKI II'!R$119))/1000000)+R121</f>
        <v>#REF!</v>
      </c>
      <c r="S122" s="49" t="e">
        <f>((SUMIFS(FMZINp3_laika_grafiks!$K$93:$K$231,FMZINp3_laika_grafiks!#REF!,'GRAFIKI II'!$P122,FMZINp3_laika_grafiks!$M$93:$M$231,'GRAFIKI II'!S$119))/1000000)+S121</f>
        <v>#REF!</v>
      </c>
      <c r="T122" s="49" t="e">
        <f>((SUMIFS(FMZINp3_laika_grafiks!$K$93:$K$231,FMZINp3_laika_grafiks!#REF!,'GRAFIKI II'!$P122,FMZINp3_laika_grafiks!$M$93:$M$231,'GRAFIKI II'!T$119))/1000000)+T121</f>
        <v>#REF!</v>
      </c>
      <c r="U122" s="49" t="e">
        <f>((SUMIFS(FMZINp3_laika_grafiks!$K$93:$K$231,FMZINp3_laika_grafiks!#REF!,'GRAFIKI II'!$P122,FMZINp3_laika_grafiks!$M$93:$M$231,'GRAFIKI II'!U$119))/1000000)+U121</f>
        <v>#REF!</v>
      </c>
      <c r="V122" s="49" t="e">
        <f>((SUMIFS(FMZINp3_laika_grafiks!$K$93:$K$231,FMZINp3_laika_grafiks!#REF!,'GRAFIKI II'!$P122,FMZINp3_laika_grafiks!$M$93:$M$231,'GRAFIKI II'!V$119))/1000000)+V121</f>
        <v>#REF!</v>
      </c>
      <c r="W122" s="49" t="e">
        <f>((SUMIFS(FMZINp3_laika_grafiks!$K$93:$K$231,FMZINp3_laika_grafiks!#REF!,'GRAFIKI II'!$P122,FMZINp3_laika_grafiks!$M$93:$M$231,'GRAFIKI II'!W$119))/1000000)+W121</f>
        <v>#REF!</v>
      </c>
      <c r="X122" s="49" t="e">
        <f>((SUMIFS(FMZINp3_laika_grafiks!$K$93:$K$231,FMZINp3_laika_grafiks!#REF!,'GRAFIKI II'!$P122,FMZINp3_laika_grafiks!$M$93:$M$231,'GRAFIKI II'!X$119))/1000000)+X121</f>
        <v>#REF!</v>
      </c>
      <c r="Y122" s="49" t="e">
        <f>((SUMIFS(FMZINp3_laika_grafiks!$K$93:$K$231,FMZINp3_laika_grafiks!#REF!,'GRAFIKI II'!$P122,FMZINp3_laika_grafiks!$M$93:$M$231,'GRAFIKI II'!Y$119))/1000000)+Y121</f>
        <v>#REF!</v>
      </c>
      <c r="Z122" s="49" t="e">
        <f>((SUMIFS(FMZINp3_laika_grafiks!$K$93:$K$231,FMZINp3_laika_grafiks!#REF!,'GRAFIKI II'!$P122,FMZINp3_laika_grafiks!$M$93:$M$231,'GRAFIKI II'!Z$119))/1000000)+Z121</f>
        <v>#REF!</v>
      </c>
      <c r="AA122" s="49" t="e">
        <f>((SUMIFS(FMZINp3_laika_grafiks!$K$93:$K$231,FMZINp3_laika_grafiks!#REF!,'GRAFIKI II'!$P122,FMZINp3_laika_grafiks!$M$93:$M$231,'GRAFIKI II'!AA$119))/1000000)+AA121</f>
        <v>#REF!</v>
      </c>
      <c r="AB122" s="49" t="e">
        <f>((SUMIFS(FMZINp3_laika_grafiks!$K$93:$K$231,FMZINp3_laika_grafiks!#REF!,'GRAFIKI II'!$P122,FMZINp3_laika_grafiks!$M$93:$M$231,'GRAFIKI II'!AB$119))/1000000)+AB121</f>
        <v>#REF!</v>
      </c>
    </row>
    <row r="123" spans="1:51" x14ac:dyDescent="0.4">
      <c r="A123" s="42" t="s">
        <v>35</v>
      </c>
      <c r="B123" s="85" t="e">
        <f>SUMIFS(FMZINp3_laika_grafiks!$K$93:$K$231,FMZINp3_laika_grafiks!#REF!,'GRAFIKI II'!$A123,FMZINp3_laika_grafiks!$M$93:$M$231,'GRAFIKI II'!B$119)/1000000+B122</f>
        <v>#REF!</v>
      </c>
      <c r="C123" s="85" t="e">
        <f>SUMIFS(FMZINp3_laika_grafiks!$K$93:$K$231,FMZINp3_laika_grafiks!#REF!,'GRAFIKI II'!$A123,FMZINp3_laika_grafiks!$M$93:$M$231,'GRAFIKI II'!C$119)/1000000+C122</f>
        <v>#REF!</v>
      </c>
      <c r="D123" s="85" t="e">
        <f>SUMIFS(FMZINp3_laika_grafiks!$K$93:$K$231,FMZINp3_laika_grafiks!#REF!,'GRAFIKI II'!$A123,FMZINp3_laika_grafiks!$M$93:$M$231,'GRAFIKI II'!D$119)/1000000+D122</f>
        <v>#REF!</v>
      </c>
      <c r="E123" s="85" t="e">
        <f>SUMIFS(FMZINp3_laika_grafiks!$K$93:$K$231,FMZINp3_laika_grafiks!#REF!,'GRAFIKI II'!$A123,FMZINp3_laika_grafiks!$M$93:$M$231,'GRAFIKI II'!E$119)/1000000+E122</f>
        <v>#REF!</v>
      </c>
      <c r="F123" s="85" t="e">
        <f>SUMIFS(FMZINp3_laika_grafiks!$K$93:$K$231,FMZINp3_laika_grafiks!#REF!,'GRAFIKI II'!$A123,FMZINp3_laika_grafiks!$M$93:$M$231,'GRAFIKI II'!F$119)/1000000+F122</f>
        <v>#REF!</v>
      </c>
      <c r="G123" s="85" t="e">
        <f>SUMIFS(FMZINp3_laika_grafiks!$K$93:$K$231,FMZINp3_laika_grafiks!#REF!,'GRAFIKI II'!$A123,FMZINp3_laika_grafiks!$M$93:$M$231,'GRAFIKI II'!G$119)/1000000+G122</f>
        <v>#REF!</v>
      </c>
      <c r="H123" s="85" t="e">
        <f>SUMIFS(FMZINp3_laika_grafiks!$K$93:$K$231,FMZINp3_laika_grafiks!#REF!,'GRAFIKI II'!$A123,FMZINp3_laika_grafiks!$M$93:$M$231,'GRAFIKI II'!H$119)/1000000+H122</f>
        <v>#REF!</v>
      </c>
      <c r="I123" s="85" t="e">
        <f>SUMIFS(FMZINp3_laika_grafiks!$K$93:$K$231,FMZINp3_laika_grafiks!#REF!,'GRAFIKI II'!$A123,FMZINp3_laika_grafiks!$M$93:$M$231,'GRAFIKI II'!I$119)/1000000+I122</f>
        <v>#REF!</v>
      </c>
      <c r="J123" s="85" t="e">
        <f>SUMIFS(FMZINp3_laika_grafiks!$K$93:$K$231,FMZINp3_laika_grafiks!#REF!,'GRAFIKI II'!$A123,FMZINp3_laika_grafiks!$M$93:$M$231,'GRAFIKI II'!J$119)/1000000+J122</f>
        <v>#REF!</v>
      </c>
      <c r="K123" s="85" t="e">
        <f>SUMIFS(FMZINp3_laika_grafiks!$K$93:$K$231,FMZINp3_laika_grafiks!#REF!,'GRAFIKI II'!$A123,FMZINp3_laika_grafiks!$M$93:$M$231,'GRAFIKI II'!K$119)/1000000+K122</f>
        <v>#REF!</v>
      </c>
      <c r="L123" s="85" t="e">
        <f>SUMIFS(FMZINp3_laika_grafiks!$K$93:$K$231,FMZINp3_laika_grafiks!#REF!,'GRAFIKI II'!$A123,FMZINp3_laika_grafiks!$M$93:$M$231,'GRAFIKI II'!L$119)/1000000+L122</f>
        <v>#REF!</v>
      </c>
      <c r="M123" s="85" t="e">
        <f>SUMIFS(FMZINp3_laika_grafiks!$K$93:$K$231,FMZINp3_laika_grafiks!#REF!,'GRAFIKI II'!$A123,FMZINp3_laika_grafiks!$M$93:$M$231,'GRAFIKI II'!M$119)/1000000+M122</f>
        <v>#REF!</v>
      </c>
      <c r="P123" s="48" t="s">
        <v>35</v>
      </c>
      <c r="Q123" s="49" t="e">
        <f>((SUMIFS(FMZINp3_laika_grafiks!$K$93:$K$231,FMZINp3_laika_grafiks!#REF!,'GRAFIKI II'!$P123,FMZINp3_laika_grafiks!$M$93:$M$231,'GRAFIKI II'!Q$119))/1000000)+Q122</f>
        <v>#REF!</v>
      </c>
      <c r="R123" s="49" t="e">
        <f>((SUMIFS(FMZINp3_laika_grafiks!$K$93:$K$231,FMZINp3_laika_grafiks!#REF!,'GRAFIKI II'!$P123,FMZINp3_laika_grafiks!$M$93:$M$231,'GRAFIKI II'!R$119))/1000000)+R122</f>
        <v>#REF!</v>
      </c>
      <c r="S123" s="49" t="e">
        <f>((SUMIFS(FMZINp3_laika_grafiks!$K$93:$K$231,FMZINp3_laika_grafiks!#REF!,'GRAFIKI II'!$P123,FMZINp3_laika_grafiks!$M$93:$M$231,'GRAFIKI II'!S$119))/1000000)+S122</f>
        <v>#REF!</v>
      </c>
      <c r="T123" s="49" t="e">
        <f>((SUMIFS(FMZINp3_laika_grafiks!$K$93:$K$231,FMZINp3_laika_grafiks!#REF!,'GRAFIKI II'!$P123,FMZINp3_laika_grafiks!$M$93:$M$231,'GRAFIKI II'!T$119))/1000000)+T122</f>
        <v>#REF!</v>
      </c>
      <c r="U123" s="49" t="e">
        <f>((SUMIFS(FMZINp3_laika_grafiks!$K$93:$K$231,FMZINp3_laika_grafiks!#REF!,'GRAFIKI II'!$P123,FMZINp3_laika_grafiks!$M$93:$M$231,'GRAFIKI II'!U$119))/1000000)+U122</f>
        <v>#REF!</v>
      </c>
      <c r="V123" s="49" t="e">
        <f>((SUMIFS(FMZINp3_laika_grafiks!$K$93:$K$231,FMZINp3_laika_grafiks!#REF!,'GRAFIKI II'!$P123,FMZINp3_laika_grafiks!$M$93:$M$231,'GRAFIKI II'!V$119))/1000000)+V122</f>
        <v>#REF!</v>
      </c>
      <c r="W123" s="49" t="e">
        <f>((SUMIFS(FMZINp3_laika_grafiks!$K$93:$K$231,FMZINp3_laika_grafiks!#REF!,'GRAFIKI II'!$P123,FMZINp3_laika_grafiks!$M$93:$M$231,'GRAFIKI II'!W$119))/1000000)+W122</f>
        <v>#REF!</v>
      </c>
      <c r="X123" s="49" t="e">
        <f>((SUMIFS(FMZINp3_laika_grafiks!$K$93:$K$231,FMZINp3_laika_grafiks!#REF!,'GRAFIKI II'!$P123,FMZINp3_laika_grafiks!$M$93:$M$231,'GRAFIKI II'!X$119))/1000000)+X122</f>
        <v>#REF!</v>
      </c>
      <c r="Y123" s="49" t="e">
        <f>((SUMIFS(FMZINp3_laika_grafiks!$K$93:$K$231,FMZINp3_laika_grafiks!#REF!,'GRAFIKI II'!$P123,FMZINp3_laika_grafiks!$M$93:$M$231,'GRAFIKI II'!Y$119))/1000000)+Y122</f>
        <v>#REF!</v>
      </c>
      <c r="Z123" s="49" t="e">
        <f>((SUMIFS(FMZINp3_laika_grafiks!$K$93:$K$231,FMZINp3_laika_grafiks!#REF!,'GRAFIKI II'!$P123,FMZINp3_laika_grafiks!$M$93:$M$231,'GRAFIKI II'!Z$119))/1000000)+Z122</f>
        <v>#REF!</v>
      </c>
      <c r="AA123" s="49" t="e">
        <f>((SUMIFS(FMZINp3_laika_grafiks!$K$93:$K$231,FMZINp3_laika_grafiks!#REF!,'GRAFIKI II'!$P123,FMZINp3_laika_grafiks!$M$93:$M$231,'GRAFIKI II'!AA$119))/1000000)+AA122</f>
        <v>#REF!</v>
      </c>
      <c r="AB123" s="49" t="e">
        <f>((SUMIFS(FMZINp3_laika_grafiks!$K$93:$K$231,FMZINp3_laika_grafiks!#REF!,'GRAFIKI II'!$P123,FMZINp3_laika_grafiks!$M$93:$M$231,'GRAFIKI II'!AB$119))/1000000)+AB122</f>
        <v>#REF!</v>
      </c>
      <c r="AJ123" t="s">
        <v>59</v>
      </c>
    </row>
    <row r="124" spans="1:51" x14ac:dyDescent="0.4">
      <c r="A124" s="42" t="s">
        <v>36</v>
      </c>
      <c r="B124" s="85" t="e">
        <f>SUMIFS(FMZINp3_laika_grafiks!$K$93:$K$231,FMZINp3_laika_grafiks!#REF!,'GRAFIKI II'!$A124,FMZINp3_laika_grafiks!$M$93:$M$231,'GRAFIKI II'!B$119)/1000000+B123</f>
        <v>#REF!</v>
      </c>
      <c r="C124" s="85" t="e">
        <f>SUMIFS(FMZINp3_laika_grafiks!$K$93:$K$231,FMZINp3_laika_grafiks!#REF!,'GRAFIKI II'!$A124,FMZINp3_laika_grafiks!$M$93:$M$231,'GRAFIKI II'!C$119)/1000000+C123</f>
        <v>#REF!</v>
      </c>
      <c r="D124" s="85" t="e">
        <f>SUMIFS(FMZINp3_laika_grafiks!$K$93:$K$231,FMZINp3_laika_grafiks!#REF!,'GRAFIKI II'!$A124,FMZINp3_laika_grafiks!$M$93:$M$231,'GRAFIKI II'!D$119)/1000000+D123</f>
        <v>#REF!</v>
      </c>
      <c r="E124" s="85" t="e">
        <f>SUMIFS(FMZINp3_laika_grafiks!$K$93:$K$231,FMZINp3_laika_grafiks!#REF!,'GRAFIKI II'!$A124,FMZINp3_laika_grafiks!$M$93:$M$231,'GRAFIKI II'!E$119)/1000000+E123</f>
        <v>#REF!</v>
      </c>
      <c r="F124" s="85" t="e">
        <f>SUMIFS(FMZINp3_laika_grafiks!$K$93:$K$231,FMZINp3_laika_grafiks!#REF!,'GRAFIKI II'!$A124,FMZINp3_laika_grafiks!$M$93:$M$231,'GRAFIKI II'!F$119)/1000000+F123</f>
        <v>#REF!</v>
      </c>
      <c r="G124" s="85" t="e">
        <f>SUMIFS(FMZINp3_laika_grafiks!$K$93:$K$231,FMZINp3_laika_grafiks!#REF!,'GRAFIKI II'!$A124,FMZINp3_laika_grafiks!$M$93:$M$231,'GRAFIKI II'!G$119)/1000000+G123</f>
        <v>#REF!</v>
      </c>
      <c r="H124" s="85" t="e">
        <f>SUMIFS(FMZINp3_laika_grafiks!$K$93:$K$231,FMZINp3_laika_grafiks!#REF!,'GRAFIKI II'!$A124,FMZINp3_laika_grafiks!$M$93:$M$231,'GRAFIKI II'!H$119)/1000000+H123</f>
        <v>#REF!</v>
      </c>
      <c r="I124" s="85" t="e">
        <f>SUMIFS(FMZINp3_laika_grafiks!$K$93:$K$231,FMZINp3_laika_grafiks!#REF!,'GRAFIKI II'!$A124,FMZINp3_laika_grafiks!$M$93:$M$231,'GRAFIKI II'!I$119)/1000000+I123</f>
        <v>#REF!</v>
      </c>
      <c r="J124" s="85" t="e">
        <f>SUMIFS(FMZINp3_laika_grafiks!$K$93:$K$231,FMZINp3_laika_grafiks!#REF!,'GRAFIKI II'!$A124,FMZINp3_laika_grafiks!$M$93:$M$231,'GRAFIKI II'!J$119)/1000000+J123</f>
        <v>#REF!</v>
      </c>
      <c r="K124" s="85" t="e">
        <f>SUMIFS(FMZINp3_laika_grafiks!$K$93:$K$231,FMZINp3_laika_grafiks!#REF!,'GRAFIKI II'!$A124,FMZINp3_laika_grafiks!$M$93:$M$231,'GRAFIKI II'!K$119)/1000000+K123</f>
        <v>#REF!</v>
      </c>
      <c r="L124" s="85" t="e">
        <f>SUMIFS(FMZINp3_laika_grafiks!$K$93:$K$231,FMZINp3_laika_grafiks!#REF!,'GRAFIKI II'!$A124,FMZINp3_laika_grafiks!$M$93:$M$231,'GRAFIKI II'!L$119)/1000000+L123</f>
        <v>#REF!</v>
      </c>
      <c r="M124" s="85" t="e">
        <f>SUMIFS(FMZINp3_laika_grafiks!$K$93:$K$231,FMZINp3_laika_grafiks!#REF!,'GRAFIKI II'!$A124,FMZINp3_laika_grafiks!$M$93:$M$231,'GRAFIKI II'!M$119)/1000000+M123</f>
        <v>#REF!</v>
      </c>
      <c r="P124" s="48" t="s">
        <v>36</v>
      </c>
      <c r="Q124" s="49" t="e">
        <f>((SUMIFS(FMZINp3_laika_grafiks!$K$93:$K$231,FMZINp3_laika_grafiks!#REF!,'GRAFIKI II'!$P124,FMZINp3_laika_grafiks!$M$93:$M$231,'GRAFIKI II'!Q$119))/1000000)+Q123</f>
        <v>#REF!</v>
      </c>
      <c r="R124" s="49" t="e">
        <f>((SUMIFS(FMZINp3_laika_grafiks!$K$93:$K$231,FMZINp3_laika_grafiks!#REF!,'GRAFIKI II'!$P124,FMZINp3_laika_grafiks!$M$93:$M$231,'GRAFIKI II'!R$119))/1000000)+R123</f>
        <v>#REF!</v>
      </c>
      <c r="S124" s="49" t="e">
        <f>((SUMIFS(FMZINp3_laika_grafiks!$K$93:$K$231,FMZINp3_laika_grafiks!#REF!,'GRAFIKI II'!$P124,FMZINp3_laika_grafiks!$M$93:$M$231,'GRAFIKI II'!S$119))/1000000)+S123</f>
        <v>#REF!</v>
      </c>
      <c r="T124" s="49" t="e">
        <f>((SUMIFS(FMZINp3_laika_grafiks!$K$93:$K$231,FMZINp3_laika_grafiks!#REF!,'GRAFIKI II'!$P124,FMZINp3_laika_grafiks!$M$93:$M$231,'GRAFIKI II'!T$119))/1000000)+T123</f>
        <v>#REF!</v>
      </c>
      <c r="U124" s="49" t="e">
        <f>((SUMIFS(FMZINp3_laika_grafiks!$K$93:$K$231,FMZINp3_laika_grafiks!#REF!,'GRAFIKI II'!$P124,FMZINp3_laika_grafiks!$M$93:$M$231,'GRAFIKI II'!U$119))/1000000)+U123</f>
        <v>#REF!</v>
      </c>
      <c r="V124" s="49" t="e">
        <f>((SUMIFS(FMZINp3_laika_grafiks!$K$93:$K$231,FMZINp3_laika_grafiks!#REF!,'GRAFIKI II'!$P124,FMZINp3_laika_grafiks!$M$93:$M$231,'GRAFIKI II'!V$119))/1000000)+V123</f>
        <v>#REF!</v>
      </c>
      <c r="W124" s="49" t="e">
        <f>((SUMIFS(FMZINp3_laika_grafiks!$K$93:$K$231,FMZINp3_laika_grafiks!#REF!,'GRAFIKI II'!$P124,FMZINp3_laika_grafiks!$M$93:$M$231,'GRAFIKI II'!W$119))/1000000)+W123</f>
        <v>#REF!</v>
      </c>
      <c r="X124" s="49" t="e">
        <f>((SUMIFS(FMZINp3_laika_grafiks!$K$93:$K$231,FMZINp3_laika_grafiks!#REF!,'GRAFIKI II'!$P124,FMZINp3_laika_grafiks!$M$93:$M$231,'GRAFIKI II'!X$119))/1000000)+X123</f>
        <v>#REF!</v>
      </c>
      <c r="Y124" s="49" t="e">
        <f>((SUMIFS(FMZINp3_laika_grafiks!$K$93:$K$231,FMZINp3_laika_grafiks!#REF!,'GRAFIKI II'!$P124,FMZINp3_laika_grafiks!$M$93:$M$231,'GRAFIKI II'!Y$119))/1000000)+Y123</f>
        <v>#REF!</v>
      </c>
      <c r="Z124" s="49" t="e">
        <f>((SUMIFS(FMZINp3_laika_grafiks!$K$93:$K$231,FMZINp3_laika_grafiks!#REF!,'GRAFIKI II'!$P124,FMZINp3_laika_grafiks!$M$93:$M$231,'GRAFIKI II'!Z$119))/1000000)+Z123</f>
        <v>#REF!</v>
      </c>
      <c r="AA124" s="49" t="e">
        <f>((SUMIFS(FMZINp3_laika_grafiks!$K$93:$K$231,FMZINp3_laika_grafiks!#REF!,'GRAFIKI II'!$P124,FMZINp3_laika_grafiks!$M$93:$M$231,'GRAFIKI II'!AA$119))/1000000)+AA123</f>
        <v>#REF!</v>
      </c>
      <c r="AB124" s="49" t="e">
        <f>((SUMIFS(FMZINp3_laika_grafiks!$K$93:$K$231,FMZINp3_laika_grafiks!#REF!,'GRAFIKI II'!$P124,FMZINp3_laika_grafiks!$M$93:$M$231,'GRAFIKI II'!AB$119))/1000000)+AB123</f>
        <v>#REF!</v>
      </c>
      <c r="AJ124" t="s">
        <v>12</v>
      </c>
      <c r="AK124" t="s">
        <v>7</v>
      </c>
      <c r="AL124" t="s">
        <v>11</v>
      </c>
      <c r="AM124" t="s">
        <v>26</v>
      </c>
      <c r="AN124" t="s">
        <v>9</v>
      </c>
      <c r="AO124" t="s">
        <v>10</v>
      </c>
      <c r="AP124" t="s">
        <v>15</v>
      </c>
    </row>
    <row r="125" spans="1:51" x14ac:dyDescent="0.4">
      <c r="A125" s="42" t="s">
        <v>40</v>
      </c>
      <c r="B125" s="85" t="e">
        <f>SUMIFS(FMZINp3_laika_grafiks!$K$93:$K$231,FMZINp3_laika_grafiks!#REF!,'GRAFIKI II'!$A125,FMZINp3_laika_grafiks!$M$93:$M$231,'GRAFIKI II'!B$119)/1000000+B124</f>
        <v>#REF!</v>
      </c>
      <c r="C125" s="85" t="e">
        <f>SUMIFS(FMZINp3_laika_grafiks!$K$93:$K$231,FMZINp3_laika_grafiks!#REF!,'GRAFIKI II'!$A125,FMZINp3_laika_grafiks!$M$93:$M$231,'GRAFIKI II'!C$119)/1000000+C124</f>
        <v>#REF!</v>
      </c>
      <c r="D125" s="85" t="e">
        <f>SUMIFS(FMZINp3_laika_grafiks!$K$93:$K$231,FMZINp3_laika_grafiks!#REF!,'GRAFIKI II'!$A125,FMZINp3_laika_grafiks!$M$93:$M$231,'GRAFIKI II'!D$119)/1000000+D124</f>
        <v>#REF!</v>
      </c>
      <c r="E125" s="85" t="e">
        <f>SUMIFS(FMZINp3_laika_grafiks!$K$93:$K$231,FMZINp3_laika_grafiks!#REF!,'GRAFIKI II'!$A125,FMZINp3_laika_grafiks!$M$93:$M$231,'GRAFIKI II'!E$119)/1000000+E124</f>
        <v>#REF!</v>
      </c>
      <c r="F125" s="85" t="e">
        <f>SUMIFS(FMZINp3_laika_grafiks!$K$93:$K$231,FMZINp3_laika_grafiks!#REF!,'GRAFIKI II'!$A125,FMZINp3_laika_grafiks!$M$93:$M$231,'GRAFIKI II'!F$119)/1000000+F124</f>
        <v>#REF!</v>
      </c>
      <c r="G125" s="85" t="e">
        <f>SUMIFS(FMZINp3_laika_grafiks!$K$93:$K$231,FMZINp3_laika_grafiks!#REF!,'GRAFIKI II'!$A125,FMZINp3_laika_grafiks!$M$93:$M$231,'GRAFIKI II'!G$119)/1000000+G124</f>
        <v>#REF!</v>
      </c>
      <c r="H125" s="85" t="e">
        <f>SUMIFS(FMZINp3_laika_grafiks!$K$93:$K$231,FMZINp3_laika_grafiks!#REF!,'GRAFIKI II'!$A125,FMZINp3_laika_grafiks!$M$93:$M$231,'GRAFIKI II'!H$119)/1000000+H124</f>
        <v>#REF!</v>
      </c>
      <c r="I125" s="85" t="e">
        <f>SUMIFS(FMZINp3_laika_grafiks!$K$93:$K$231,FMZINp3_laika_grafiks!#REF!,'GRAFIKI II'!$A125,FMZINp3_laika_grafiks!$M$93:$M$231,'GRAFIKI II'!I$119)/1000000+I124</f>
        <v>#REF!</v>
      </c>
      <c r="J125" s="85" t="e">
        <f>SUMIFS(FMZINp3_laika_grafiks!$K$93:$K$231,FMZINp3_laika_grafiks!#REF!,'GRAFIKI II'!$A125,FMZINp3_laika_grafiks!$M$93:$M$231,'GRAFIKI II'!J$119)/1000000+J124</f>
        <v>#REF!</v>
      </c>
      <c r="K125" s="85" t="e">
        <f>SUMIFS(FMZINp3_laika_grafiks!$K$93:$K$231,FMZINp3_laika_grafiks!#REF!,'GRAFIKI II'!$A125,FMZINp3_laika_grafiks!$M$93:$M$231,'GRAFIKI II'!K$119)/1000000+K124</f>
        <v>#REF!</v>
      </c>
      <c r="L125" s="85" t="e">
        <f>SUMIFS(FMZINp3_laika_grafiks!$K$93:$K$231,FMZINp3_laika_grafiks!#REF!,'GRAFIKI II'!$A125,FMZINp3_laika_grafiks!$M$93:$M$231,'GRAFIKI II'!L$119)/1000000+L124</f>
        <v>#REF!</v>
      </c>
      <c r="M125" s="85" t="e">
        <f>SUMIFS(FMZINp3_laika_grafiks!$K$93:$K$231,FMZINp3_laika_grafiks!#REF!,'GRAFIKI II'!$A125,FMZINp3_laika_grafiks!$M$93:$M$231,'GRAFIKI II'!M$119)/1000000+M124</f>
        <v>#REF!</v>
      </c>
      <c r="P125" s="48" t="s">
        <v>40</v>
      </c>
      <c r="Q125" s="49" t="e">
        <f>((SUMIFS(FMZINp3_laika_grafiks!$K$93:$K$231,FMZINp3_laika_grafiks!#REF!,'GRAFIKI II'!$P125,FMZINp3_laika_grafiks!$M$93:$M$231,'GRAFIKI II'!Q$119))/1000000)+Q124</f>
        <v>#REF!</v>
      </c>
      <c r="R125" s="49" t="e">
        <f>((SUMIFS(FMZINp3_laika_grafiks!$K$93:$K$231,FMZINp3_laika_grafiks!#REF!,'GRAFIKI II'!$P125,FMZINp3_laika_grafiks!$M$93:$M$231,'GRAFIKI II'!R$119))/1000000)+R124</f>
        <v>#REF!</v>
      </c>
      <c r="S125" s="49" t="e">
        <f>((SUMIFS(FMZINp3_laika_grafiks!$K$93:$K$231,FMZINp3_laika_grafiks!#REF!,'GRAFIKI II'!$P125,FMZINp3_laika_grafiks!$M$93:$M$231,'GRAFIKI II'!S$119))/1000000)+S124</f>
        <v>#REF!</v>
      </c>
      <c r="T125" s="49" t="e">
        <f>((SUMIFS(FMZINp3_laika_grafiks!$K$93:$K$231,FMZINp3_laika_grafiks!#REF!,'GRAFIKI II'!$P125,FMZINp3_laika_grafiks!$M$93:$M$231,'GRAFIKI II'!T$119))/1000000)+T124</f>
        <v>#REF!</v>
      </c>
      <c r="U125" s="49" t="e">
        <f>((SUMIFS(FMZINp3_laika_grafiks!$K$93:$K$231,FMZINp3_laika_grafiks!#REF!,'GRAFIKI II'!$P125,FMZINp3_laika_grafiks!$M$93:$M$231,'GRAFIKI II'!U$119))/1000000)+U124</f>
        <v>#REF!</v>
      </c>
      <c r="V125" s="49" t="e">
        <f>((SUMIFS(FMZINp3_laika_grafiks!$K$93:$K$231,FMZINp3_laika_grafiks!#REF!,'GRAFIKI II'!$P125,FMZINp3_laika_grafiks!$M$93:$M$231,'GRAFIKI II'!V$119))/1000000)+V124</f>
        <v>#REF!</v>
      </c>
      <c r="W125" s="49" t="e">
        <f>((SUMIFS(FMZINp3_laika_grafiks!$K$93:$K$231,FMZINp3_laika_grafiks!#REF!,'GRAFIKI II'!$P125,FMZINp3_laika_grafiks!$M$93:$M$231,'GRAFIKI II'!W$119))/1000000)+W124</f>
        <v>#REF!</v>
      </c>
      <c r="X125" s="49" t="e">
        <f>((SUMIFS(FMZINp3_laika_grafiks!$K$93:$K$231,FMZINp3_laika_grafiks!#REF!,'GRAFIKI II'!$P125,FMZINp3_laika_grafiks!$M$93:$M$231,'GRAFIKI II'!X$119))/1000000)+X124</f>
        <v>#REF!</v>
      </c>
      <c r="Y125" s="49" t="e">
        <f>((SUMIFS(FMZINp3_laika_grafiks!$K$93:$K$231,FMZINp3_laika_grafiks!#REF!,'GRAFIKI II'!$P125,FMZINp3_laika_grafiks!$M$93:$M$231,'GRAFIKI II'!Y$119))/1000000)+Y124</f>
        <v>#REF!</v>
      </c>
      <c r="Z125" s="49" t="e">
        <f>((SUMIFS(FMZINp3_laika_grafiks!$K$93:$K$231,FMZINp3_laika_grafiks!#REF!,'GRAFIKI II'!$P125,FMZINp3_laika_grafiks!$M$93:$M$231,'GRAFIKI II'!Z$119))/1000000)+Z124</f>
        <v>#REF!</v>
      </c>
      <c r="AA125" s="49" t="e">
        <f>((SUMIFS(FMZINp3_laika_grafiks!$K$93:$K$231,FMZINp3_laika_grafiks!#REF!,'GRAFIKI II'!$P125,FMZINp3_laika_grafiks!$M$93:$M$231,'GRAFIKI II'!AA$119))/1000000)+AA124</f>
        <v>#REF!</v>
      </c>
      <c r="AB125" s="49" t="e">
        <f>((SUMIFS(FMZINp3_laika_grafiks!$K$93:$K$231,FMZINp3_laika_grafiks!#REF!,'GRAFIKI II'!$P125,FMZINp3_laika_grafiks!$M$93:$M$231,'GRAFIKI II'!AB$119))/1000000)+AB124</f>
        <v>#REF!</v>
      </c>
      <c r="AJ125">
        <v>8</v>
      </c>
      <c r="AK125">
        <v>3</v>
      </c>
      <c r="AL125">
        <v>1</v>
      </c>
      <c r="AM125">
        <v>1</v>
      </c>
      <c r="AN125">
        <v>2</v>
      </c>
      <c r="AO125">
        <v>1</v>
      </c>
      <c r="AP125">
        <v>1</v>
      </c>
    </row>
    <row r="126" spans="1:51" x14ac:dyDescent="0.4">
      <c r="A126" s="42" t="s">
        <v>39</v>
      </c>
      <c r="B126" s="85" t="e">
        <f>SUMIFS(FMZINp3_laika_grafiks!$K$93:$K$231,FMZINp3_laika_grafiks!#REF!,'GRAFIKI II'!$A126,FMZINp3_laika_grafiks!$M$93:$M$231,'GRAFIKI II'!B$119)/1000000+B125</f>
        <v>#REF!</v>
      </c>
      <c r="C126" s="85" t="e">
        <f>SUMIFS(FMZINp3_laika_grafiks!$K$93:$K$231,FMZINp3_laika_grafiks!#REF!,'GRAFIKI II'!$A126,FMZINp3_laika_grafiks!$M$93:$M$231,'GRAFIKI II'!C$119)/1000000+C125</f>
        <v>#REF!</v>
      </c>
      <c r="D126" s="85" t="e">
        <f>SUMIFS(FMZINp3_laika_grafiks!$K$93:$K$231,FMZINp3_laika_grafiks!#REF!,'GRAFIKI II'!$A126,FMZINp3_laika_grafiks!$M$93:$M$231,'GRAFIKI II'!D$119)/1000000+D125</f>
        <v>#REF!</v>
      </c>
      <c r="E126" s="85" t="e">
        <f>SUMIFS(FMZINp3_laika_grafiks!$K$93:$K$231,FMZINp3_laika_grafiks!#REF!,'GRAFIKI II'!$A126,FMZINp3_laika_grafiks!$M$93:$M$231,'GRAFIKI II'!E$119)/1000000+E125</f>
        <v>#REF!</v>
      </c>
      <c r="F126" s="85" t="e">
        <f>SUMIFS(FMZINp3_laika_grafiks!$K$93:$K$231,FMZINp3_laika_grafiks!#REF!,'GRAFIKI II'!$A126,FMZINp3_laika_grafiks!$M$93:$M$231,'GRAFIKI II'!F$119)/1000000+F125</f>
        <v>#REF!</v>
      </c>
      <c r="G126" s="85" t="e">
        <f>SUMIFS(FMZINp3_laika_grafiks!$K$93:$K$231,FMZINp3_laika_grafiks!#REF!,'GRAFIKI II'!$A126,FMZINp3_laika_grafiks!$M$93:$M$231,'GRAFIKI II'!G$119)/1000000+G125</f>
        <v>#REF!</v>
      </c>
      <c r="H126" s="85" t="e">
        <f>SUMIFS(FMZINp3_laika_grafiks!$K$93:$K$231,FMZINp3_laika_grafiks!#REF!,'GRAFIKI II'!$A126,FMZINp3_laika_grafiks!$M$93:$M$231,'GRAFIKI II'!H$119)/1000000+H125</f>
        <v>#REF!</v>
      </c>
      <c r="I126" s="85" t="e">
        <f>SUMIFS(FMZINp3_laika_grafiks!$K$93:$K$231,FMZINp3_laika_grafiks!#REF!,'GRAFIKI II'!$A126,FMZINp3_laika_grafiks!$M$93:$M$231,'GRAFIKI II'!I$119)/1000000+I125</f>
        <v>#REF!</v>
      </c>
      <c r="J126" s="85" t="e">
        <f>SUMIFS(FMZINp3_laika_grafiks!$K$93:$K$231,FMZINp3_laika_grafiks!#REF!,'GRAFIKI II'!$A126,FMZINp3_laika_grafiks!$M$93:$M$231,'GRAFIKI II'!J$119)/1000000+J125</f>
        <v>#REF!</v>
      </c>
      <c r="K126" s="85" t="e">
        <f>SUMIFS(FMZINp3_laika_grafiks!$K$93:$K$231,FMZINp3_laika_grafiks!#REF!,'GRAFIKI II'!$A126,FMZINp3_laika_grafiks!$M$93:$M$231,'GRAFIKI II'!K$119)/1000000+K125</f>
        <v>#REF!</v>
      </c>
      <c r="L126" s="85" t="e">
        <f>SUMIFS(FMZINp3_laika_grafiks!$K$93:$K$231,FMZINp3_laika_grafiks!#REF!,'GRAFIKI II'!$A126,FMZINp3_laika_grafiks!$M$93:$M$231,'GRAFIKI II'!L$119)/1000000+L125</f>
        <v>#REF!</v>
      </c>
      <c r="M126" s="85" t="e">
        <f>SUMIFS(FMZINp3_laika_grafiks!$K$93:$K$231,FMZINp3_laika_grafiks!#REF!,'GRAFIKI II'!$A126,FMZINp3_laika_grafiks!$M$93:$M$231,'GRAFIKI II'!M$119)/1000000+M125</f>
        <v>#REF!</v>
      </c>
      <c r="P126" s="48" t="s">
        <v>39</v>
      </c>
      <c r="Q126" s="49" t="e">
        <f>((SUMIFS(FMZINp3_laika_grafiks!$K$93:$K$231,FMZINp3_laika_grafiks!#REF!,'GRAFIKI II'!$P126,FMZINp3_laika_grafiks!$M$93:$M$231,'GRAFIKI II'!Q$119))/1000000)+Q125</f>
        <v>#REF!</v>
      </c>
      <c r="R126" s="49" t="e">
        <f>((SUMIFS(FMZINp3_laika_grafiks!$K$93:$K$231,FMZINp3_laika_grafiks!#REF!,'GRAFIKI II'!$P126,FMZINp3_laika_grafiks!$M$93:$M$231,'GRAFIKI II'!R$119))/1000000)+R125</f>
        <v>#REF!</v>
      </c>
      <c r="S126" s="49" t="e">
        <f>((SUMIFS(FMZINp3_laika_grafiks!$K$93:$K$231,FMZINp3_laika_grafiks!#REF!,'GRAFIKI II'!$P126,FMZINp3_laika_grafiks!$M$93:$M$231,'GRAFIKI II'!S$119))/1000000)+S125</f>
        <v>#REF!</v>
      </c>
      <c r="T126" s="49" t="e">
        <f>((SUMIFS(FMZINp3_laika_grafiks!$K$93:$K$231,FMZINp3_laika_grafiks!#REF!,'GRAFIKI II'!$P126,FMZINp3_laika_grafiks!$M$93:$M$231,'GRAFIKI II'!T$119))/1000000)+T125</f>
        <v>#REF!</v>
      </c>
      <c r="U126" s="49" t="e">
        <f>((SUMIFS(FMZINp3_laika_grafiks!$K$93:$K$231,FMZINp3_laika_grafiks!#REF!,'GRAFIKI II'!$P126,FMZINp3_laika_grafiks!$M$93:$M$231,'GRAFIKI II'!U$119))/1000000)+U125</f>
        <v>#REF!</v>
      </c>
      <c r="V126" s="49" t="e">
        <f>((SUMIFS(FMZINp3_laika_grafiks!$K$93:$K$231,FMZINp3_laika_grafiks!#REF!,'GRAFIKI II'!$P126,FMZINp3_laika_grafiks!$M$93:$M$231,'GRAFIKI II'!V$119))/1000000)+V125</f>
        <v>#REF!</v>
      </c>
      <c r="W126" s="49" t="e">
        <f>((SUMIFS(FMZINp3_laika_grafiks!$K$93:$K$231,FMZINp3_laika_grafiks!#REF!,'GRAFIKI II'!$P126,FMZINp3_laika_grafiks!$M$93:$M$231,'GRAFIKI II'!W$119))/1000000)+W125</f>
        <v>#REF!</v>
      </c>
      <c r="X126" s="49" t="e">
        <f>((SUMIFS(FMZINp3_laika_grafiks!$K$93:$K$231,FMZINp3_laika_grafiks!#REF!,'GRAFIKI II'!$P126,FMZINp3_laika_grafiks!$M$93:$M$231,'GRAFIKI II'!X$119))/1000000)+X125</f>
        <v>#REF!</v>
      </c>
      <c r="Y126" s="49" t="e">
        <f>((SUMIFS(FMZINp3_laika_grafiks!$K$93:$K$231,FMZINp3_laika_grafiks!#REF!,'GRAFIKI II'!$P126,FMZINp3_laika_grafiks!$M$93:$M$231,'GRAFIKI II'!Y$119))/1000000)+Y125</f>
        <v>#REF!</v>
      </c>
      <c r="Z126" s="49" t="e">
        <f>((SUMIFS(FMZINp3_laika_grafiks!$K$93:$K$231,FMZINp3_laika_grafiks!#REF!,'GRAFIKI II'!$P126,FMZINp3_laika_grafiks!$M$93:$M$231,'GRAFIKI II'!Z$119))/1000000)+Z125</f>
        <v>#REF!</v>
      </c>
      <c r="AA126" s="49" t="e">
        <f>((SUMIFS(FMZINp3_laika_grafiks!$K$93:$K$231,FMZINp3_laika_grafiks!#REF!,'GRAFIKI II'!$P126,FMZINp3_laika_grafiks!$M$93:$M$231,'GRAFIKI II'!AA$119))/1000000)+AA125</f>
        <v>#REF!</v>
      </c>
      <c r="AB126" s="49" t="e">
        <f>((SUMIFS(FMZINp3_laika_grafiks!$K$93:$K$231,FMZINp3_laika_grafiks!#REF!,'GRAFIKI II'!$P126,FMZINp3_laika_grafiks!$M$93:$M$231,'GRAFIKI II'!AB$119))/1000000)+AB125</f>
        <v>#REF!</v>
      </c>
    </row>
    <row r="127" spans="1:51" x14ac:dyDescent="0.4">
      <c r="A127" s="42" t="s">
        <v>38</v>
      </c>
      <c r="B127" s="85" t="e">
        <f>SUMIFS(FMZINp3_laika_grafiks!$K$93:$K$231,FMZINp3_laika_grafiks!#REF!,'GRAFIKI II'!$A127,FMZINp3_laika_grafiks!$M$93:$M$231,'GRAFIKI II'!B$119)/1000000+B126</f>
        <v>#REF!</v>
      </c>
      <c r="C127" s="85" t="e">
        <f>SUMIFS(FMZINp3_laika_grafiks!$K$93:$K$231,FMZINp3_laika_grafiks!#REF!,'GRAFIKI II'!$A127,FMZINp3_laika_grafiks!$M$93:$M$231,'GRAFIKI II'!C$119)/1000000+C126</f>
        <v>#REF!</v>
      </c>
      <c r="D127" s="85" t="e">
        <f>SUMIFS(FMZINp3_laika_grafiks!$K$93:$K$231,FMZINp3_laika_grafiks!#REF!,'GRAFIKI II'!$A127,FMZINp3_laika_grafiks!$M$93:$M$231,'GRAFIKI II'!D$119)/1000000+D126</f>
        <v>#REF!</v>
      </c>
      <c r="E127" s="85" t="e">
        <f>SUMIFS(FMZINp3_laika_grafiks!$K$93:$K$231,FMZINp3_laika_grafiks!#REF!,'GRAFIKI II'!$A127,FMZINp3_laika_grafiks!$M$93:$M$231,'GRAFIKI II'!E$119)/1000000+E126</f>
        <v>#REF!</v>
      </c>
      <c r="F127" s="85" t="e">
        <f>SUMIFS(FMZINp3_laika_grafiks!$K$93:$K$231,FMZINp3_laika_grafiks!#REF!,'GRAFIKI II'!$A127,FMZINp3_laika_grafiks!$M$93:$M$231,'GRAFIKI II'!F$119)/1000000+F126</f>
        <v>#REF!</v>
      </c>
      <c r="G127" s="85" t="e">
        <f>SUMIFS(FMZINp3_laika_grafiks!$K$93:$K$231,FMZINp3_laika_grafiks!#REF!,'GRAFIKI II'!$A127,FMZINp3_laika_grafiks!$M$93:$M$231,'GRAFIKI II'!G$119)/1000000+G126</f>
        <v>#REF!</v>
      </c>
      <c r="H127" s="85" t="e">
        <f>SUMIFS(FMZINp3_laika_grafiks!$K$93:$K$231,FMZINp3_laika_grafiks!#REF!,'GRAFIKI II'!$A127,FMZINp3_laika_grafiks!$M$93:$M$231,'GRAFIKI II'!H$119)/1000000+H126</f>
        <v>#REF!</v>
      </c>
      <c r="I127" s="85" t="e">
        <f>SUMIFS(FMZINp3_laika_grafiks!$K$93:$K$231,FMZINp3_laika_grafiks!#REF!,'GRAFIKI II'!$A127,FMZINp3_laika_grafiks!$M$93:$M$231,'GRAFIKI II'!I$119)/1000000+I126</f>
        <v>#REF!</v>
      </c>
      <c r="J127" s="85" t="e">
        <f>SUMIFS(FMZINp3_laika_grafiks!$K$93:$K$231,FMZINp3_laika_grafiks!#REF!,'GRAFIKI II'!$A127,FMZINp3_laika_grafiks!$M$93:$M$231,'GRAFIKI II'!J$119)/1000000+J126</f>
        <v>#REF!</v>
      </c>
      <c r="K127" s="85" t="e">
        <f>SUMIFS(FMZINp3_laika_grafiks!$K$93:$K$231,FMZINp3_laika_grafiks!#REF!,'GRAFIKI II'!$A127,FMZINp3_laika_grafiks!$M$93:$M$231,'GRAFIKI II'!K$119)/1000000+K126</f>
        <v>#REF!</v>
      </c>
      <c r="L127" s="85" t="e">
        <f>SUMIFS(FMZINp3_laika_grafiks!$K$93:$K$231,FMZINp3_laika_grafiks!#REF!,'GRAFIKI II'!$A127,FMZINp3_laika_grafiks!$M$93:$M$231,'GRAFIKI II'!L$119)/1000000+L126</f>
        <v>#REF!</v>
      </c>
      <c r="M127" s="85" t="e">
        <f>SUMIFS(FMZINp3_laika_grafiks!$K$93:$K$231,FMZINp3_laika_grafiks!#REF!,'GRAFIKI II'!$A127,FMZINp3_laika_grafiks!$M$93:$M$231,'GRAFIKI II'!M$119)/1000000+M126</f>
        <v>#REF!</v>
      </c>
      <c r="P127" s="48" t="s">
        <v>38</v>
      </c>
      <c r="Q127" s="49" t="e">
        <f>((SUMIFS(FMZINp3_laika_grafiks!$K$93:$K$231,FMZINp3_laika_grafiks!#REF!,'GRAFIKI II'!$P127,FMZINp3_laika_grafiks!$M$93:$M$231,'GRAFIKI II'!Q$119))/1000000)+Q126</f>
        <v>#REF!</v>
      </c>
      <c r="R127" s="49" t="e">
        <f>((SUMIFS(FMZINp3_laika_grafiks!$K$93:$K$231,FMZINp3_laika_grafiks!#REF!,'GRAFIKI II'!$P127,FMZINp3_laika_grafiks!$M$93:$M$231,'GRAFIKI II'!R$119))/1000000)+R126</f>
        <v>#REF!</v>
      </c>
      <c r="S127" s="49" t="e">
        <f>((SUMIFS(FMZINp3_laika_grafiks!$K$93:$K$231,FMZINp3_laika_grafiks!#REF!,'GRAFIKI II'!$P127,FMZINp3_laika_grafiks!$M$93:$M$231,'GRAFIKI II'!S$119))/1000000)+S126</f>
        <v>#REF!</v>
      </c>
      <c r="T127" s="49" t="e">
        <f>((SUMIFS(FMZINp3_laika_grafiks!$K$93:$K$231,FMZINp3_laika_grafiks!#REF!,'GRAFIKI II'!$P127,FMZINp3_laika_grafiks!$M$93:$M$231,'GRAFIKI II'!T$119))/1000000)+T126</f>
        <v>#REF!</v>
      </c>
      <c r="U127" s="49" t="e">
        <f>((SUMIFS(FMZINp3_laika_grafiks!$K$93:$K$231,FMZINp3_laika_grafiks!#REF!,'GRAFIKI II'!$P127,FMZINp3_laika_grafiks!$M$93:$M$231,'GRAFIKI II'!U$119))/1000000)+U126</f>
        <v>#REF!</v>
      </c>
      <c r="V127" s="49" t="e">
        <f>((SUMIFS(FMZINp3_laika_grafiks!$K$93:$K$231,FMZINp3_laika_grafiks!#REF!,'GRAFIKI II'!$P127,FMZINp3_laika_grafiks!$M$93:$M$231,'GRAFIKI II'!V$119))/1000000)+V126</f>
        <v>#REF!</v>
      </c>
      <c r="W127" s="49" t="e">
        <f>((SUMIFS(FMZINp3_laika_grafiks!$K$93:$K$231,FMZINp3_laika_grafiks!#REF!,'GRAFIKI II'!$P127,FMZINp3_laika_grafiks!$M$93:$M$231,'GRAFIKI II'!W$119))/1000000)+W126</f>
        <v>#REF!</v>
      </c>
      <c r="X127" s="49" t="e">
        <f>((SUMIFS(FMZINp3_laika_grafiks!$K$93:$K$231,FMZINp3_laika_grafiks!#REF!,'GRAFIKI II'!$P127,FMZINp3_laika_grafiks!$M$93:$M$231,'GRAFIKI II'!X$119))/1000000)+X126</f>
        <v>#REF!</v>
      </c>
      <c r="Y127" s="49" t="e">
        <f>((SUMIFS(FMZINp3_laika_grafiks!$K$93:$K$231,FMZINp3_laika_grafiks!#REF!,'GRAFIKI II'!$P127,FMZINp3_laika_grafiks!$M$93:$M$231,'GRAFIKI II'!Y$119))/1000000)+Y126</f>
        <v>#REF!</v>
      </c>
      <c r="Z127" s="49" t="e">
        <f>((SUMIFS(FMZINp3_laika_grafiks!$K$93:$K$231,FMZINp3_laika_grafiks!#REF!,'GRAFIKI II'!$P127,FMZINp3_laika_grafiks!$M$93:$M$231,'GRAFIKI II'!Z$119))/1000000)+Z126</f>
        <v>#REF!</v>
      </c>
      <c r="AA127" s="49" t="e">
        <f>((SUMIFS(FMZINp3_laika_grafiks!$K$93:$K$231,FMZINp3_laika_grafiks!#REF!,'GRAFIKI II'!$P127,FMZINp3_laika_grafiks!$M$93:$M$231,'GRAFIKI II'!AA$119))/1000000)+AA126</f>
        <v>#REF!</v>
      </c>
      <c r="AB127" s="49" t="e">
        <f>((SUMIFS(FMZINp3_laika_grafiks!$K$93:$K$231,FMZINp3_laika_grafiks!#REF!,'GRAFIKI II'!$P127,FMZINp3_laika_grafiks!$M$93:$M$231,'GRAFIKI II'!AB$119))/1000000)+AB126</f>
        <v>#REF!</v>
      </c>
    </row>
    <row r="128" spans="1:51" x14ac:dyDescent="0.4">
      <c r="A128" s="42" t="s">
        <v>37</v>
      </c>
      <c r="B128" s="85" t="e">
        <f>SUMIFS(FMZINp3_laika_grafiks!$K$93:$K$231,FMZINp3_laika_grafiks!#REF!,'GRAFIKI II'!$A128,FMZINp3_laika_grafiks!$M$93:$M$231,'GRAFIKI II'!B$119)/1000000+B127</f>
        <v>#REF!</v>
      </c>
      <c r="C128" s="85" t="e">
        <f>SUMIFS(FMZINp3_laika_grafiks!$K$93:$K$231,FMZINp3_laika_grafiks!#REF!,'GRAFIKI II'!$A128,FMZINp3_laika_grafiks!$M$93:$M$231,'GRAFIKI II'!C$119)/1000000+C127</f>
        <v>#REF!</v>
      </c>
      <c r="D128" s="85" t="e">
        <f>SUMIFS(FMZINp3_laika_grafiks!$K$93:$K$231,FMZINp3_laika_grafiks!#REF!,'GRAFIKI II'!$A128,FMZINp3_laika_grafiks!$M$93:$M$231,'GRAFIKI II'!D$119)/1000000+D127</f>
        <v>#REF!</v>
      </c>
      <c r="E128" s="85" t="e">
        <f>SUMIFS(FMZINp3_laika_grafiks!$K$93:$K$231,FMZINp3_laika_grafiks!#REF!,'GRAFIKI II'!$A128,FMZINp3_laika_grafiks!$M$93:$M$231,'GRAFIKI II'!E$119)/1000000+E127</f>
        <v>#REF!</v>
      </c>
      <c r="F128" s="85" t="e">
        <f>SUMIFS(FMZINp3_laika_grafiks!$K$93:$K$231,FMZINp3_laika_grafiks!#REF!,'GRAFIKI II'!$A128,FMZINp3_laika_grafiks!$M$93:$M$231,'GRAFIKI II'!F$119)/1000000+F127</f>
        <v>#REF!</v>
      </c>
      <c r="G128" s="85" t="e">
        <f>SUMIFS(FMZINp3_laika_grafiks!$K$93:$K$231,FMZINp3_laika_grafiks!#REF!,'GRAFIKI II'!$A128,FMZINp3_laika_grafiks!$M$93:$M$231,'GRAFIKI II'!G$119)/1000000+G127</f>
        <v>#REF!</v>
      </c>
      <c r="H128" s="85" t="e">
        <f>SUMIFS(FMZINp3_laika_grafiks!$K$93:$K$231,FMZINp3_laika_grafiks!#REF!,'GRAFIKI II'!$A128,FMZINp3_laika_grafiks!$M$93:$M$231,'GRAFIKI II'!H$119)/1000000+H127</f>
        <v>#REF!</v>
      </c>
      <c r="I128" s="85" t="e">
        <f>SUMIFS(FMZINp3_laika_grafiks!$K$93:$K$231,FMZINp3_laika_grafiks!#REF!,'GRAFIKI II'!$A128,FMZINp3_laika_grafiks!$M$93:$M$231,'GRAFIKI II'!I$119)/1000000+I127</f>
        <v>#REF!</v>
      </c>
      <c r="J128" s="85" t="e">
        <f>SUMIFS(FMZINp3_laika_grafiks!$K$93:$K$231,FMZINp3_laika_grafiks!#REF!,'GRAFIKI II'!$A128,FMZINp3_laika_grafiks!$M$93:$M$231,'GRAFIKI II'!J$119)/1000000+J127</f>
        <v>#REF!</v>
      </c>
      <c r="K128" s="85" t="e">
        <f>SUMIFS(FMZINp3_laika_grafiks!$K$93:$K$231,FMZINp3_laika_grafiks!#REF!,'GRAFIKI II'!$A128,FMZINp3_laika_grafiks!$M$93:$M$231,'GRAFIKI II'!K$119)/1000000+K127</f>
        <v>#REF!</v>
      </c>
      <c r="L128" s="85" t="e">
        <f>SUMIFS(FMZINp3_laika_grafiks!$K$93:$K$231,FMZINp3_laika_grafiks!#REF!,'GRAFIKI II'!$A128,FMZINp3_laika_grafiks!$M$93:$M$231,'GRAFIKI II'!L$119)/1000000+L127</f>
        <v>#REF!</v>
      </c>
      <c r="M128" s="85" t="e">
        <f>SUMIFS(FMZINp3_laika_grafiks!$K$93:$K$231,FMZINp3_laika_grafiks!#REF!,'GRAFIKI II'!$A128,FMZINp3_laika_grafiks!$M$93:$M$231,'GRAFIKI II'!M$119)/1000000+M127</f>
        <v>#REF!</v>
      </c>
      <c r="P128" s="48" t="s">
        <v>37</v>
      </c>
      <c r="Q128" s="49" t="e">
        <f>((SUMIFS(FMZINp3_laika_grafiks!$K$93:$K$231,FMZINp3_laika_grafiks!#REF!,'GRAFIKI II'!$P128,FMZINp3_laika_grafiks!$M$93:$M$231,'GRAFIKI II'!Q$119))/1000000)+Q127</f>
        <v>#REF!</v>
      </c>
      <c r="R128" s="49" t="e">
        <f>((SUMIFS(FMZINp3_laika_grafiks!$K$93:$K$231,FMZINp3_laika_grafiks!#REF!,'GRAFIKI II'!$P128,FMZINp3_laika_grafiks!$M$93:$M$231,'GRAFIKI II'!R$119))/1000000)+R127</f>
        <v>#REF!</v>
      </c>
      <c r="S128" s="49" t="e">
        <f>((SUMIFS(FMZINp3_laika_grafiks!$K$93:$K$231,FMZINp3_laika_grafiks!#REF!,'GRAFIKI II'!$P128,FMZINp3_laika_grafiks!$M$93:$M$231,'GRAFIKI II'!S$119))/1000000)+S127</f>
        <v>#REF!</v>
      </c>
      <c r="T128" s="49" t="e">
        <f>((SUMIFS(FMZINp3_laika_grafiks!$K$93:$K$231,FMZINp3_laika_grafiks!#REF!,'GRAFIKI II'!$P128,FMZINp3_laika_grafiks!$M$93:$M$231,'GRAFIKI II'!T$119))/1000000)+T127</f>
        <v>#REF!</v>
      </c>
      <c r="U128" s="49" t="e">
        <f>((SUMIFS(FMZINp3_laika_grafiks!$K$93:$K$231,FMZINp3_laika_grafiks!#REF!,'GRAFIKI II'!$P128,FMZINp3_laika_grafiks!$M$93:$M$231,'GRAFIKI II'!U$119))/1000000)+U127</f>
        <v>#REF!</v>
      </c>
      <c r="V128" s="49" t="e">
        <f>((SUMIFS(FMZINp3_laika_grafiks!$K$93:$K$231,FMZINp3_laika_grafiks!#REF!,'GRAFIKI II'!$P128,FMZINp3_laika_grafiks!$M$93:$M$231,'GRAFIKI II'!V$119))/1000000)+V127</f>
        <v>#REF!</v>
      </c>
      <c r="W128" s="49" t="e">
        <f>((SUMIFS(FMZINp3_laika_grafiks!$K$93:$K$231,FMZINp3_laika_grafiks!#REF!,'GRAFIKI II'!$P128,FMZINp3_laika_grafiks!$M$93:$M$231,'GRAFIKI II'!W$119))/1000000)+W127</f>
        <v>#REF!</v>
      </c>
      <c r="X128" s="49" t="e">
        <f>((SUMIFS(FMZINp3_laika_grafiks!$K$93:$K$231,FMZINp3_laika_grafiks!#REF!,'GRAFIKI II'!$P128,FMZINp3_laika_grafiks!$M$93:$M$231,'GRAFIKI II'!X$119))/1000000)+X127</f>
        <v>#REF!</v>
      </c>
      <c r="Y128" s="49" t="e">
        <f>((SUMIFS(FMZINp3_laika_grafiks!$K$93:$K$231,FMZINp3_laika_grafiks!#REF!,'GRAFIKI II'!$P128,FMZINp3_laika_grafiks!$M$93:$M$231,'GRAFIKI II'!Y$119))/1000000)+Y127</f>
        <v>#REF!</v>
      </c>
      <c r="Z128" s="49" t="e">
        <f>((SUMIFS(FMZINp3_laika_grafiks!$K$93:$K$231,FMZINp3_laika_grafiks!#REF!,'GRAFIKI II'!$P128,FMZINp3_laika_grafiks!$M$93:$M$231,'GRAFIKI II'!Z$119))/1000000)+Z127</f>
        <v>#REF!</v>
      </c>
      <c r="AA128" s="49" t="e">
        <f>((SUMIFS(FMZINp3_laika_grafiks!$K$93:$K$231,FMZINp3_laika_grafiks!#REF!,'GRAFIKI II'!$P128,FMZINp3_laika_grafiks!$M$93:$M$231,'GRAFIKI II'!AA$119))/1000000)+AA127</f>
        <v>#REF!</v>
      </c>
      <c r="AB128" s="49" t="e">
        <f>((SUMIFS(FMZINp3_laika_grafiks!$K$93:$K$231,FMZINp3_laika_grafiks!#REF!,'GRAFIKI II'!$P128,FMZINp3_laika_grafiks!$M$93:$M$231,'GRAFIKI II'!AB$119))/1000000)+AB127</f>
        <v>#REF!</v>
      </c>
    </row>
    <row r="129" spans="1:28" x14ac:dyDescent="0.4">
      <c r="A129" s="42" t="s">
        <v>41</v>
      </c>
      <c r="B129" s="85" t="e">
        <f>SUMIFS(FMZINp3_laika_grafiks!$K$93:$K$231,FMZINp3_laika_grafiks!#REF!,'GRAFIKI II'!$A129,FMZINp3_laika_grafiks!$M$93:$M$231,'GRAFIKI II'!B$119)/1000000+B128</f>
        <v>#REF!</v>
      </c>
      <c r="C129" s="85" t="e">
        <f>SUMIFS(FMZINp3_laika_grafiks!$K$93:$K$231,FMZINp3_laika_grafiks!#REF!,'GRAFIKI II'!$A129,FMZINp3_laika_grafiks!$M$93:$M$231,'GRAFIKI II'!C$119)/1000000+C128</f>
        <v>#REF!</v>
      </c>
      <c r="D129" s="85" t="e">
        <f>SUMIFS(FMZINp3_laika_grafiks!$K$93:$K$231,FMZINp3_laika_grafiks!#REF!,'GRAFIKI II'!$A129,FMZINp3_laika_grafiks!$M$93:$M$231,'GRAFIKI II'!D$119)/1000000+D128</f>
        <v>#REF!</v>
      </c>
      <c r="E129" s="85" t="e">
        <f>SUMIFS(FMZINp3_laika_grafiks!$K$93:$K$231,FMZINp3_laika_grafiks!#REF!,'GRAFIKI II'!$A129,FMZINp3_laika_grafiks!$M$93:$M$231,'GRAFIKI II'!E$119)/1000000+E128</f>
        <v>#REF!</v>
      </c>
      <c r="F129" s="85" t="e">
        <f>SUMIFS(FMZINp3_laika_grafiks!$K$93:$K$231,FMZINp3_laika_grafiks!#REF!,'GRAFIKI II'!$A129,FMZINp3_laika_grafiks!$M$93:$M$231,'GRAFIKI II'!F$119)/1000000+F128</f>
        <v>#REF!</v>
      </c>
      <c r="G129" s="85" t="e">
        <f>SUMIFS(FMZINp3_laika_grafiks!$K$93:$K$231,FMZINp3_laika_grafiks!#REF!,'GRAFIKI II'!$A129,FMZINp3_laika_grafiks!$M$93:$M$231,'GRAFIKI II'!G$119)/1000000+G128</f>
        <v>#REF!</v>
      </c>
      <c r="H129" s="85" t="e">
        <f>SUMIFS(FMZINp3_laika_grafiks!$K$93:$K$231,FMZINp3_laika_grafiks!#REF!,'GRAFIKI II'!$A129,FMZINp3_laika_grafiks!$M$93:$M$231,'GRAFIKI II'!H$119)/1000000+H128</f>
        <v>#REF!</v>
      </c>
      <c r="I129" s="85" t="e">
        <f>SUMIFS(FMZINp3_laika_grafiks!$K$93:$K$231,FMZINp3_laika_grafiks!#REF!,'GRAFIKI II'!$A129,FMZINp3_laika_grafiks!$M$93:$M$231,'GRAFIKI II'!I$119)/1000000+I128</f>
        <v>#REF!</v>
      </c>
      <c r="J129" s="85" t="e">
        <f>SUMIFS(FMZINp3_laika_grafiks!$K$93:$K$231,FMZINp3_laika_grafiks!#REF!,'GRAFIKI II'!$A129,FMZINp3_laika_grafiks!$M$93:$M$231,'GRAFIKI II'!J$119)/1000000+J128</f>
        <v>#REF!</v>
      </c>
      <c r="K129" s="85" t="e">
        <f>SUMIFS(FMZINp3_laika_grafiks!$K$93:$K$231,FMZINp3_laika_grafiks!#REF!,'GRAFIKI II'!$A129,FMZINp3_laika_grafiks!$M$93:$M$231,'GRAFIKI II'!K$119)/1000000+K128</f>
        <v>#REF!</v>
      </c>
      <c r="L129" s="85" t="e">
        <f>SUMIFS(FMZINp3_laika_grafiks!$K$93:$K$231,FMZINp3_laika_grafiks!#REF!,'GRAFIKI II'!$A129,FMZINp3_laika_grafiks!$M$93:$M$231,'GRAFIKI II'!L$119)/1000000+L128</f>
        <v>#REF!</v>
      </c>
      <c r="M129" s="85" t="e">
        <f>SUMIFS(FMZINp3_laika_grafiks!$K$93:$K$231,FMZINp3_laika_grafiks!#REF!,'GRAFIKI II'!$A129,FMZINp3_laika_grafiks!$M$93:$M$231,'GRAFIKI II'!M$119)/1000000+M128</f>
        <v>#REF!</v>
      </c>
      <c r="P129" s="48" t="s">
        <v>41</v>
      </c>
      <c r="Q129" s="49" t="e">
        <f>((SUMIFS(FMZINp3_laika_grafiks!$K$93:$K$231,FMZINp3_laika_grafiks!#REF!,'GRAFIKI II'!$P129,FMZINp3_laika_grafiks!$M$93:$M$231,'GRAFIKI II'!Q$119))/1000000)+Q128</f>
        <v>#REF!</v>
      </c>
      <c r="R129" s="49" t="e">
        <f>((SUMIFS(FMZINp3_laika_grafiks!$K$93:$K$231,FMZINp3_laika_grafiks!#REF!,'GRAFIKI II'!$P129,FMZINp3_laika_grafiks!$M$93:$M$231,'GRAFIKI II'!R$119))/1000000)+R128</f>
        <v>#REF!</v>
      </c>
      <c r="S129" s="49" t="e">
        <f>((SUMIFS(FMZINp3_laika_grafiks!$K$93:$K$231,FMZINp3_laika_grafiks!#REF!,'GRAFIKI II'!$P129,FMZINp3_laika_grafiks!$M$93:$M$231,'GRAFIKI II'!S$119))/1000000)+S128</f>
        <v>#REF!</v>
      </c>
      <c r="T129" s="49" t="e">
        <f>((SUMIFS(FMZINp3_laika_grafiks!$K$93:$K$231,FMZINp3_laika_grafiks!#REF!,'GRAFIKI II'!$P129,FMZINp3_laika_grafiks!$M$93:$M$231,'GRAFIKI II'!T$119))/1000000)+T128</f>
        <v>#REF!</v>
      </c>
      <c r="U129" s="49" t="e">
        <f>((SUMIFS(FMZINp3_laika_grafiks!$K$93:$K$231,FMZINp3_laika_grafiks!#REF!,'GRAFIKI II'!$P129,FMZINp3_laika_grafiks!$M$93:$M$231,'GRAFIKI II'!U$119))/1000000)+U128</f>
        <v>#REF!</v>
      </c>
      <c r="V129" s="49" t="e">
        <f>((SUMIFS(FMZINp3_laika_grafiks!$K$93:$K$231,FMZINp3_laika_grafiks!#REF!,'GRAFIKI II'!$P129,FMZINp3_laika_grafiks!$M$93:$M$231,'GRAFIKI II'!V$119))/1000000)+V128</f>
        <v>#REF!</v>
      </c>
      <c r="W129" s="49" t="e">
        <f>((SUMIFS(FMZINp3_laika_grafiks!$K$93:$K$231,FMZINp3_laika_grafiks!#REF!,'GRAFIKI II'!$P129,FMZINp3_laika_grafiks!$M$93:$M$231,'GRAFIKI II'!W$119))/1000000)+W128</f>
        <v>#REF!</v>
      </c>
      <c r="X129" s="49" t="e">
        <f>((SUMIFS(FMZINp3_laika_grafiks!$K$93:$K$231,FMZINp3_laika_grafiks!#REF!,'GRAFIKI II'!$P129,FMZINp3_laika_grafiks!$M$93:$M$231,'GRAFIKI II'!X$119))/1000000)+X128</f>
        <v>#REF!</v>
      </c>
      <c r="Y129" s="49" t="e">
        <f>((SUMIFS(FMZINp3_laika_grafiks!$K$93:$K$231,FMZINp3_laika_grafiks!#REF!,'GRAFIKI II'!$P129,FMZINp3_laika_grafiks!$M$93:$M$231,'GRAFIKI II'!Y$119))/1000000)+Y128</f>
        <v>#REF!</v>
      </c>
      <c r="Z129" s="49" t="e">
        <f>((SUMIFS(FMZINp3_laika_grafiks!$K$93:$K$231,FMZINp3_laika_grafiks!#REF!,'GRAFIKI II'!$P129,FMZINp3_laika_grafiks!$M$93:$M$231,'GRAFIKI II'!Z$119))/1000000)+Z128</f>
        <v>#REF!</v>
      </c>
      <c r="AA129" s="49" t="e">
        <f>((SUMIFS(FMZINp3_laika_grafiks!$K$93:$K$231,FMZINp3_laika_grafiks!#REF!,'GRAFIKI II'!$P129,FMZINp3_laika_grafiks!$M$93:$M$231,'GRAFIKI II'!AA$119))/1000000)+AA128</f>
        <v>#REF!</v>
      </c>
      <c r="AB129" s="49" t="e">
        <f>((SUMIFS(FMZINp3_laika_grafiks!$K$93:$K$231,FMZINp3_laika_grafiks!#REF!,'GRAFIKI II'!$P129,FMZINp3_laika_grafiks!$M$93:$M$231,'GRAFIKI II'!AB$119))/1000000)+AB128</f>
        <v>#REF!</v>
      </c>
    </row>
    <row r="130" spans="1:28" x14ac:dyDescent="0.4">
      <c r="A130" s="42" t="s">
        <v>42</v>
      </c>
      <c r="B130" s="85" t="e">
        <f>SUMIFS(FMZINp3_laika_grafiks!$K$93:$K$231,FMZINp3_laika_grafiks!#REF!,'GRAFIKI II'!$A130,FMZINp3_laika_grafiks!$M$93:$M$231,'GRAFIKI II'!B$119)/1000000+B129</f>
        <v>#REF!</v>
      </c>
      <c r="C130" s="85" t="e">
        <f>SUMIFS(FMZINp3_laika_grafiks!$K$93:$K$231,FMZINp3_laika_grafiks!#REF!,'GRAFIKI II'!$A130,FMZINp3_laika_grafiks!$M$93:$M$231,'GRAFIKI II'!C$119)/1000000+C129</f>
        <v>#REF!</v>
      </c>
      <c r="D130" s="85" t="e">
        <f>SUMIFS(FMZINp3_laika_grafiks!$K$93:$K$231,FMZINp3_laika_grafiks!#REF!,'GRAFIKI II'!$A130,FMZINp3_laika_grafiks!$M$93:$M$231,'GRAFIKI II'!D$119)/1000000+D129</f>
        <v>#REF!</v>
      </c>
      <c r="E130" s="85" t="e">
        <f>SUMIFS(FMZINp3_laika_grafiks!$K$93:$K$231,FMZINp3_laika_grafiks!#REF!,'GRAFIKI II'!$A130,FMZINp3_laika_grafiks!$M$93:$M$231,'GRAFIKI II'!E$119)/1000000+E129</f>
        <v>#REF!</v>
      </c>
      <c r="F130" s="85" t="e">
        <f>SUMIFS(FMZINp3_laika_grafiks!$K$93:$K$231,FMZINp3_laika_grafiks!#REF!,'GRAFIKI II'!$A130,FMZINp3_laika_grafiks!$M$93:$M$231,'GRAFIKI II'!F$119)/1000000+F129</f>
        <v>#REF!</v>
      </c>
      <c r="G130" s="85" t="e">
        <f>SUMIFS(FMZINp3_laika_grafiks!$K$93:$K$231,FMZINp3_laika_grafiks!#REF!,'GRAFIKI II'!$A130,FMZINp3_laika_grafiks!$M$93:$M$231,'GRAFIKI II'!G$119)/1000000+G129</f>
        <v>#REF!</v>
      </c>
      <c r="H130" s="85" t="e">
        <f>SUMIFS(FMZINp3_laika_grafiks!$K$93:$K$231,FMZINp3_laika_grafiks!#REF!,'GRAFIKI II'!$A130,FMZINp3_laika_grafiks!$M$93:$M$231,'GRAFIKI II'!H$119)/1000000+H129</f>
        <v>#REF!</v>
      </c>
      <c r="I130" s="85" t="e">
        <f>SUMIFS(FMZINp3_laika_grafiks!$K$93:$K$231,FMZINp3_laika_grafiks!#REF!,'GRAFIKI II'!$A130,FMZINp3_laika_grafiks!$M$93:$M$231,'GRAFIKI II'!I$119)/1000000+I129</f>
        <v>#REF!</v>
      </c>
      <c r="J130" s="85" t="e">
        <f>SUMIFS(FMZINp3_laika_grafiks!$K$93:$K$231,FMZINp3_laika_grafiks!#REF!,'GRAFIKI II'!$A130,FMZINp3_laika_grafiks!$M$93:$M$231,'GRAFIKI II'!J$119)/1000000+J129</f>
        <v>#REF!</v>
      </c>
      <c r="K130" s="85" t="e">
        <f>SUMIFS(FMZINp3_laika_grafiks!$K$93:$K$231,FMZINp3_laika_grafiks!#REF!,'GRAFIKI II'!$A130,FMZINp3_laika_grafiks!$M$93:$M$231,'GRAFIKI II'!K$119)/1000000+K129</f>
        <v>#REF!</v>
      </c>
      <c r="L130" s="85" t="e">
        <f>SUMIFS(FMZINp3_laika_grafiks!$K$93:$K$231,FMZINp3_laika_grafiks!#REF!,'GRAFIKI II'!$A130,FMZINp3_laika_grafiks!$M$93:$M$231,'GRAFIKI II'!L$119)/1000000+L129</f>
        <v>#REF!</v>
      </c>
      <c r="M130" s="85" t="e">
        <f>SUMIFS(FMZINp3_laika_grafiks!$K$93:$K$231,FMZINp3_laika_grafiks!#REF!,'GRAFIKI II'!$A130,FMZINp3_laika_grafiks!$M$93:$M$231,'GRAFIKI II'!M$119)/1000000+M129</f>
        <v>#REF!</v>
      </c>
      <c r="P130" s="48" t="s">
        <v>42</v>
      </c>
      <c r="Q130" s="49" t="e">
        <f>((SUMIFS(FMZINp3_laika_grafiks!$K$93:$K$231,FMZINp3_laika_grafiks!#REF!,'GRAFIKI II'!$P130,FMZINp3_laika_grafiks!$M$93:$M$231,'GRAFIKI II'!Q$119))/1000000)+Q129</f>
        <v>#REF!</v>
      </c>
      <c r="R130" s="49" t="e">
        <f>((SUMIFS(FMZINp3_laika_grafiks!$K$93:$K$231,FMZINp3_laika_grafiks!#REF!,'GRAFIKI II'!$P130,FMZINp3_laika_grafiks!$M$93:$M$231,'GRAFIKI II'!R$119))/1000000)+R129</f>
        <v>#REF!</v>
      </c>
      <c r="S130" s="49" t="e">
        <f>((SUMIFS(FMZINp3_laika_grafiks!$K$93:$K$231,FMZINp3_laika_grafiks!#REF!,'GRAFIKI II'!$P130,FMZINp3_laika_grafiks!$M$93:$M$231,'GRAFIKI II'!S$119))/1000000)+S129</f>
        <v>#REF!</v>
      </c>
      <c r="T130" s="49" t="e">
        <f>((SUMIFS(FMZINp3_laika_grafiks!$K$93:$K$231,FMZINp3_laika_grafiks!#REF!,'GRAFIKI II'!$P130,FMZINp3_laika_grafiks!$M$93:$M$231,'GRAFIKI II'!T$119))/1000000)+T129</f>
        <v>#REF!</v>
      </c>
      <c r="U130" s="49" t="e">
        <f>((SUMIFS(FMZINp3_laika_grafiks!$K$93:$K$231,FMZINp3_laika_grafiks!#REF!,'GRAFIKI II'!$P130,FMZINp3_laika_grafiks!$M$93:$M$231,'GRAFIKI II'!U$119))/1000000)+U129</f>
        <v>#REF!</v>
      </c>
      <c r="V130" s="49" t="e">
        <f>((SUMIFS(FMZINp3_laika_grafiks!$K$93:$K$231,FMZINp3_laika_grafiks!#REF!,'GRAFIKI II'!$P130,FMZINp3_laika_grafiks!$M$93:$M$231,'GRAFIKI II'!V$119))/1000000)+V129</f>
        <v>#REF!</v>
      </c>
      <c r="W130" s="49" t="e">
        <f>((SUMIFS(FMZINp3_laika_grafiks!$K$93:$K$231,FMZINp3_laika_grafiks!#REF!,'GRAFIKI II'!$P130,FMZINp3_laika_grafiks!$M$93:$M$231,'GRAFIKI II'!W$119))/1000000)+W129</f>
        <v>#REF!</v>
      </c>
      <c r="X130" s="49" t="e">
        <f>((SUMIFS(FMZINp3_laika_grafiks!$K$93:$K$231,FMZINp3_laika_grafiks!#REF!,'GRAFIKI II'!$P130,FMZINp3_laika_grafiks!$M$93:$M$231,'GRAFIKI II'!X$119))/1000000)+X129</f>
        <v>#REF!</v>
      </c>
      <c r="Y130" s="49" t="e">
        <f>((SUMIFS(FMZINp3_laika_grafiks!$K$93:$K$231,FMZINp3_laika_grafiks!#REF!,'GRAFIKI II'!$P130,FMZINp3_laika_grafiks!$M$93:$M$231,'GRAFIKI II'!Y$119))/1000000)+Y129</f>
        <v>#REF!</v>
      </c>
      <c r="Z130" s="49" t="e">
        <f>((SUMIFS(FMZINp3_laika_grafiks!$K$93:$K$231,FMZINp3_laika_grafiks!#REF!,'GRAFIKI II'!$P130,FMZINp3_laika_grafiks!$M$93:$M$231,'GRAFIKI II'!Z$119))/1000000)+Z129</f>
        <v>#REF!</v>
      </c>
      <c r="AA130" s="49" t="e">
        <f>((SUMIFS(FMZINp3_laika_grafiks!$K$93:$K$231,FMZINp3_laika_grafiks!#REF!,'GRAFIKI II'!$P130,FMZINp3_laika_grafiks!$M$93:$M$231,'GRAFIKI II'!AA$119))/1000000)+AA129</f>
        <v>#REF!</v>
      </c>
      <c r="AB130" s="49" t="e">
        <f>((SUMIFS(FMZINp3_laika_grafiks!$K$93:$K$231,FMZINp3_laika_grafiks!#REF!,'GRAFIKI II'!$P130,FMZINp3_laika_grafiks!$M$93:$M$231,'GRAFIKI II'!AB$119))/1000000)+AB129</f>
        <v>#REF!</v>
      </c>
    </row>
    <row r="131" spans="1:28" x14ac:dyDescent="0.4">
      <c r="A131" s="42" t="s">
        <v>43</v>
      </c>
      <c r="B131" s="85" t="e">
        <f>SUMIFS(FMZINp3_laika_grafiks!$K$93:$K$231,FMZINp3_laika_grafiks!#REF!,'GRAFIKI II'!$A131,FMZINp3_laika_grafiks!$M$93:$M$231,'GRAFIKI II'!B$119)/1000000+B130</f>
        <v>#REF!</v>
      </c>
      <c r="C131" s="85" t="e">
        <f>SUMIFS(FMZINp3_laika_grafiks!$K$93:$K$231,FMZINp3_laika_grafiks!#REF!,'GRAFIKI II'!$A131,FMZINp3_laika_grafiks!$M$93:$M$231,'GRAFIKI II'!C$119)/1000000+C130</f>
        <v>#REF!</v>
      </c>
      <c r="D131" s="85" t="e">
        <f>SUMIFS(FMZINp3_laika_grafiks!$K$93:$K$231,FMZINp3_laika_grafiks!#REF!,'GRAFIKI II'!$A131,FMZINp3_laika_grafiks!$M$93:$M$231,'GRAFIKI II'!D$119)/1000000+D130</f>
        <v>#REF!</v>
      </c>
      <c r="E131" s="85" t="e">
        <f>SUMIFS(FMZINp3_laika_grafiks!$K$93:$K$231,FMZINp3_laika_grafiks!#REF!,'GRAFIKI II'!$A131,FMZINp3_laika_grafiks!$M$93:$M$231,'GRAFIKI II'!E$119)/1000000+E130</f>
        <v>#REF!</v>
      </c>
      <c r="F131" s="85" t="e">
        <f>SUMIFS(FMZINp3_laika_grafiks!$K$93:$K$231,FMZINp3_laika_grafiks!#REF!,'GRAFIKI II'!$A131,FMZINp3_laika_grafiks!$M$93:$M$231,'GRAFIKI II'!F$119)/1000000+F130</f>
        <v>#REF!</v>
      </c>
      <c r="G131" s="85" t="e">
        <f>SUMIFS(FMZINp3_laika_grafiks!$K$93:$K$231,FMZINp3_laika_grafiks!#REF!,'GRAFIKI II'!$A131,FMZINp3_laika_grafiks!$M$93:$M$231,'GRAFIKI II'!G$119)/1000000+G130</f>
        <v>#REF!</v>
      </c>
      <c r="H131" s="85" t="e">
        <f>SUMIFS(FMZINp3_laika_grafiks!$K$93:$K$231,FMZINp3_laika_grafiks!#REF!,'GRAFIKI II'!$A131,FMZINp3_laika_grafiks!$M$93:$M$231,'GRAFIKI II'!H$119)/1000000+H130</f>
        <v>#REF!</v>
      </c>
      <c r="I131" s="85" t="e">
        <f>SUMIFS(FMZINp3_laika_grafiks!$K$93:$K$231,FMZINp3_laika_grafiks!#REF!,'GRAFIKI II'!$A131,FMZINp3_laika_grafiks!$M$93:$M$231,'GRAFIKI II'!I$119)/1000000+I130</f>
        <v>#REF!</v>
      </c>
      <c r="J131" s="85" t="e">
        <f>SUMIFS(FMZINp3_laika_grafiks!$K$93:$K$231,FMZINp3_laika_grafiks!#REF!,'GRAFIKI II'!$A131,FMZINp3_laika_grafiks!$M$93:$M$231,'GRAFIKI II'!J$119)/1000000+J130</f>
        <v>#REF!</v>
      </c>
      <c r="K131" s="85" t="e">
        <f>SUMIFS(FMZINp3_laika_grafiks!$K$93:$K$231,FMZINp3_laika_grafiks!#REF!,'GRAFIKI II'!$A131,FMZINp3_laika_grafiks!$M$93:$M$231,'GRAFIKI II'!K$119)/1000000+K130</f>
        <v>#REF!</v>
      </c>
      <c r="L131" s="85" t="e">
        <f>SUMIFS(FMZINp3_laika_grafiks!$K$93:$K$231,FMZINp3_laika_grafiks!#REF!,'GRAFIKI II'!$A131,FMZINp3_laika_grafiks!$M$93:$M$231,'GRAFIKI II'!L$119)/1000000+L130</f>
        <v>#REF!</v>
      </c>
      <c r="M131" s="85" t="e">
        <f>SUMIFS(FMZINp3_laika_grafiks!$K$93:$K$231,FMZINp3_laika_grafiks!#REF!,'GRAFIKI II'!$A131,FMZINp3_laika_grafiks!$M$93:$M$231,'GRAFIKI II'!M$119)/1000000+M130</f>
        <v>#REF!</v>
      </c>
      <c r="P131" s="48" t="s">
        <v>43</v>
      </c>
      <c r="Q131" s="49" t="e">
        <f>((SUMIFS(FMZINp3_laika_grafiks!$K$93:$K$231,FMZINp3_laika_grafiks!#REF!,'GRAFIKI II'!$P131,FMZINp3_laika_grafiks!$M$93:$M$231,'GRAFIKI II'!Q$119))/1000000)+Q130</f>
        <v>#REF!</v>
      </c>
      <c r="R131" s="49" t="e">
        <f>((SUMIFS(FMZINp3_laika_grafiks!$K$93:$K$231,FMZINp3_laika_grafiks!#REF!,'GRAFIKI II'!$P131,FMZINp3_laika_grafiks!$M$93:$M$231,'GRAFIKI II'!R$119))/1000000)+R130</f>
        <v>#REF!</v>
      </c>
      <c r="S131" s="49" t="e">
        <f>((SUMIFS(FMZINp3_laika_grafiks!$K$93:$K$231,FMZINp3_laika_grafiks!#REF!,'GRAFIKI II'!$P131,FMZINp3_laika_grafiks!$M$93:$M$231,'GRAFIKI II'!S$119))/1000000)+S130</f>
        <v>#REF!</v>
      </c>
      <c r="T131" s="49" t="e">
        <f>((SUMIFS(FMZINp3_laika_grafiks!$K$93:$K$231,FMZINp3_laika_grafiks!#REF!,'GRAFIKI II'!$P131,FMZINp3_laika_grafiks!$M$93:$M$231,'GRAFIKI II'!T$119))/1000000)+T130</f>
        <v>#REF!</v>
      </c>
      <c r="U131" s="49" t="e">
        <f>((SUMIFS(FMZINp3_laika_grafiks!$K$93:$K$231,FMZINp3_laika_grafiks!#REF!,'GRAFIKI II'!$P131,FMZINp3_laika_grafiks!$M$93:$M$231,'GRAFIKI II'!U$119))/1000000)+U130</f>
        <v>#REF!</v>
      </c>
      <c r="V131" s="49" t="e">
        <f>((SUMIFS(FMZINp3_laika_grafiks!$K$93:$K$231,FMZINp3_laika_grafiks!#REF!,'GRAFIKI II'!$P131,FMZINp3_laika_grafiks!$M$93:$M$231,'GRAFIKI II'!V$119))/1000000)+V130</f>
        <v>#REF!</v>
      </c>
      <c r="W131" s="49" t="e">
        <f>((SUMIFS(FMZINp3_laika_grafiks!$K$93:$K$231,FMZINp3_laika_grafiks!#REF!,'GRAFIKI II'!$P131,FMZINp3_laika_grafiks!$M$93:$M$231,'GRAFIKI II'!W$119))/1000000)+W130</f>
        <v>#REF!</v>
      </c>
      <c r="X131" s="49" t="e">
        <f>((SUMIFS(FMZINp3_laika_grafiks!$K$93:$K$231,FMZINp3_laika_grafiks!#REF!,'GRAFIKI II'!$P131,FMZINp3_laika_grafiks!$M$93:$M$231,'GRAFIKI II'!X$119))/1000000)+X130</f>
        <v>#REF!</v>
      </c>
      <c r="Y131" s="49" t="e">
        <f>((SUMIFS(FMZINp3_laika_grafiks!$K$93:$K$231,FMZINp3_laika_grafiks!#REF!,'GRAFIKI II'!$P131,FMZINp3_laika_grafiks!$M$93:$M$231,'GRAFIKI II'!Y$119))/1000000)+Y130</f>
        <v>#REF!</v>
      </c>
      <c r="Z131" s="49" t="e">
        <f>((SUMIFS(FMZINp3_laika_grafiks!$K$93:$K$231,FMZINp3_laika_grafiks!#REF!,'GRAFIKI II'!$P131,FMZINp3_laika_grafiks!$M$93:$M$231,'GRAFIKI II'!Z$119))/1000000)+Z130</f>
        <v>#REF!</v>
      </c>
      <c r="AA131" s="49" t="e">
        <f>((SUMIFS(FMZINp3_laika_grafiks!$K$93:$K$231,FMZINp3_laika_grafiks!#REF!,'GRAFIKI II'!$P131,FMZINp3_laika_grafiks!$M$93:$M$231,'GRAFIKI II'!AA$119))/1000000)+AA130</f>
        <v>#REF!</v>
      </c>
      <c r="AB131" s="49" t="e">
        <f>((SUMIFS(FMZINp3_laika_grafiks!$K$93:$K$231,FMZINp3_laika_grafiks!#REF!,'GRAFIKI II'!$P131,FMZINp3_laika_grafiks!$M$93:$M$231,'GRAFIKI II'!AB$119))/1000000)+AB130</f>
        <v>#REF!</v>
      </c>
    </row>
    <row r="132" spans="1:28" x14ac:dyDescent="0.4">
      <c r="A132" s="42" t="s">
        <v>44</v>
      </c>
      <c r="B132" s="85" t="e">
        <f>SUMIFS(FMZINp3_laika_grafiks!$K$93:$K$231,FMZINp3_laika_grafiks!#REF!,'GRAFIKI II'!$A132,FMZINp3_laika_grafiks!$M$93:$M$231,'GRAFIKI II'!B$119)/1000000+B131</f>
        <v>#REF!</v>
      </c>
      <c r="C132" s="85" t="e">
        <f>SUMIFS(FMZINp3_laika_grafiks!$K$93:$K$231,FMZINp3_laika_grafiks!#REF!,'GRAFIKI II'!$A132,FMZINp3_laika_grafiks!$M$93:$M$231,'GRAFIKI II'!C$119)/1000000+C131</f>
        <v>#REF!</v>
      </c>
      <c r="D132" s="85" t="e">
        <f>SUMIFS(FMZINp3_laika_grafiks!$K$93:$K$231,FMZINp3_laika_grafiks!#REF!,'GRAFIKI II'!$A132,FMZINp3_laika_grafiks!$M$93:$M$231,'GRAFIKI II'!D$119)/1000000+D131</f>
        <v>#REF!</v>
      </c>
      <c r="E132" s="85" t="e">
        <f>SUMIFS(FMZINp3_laika_grafiks!$K$93:$K$231,FMZINp3_laika_grafiks!#REF!,'GRAFIKI II'!$A132,FMZINp3_laika_grafiks!$M$93:$M$231,'GRAFIKI II'!E$119)/1000000+E131</f>
        <v>#REF!</v>
      </c>
      <c r="F132" s="85" t="e">
        <f>SUMIFS(FMZINp3_laika_grafiks!$K$93:$K$231,FMZINp3_laika_grafiks!#REF!,'GRAFIKI II'!$A132,FMZINp3_laika_grafiks!$M$93:$M$231,'GRAFIKI II'!F$119)/1000000+F131</f>
        <v>#REF!</v>
      </c>
      <c r="G132" s="85" t="e">
        <f>SUMIFS(FMZINp3_laika_grafiks!$K$93:$K$231,FMZINp3_laika_grafiks!#REF!,'GRAFIKI II'!$A132,FMZINp3_laika_grafiks!$M$93:$M$231,'GRAFIKI II'!G$119)/1000000+G131</f>
        <v>#REF!</v>
      </c>
      <c r="H132" s="85" t="e">
        <f>SUMIFS(FMZINp3_laika_grafiks!$K$93:$K$231,FMZINp3_laika_grafiks!#REF!,'GRAFIKI II'!$A132,FMZINp3_laika_grafiks!$M$93:$M$231,'GRAFIKI II'!H$119)/1000000+H131</f>
        <v>#REF!</v>
      </c>
      <c r="I132" s="85" t="e">
        <f>SUMIFS(FMZINp3_laika_grafiks!$K$93:$K$231,FMZINp3_laika_grafiks!#REF!,'GRAFIKI II'!$A132,FMZINp3_laika_grafiks!$M$93:$M$231,'GRAFIKI II'!I$119)/1000000+I131</f>
        <v>#REF!</v>
      </c>
      <c r="J132" s="85" t="e">
        <f>SUMIFS(FMZINp3_laika_grafiks!$K$93:$K$231,FMZINp3_laika_grafiks!#REF!,'GRAFIKI II'!$A132,FMZINp3_laika_grafiks!$M$93:$M$231,'GRAFIKI II'!J$119)/1000000+J131</f>
        <v>#REF!</v>
      </c>
      <c r="K132" s="85" t="e">
        <f>SUMIFS(FMZINp3_laika_grafiks!$K$93:$K$231,FMZINp3_laika_grafiks!#REF!,'GRAFIKI II'!$A132,FMZINp3_laika_grafiks!$M$93:$M$231,'GRAFIKI II'!K$119)/1000000+K131</f>
        <v>#REF!</v>
      </c>
      <c r="L132" s="85" t="e">
        <f>SUMIFS(FMZINp3_laika_grafiks!$K$93:$K$231,FMZINp3_laika_grafiks!#REF!,'GRAFIKI II'!$A132,FMZINp3_laika_grafiks!$M$93:$M$231,'GRAFIKI II'!L$119)/1000000+L131</f>
        <v>#REF!</v>
      </c>
      <c r="M132" s="85" t="e">
        <f>SUMIFS(FMZINp3_laika_grafiks!$K$93:$K$231,FMZINp3_laika_grafiks!#REF!,'GRAFIKI II'!$A132,FMZINp3_laika_grafiks!$M$93:$M$231,'GRAFIKI II'!M$119)/1000000+M131</f>
        <v>#REF!</v>
      </c>
      <c r="P132" s="48" t="s">
        <v>44</v>
      </c>
      <c r="Q132" s="49" t="e">
        <f>((SUMIFS(FMZINp3_laika_grafiks!$K$93:$K$231,FMZINp3_laika_grafiks!#REF!,'GRAFIKI II'!$P132,FMZINp3_laika_grafiks!$M$93:$M$231,'GRAFIKI II'!Q$119))/1000000)+Q131</f>
        <v>#REF!</v>
      </c>
      <c r="R132" s="49" t="e">
        <f>((SUMIFS(FMZINp3_laika_grafiks!$K$93:$K$231,FMZINp3_laika_grafiks!#REF!,'GRAFIKI II'!$P132,FMZINp3_laika_grafiks!$M$93:$M$231,'GRAFIKI II'!R$119))/1000000)+R131</f>
        <v>#REF!</v>
      </c>
      <c r="S132" s="49" t="e">
        <f>((SUMIFS(FMZINp3_laika_grafiks!$K$93:$K$231,FMZINp3_laika_grafiks!#REF!,'GRAFIKI II'!$P132,FMZINp3_laika_grafiks!$M$93:$M$231,'GRAFIKI II'!S$119))/1000000)+S131</f>
        <v>#REF!</v>
      </c>
      <c r="T132" s="49" t="e">
        <f>((SUMIFS(FMZINp3_laika_grafiks!$K$93:$K$231,FMZINp3_laika_grafiks!#REF!,'GRAFIKI II'!$P132,FMZINp3_laika_grafiks!$M$93:$M$231,'GRAFIKI II'!T$119))/1000000)+T131</f>
        <v>#REF!</v>
      </c>
      <c r="U132" s="49" t="e">
        <f>((SUMIFS(FMZINp3_laika_grafiks!$K$93:$K$231,FMZINp3_laika_grafiks!#REF!,'GRAFIKI II'!$P132,FMZINp3_laika_grafiks!$M$93:$M$231,'GRAFIKI II'!U$119))/1000000)+U131</f>
        <v>#REF!</v>
      </c>
      <c r="V132" s="49" t="e">
        <f>((SUMIFS(FMZINp3_laika_grafiks!$K$93:$K$231,FMZINp3_laika_grafiks!#REF!,'GRAFIKI II'!$P132,FMZINp3_laika_grafiks!$M$93:$M$231,'GRAFIKI II'!V$119))/1000000)+V131</f>
        <v>#REF!</v>
      </c>
      <c r="W132" s="49" t="e">
        <f>((SUMIFS(FMZINp3_laika_grafiks!$K$93:$K$231,FMZINp3_laika_grafiks!#REF!,'GRAFIKI II'!$P132,FMZINp3_laika_grafiks!$M$93:$M$231,'GRAFIKI II'!W$119))/1000000)+W131</f>
        <v>#REF!</v>
      </c>
      <c r="X132" s="49" t="e">
        <f>((SUMIFS(FMZINp3_laika_grafiks!$K$93:$K$231,FMZINp3_laika_grafiks!#REF!,'GRAFIKI II'!$P132,FMZINp3_laika_grafiks!$M$93:$M$231,'GRAFIKI II'!X$119))/1000000)+X131</f>
        <v>#REF!</v>
      </c>
      <c r="Y132" s="49" t="e">
        <f>((SUMIFS(FMZINp3_laika_grafiks!$K$93:$K$231,FMZINp3_laika_grafiks!#REF!,'GRAFIKI II'!$P132,FMZINp3_laika_grafiks!$M$93:$M$231,'GRAFIKI II'!Y$119))/1000000)+Y131</f>
        <v>#REF!</v>
      </c>
      <c r="Z132" s="49" t="e">
        <f>((SUMIFS(FMZINp3_laika_grafiks!$K$93:$K$231,FMZINp3_laika_grafiks!#REF!,'GRAFIKI II'!$P132,FMZINp3_laika_grafiks!$M$93:$M$231,'GRAFIKI II'!Z$119))/1000000)+Z131</f>
        <v>#REF!</v>
      </c>
      <c r="AA132" s="49" t="e">
        <f>((SUMIFS(FMZINp3_laika_grafiks!$K$93:$K$231,FMZINp3_laika_grafiks!#REF!,'GRAFIKI II'!$P132,FMZINp3_laika_grafiks!$M$93:$M$231,'GRAFIKI II'!AA$119))/1000000)+AA131</f>
        <v>#REF!</v>
      </c>
      <c r="AB132" s="49" t="e">
        <f>((SUMIFS(FMZINp3_laika_grafiks!$K$93:$K$231,FMZINp3_laika_grafiks!#REF!,'GRAFIKI II'!$P132,FMZINp3_laika_grafiks!$M$93:$M$231,'GRAFIKI II'!AB$119))/1000000)+AB131</f>
        <v>#REF!</v>
      </c>
    </row>
    <row r="133" spans="1:28" x14ac:dyDescent="0.4">
      <c r="A133" s="42" t="s">
        <v>48</v>
      </c>
      <c r="B133" s="85" t="e">
        <f>SUMIFS(FMZINp3_laika_grafiks!$K$93:$K$231,FMZINp3_laika_grafiks!#REF!,'GRAFIKI II'!$A133,FMZINp3_laika_grafiks!$M$93:$M$231,'GRAFIKI II'!B$119)/1000000+B132</f>
        <v>#REF!</v>
      </c>
      <c r="C133" s="85" t="e">
        <f>SUMIFS(FMZINp3_laika_grafiks!$K$93:$K$231,FMZINp3_laika_grafiks!#REF!,'GRAFIKI II'!$A133,FMZINp3_laika_grafiks!$M$93:$M$231,'GRAFIKI II'!C$119)/1000000+C132</f>
        <v>#REF!</v>
      </c>
      <c r="D133" s="85" t="e">
        <f>SUMIFS(FMZINp3_laika_grafiks!$K$93:$K$231,FMZINp3_laika_grafiks!#REF!,'GRAFIKI II'!$A133,FMZINp3_laika_grafiks!$M$93:$M$231,'GRAFIKI II'!D$119)/1000000+D132</f>
        <v>#REF!</v>
      </c>
      <c r="E133" s="85" t="e">
        <f>SUMIFS(FMZINp3_laika_grafiks!$K$93:$K$231,FMZINp3_laika_grafiks!#REF!,'GRAFIKI II'!$A133,FMZINp3_laika_grafiks!$M$93:$M$231,'GRAFIKI II'!E$119)/1000000+E132</f>
        <v>#REF!</v>
      </c>
      <c r="F133" s="85" t="e">
        <f>SUMIFS(FMZINp3_laika_grafiks!$K$93:$K$231,FMZINp3_laika_grafiks!#REF!,'GRAFIKI II'!$A133,FMZINp3_laika_grafiks!$M$93:$M$231,'GRAFIKI II'!F$119)/1000000+F132</f>
        <v>#REF!</v>
      </c>
      <c r="G133" s="85" t="e">
        <f>SUMIFS(FMZINp3_laika_grafiks!$K$93:$K$231,FMZINp3_laika_grafiks!#REF!,'GRAFIKI II'!$A133,FMZINp3_laika_grafiks!$M$93:$M$231,'GRAFIKI II'!G$119)/1000000+G132</f>
        <v>#REF!</v>
      </c>
      <c r="H133" s="85" t="e">
        <f>SUMIFS(FMZINp3_laika_grafiks!$K$93:$K$231,FMZINp3_laika_grafiks!#REF!,'GRAFIKI II'!$A133,FMZINp3_laika_grafiks!$M$93:$M$231,'GRAFIKI II'!H$119)/1000000+H132</f>
        <v>#REF!</v>
      </c>
      <c r="I133" s="85" t="e">
        <f>SUMIFS(FMZINp3_laika_grafiks!$K$93:$K$231,FMZINp3_laika_grafiks!#REF!,'GRAFIKI II'!$A133,FMZINp3_laika_grafiks!$M$93:$M$231,'GRAFIKI II'!I$119)/1000000+I132</f>
        <v>#REF!</v>
      </c>
      <c r="J133" s="85" t="e">
        <f>SUMIFS(FMZINp3_laika_grafiks!$K$93:$K$231,FMZINp3_laika_grafiks!#REF!,'GRAFIKI II'!$A133,FMZINp3_laika_grafiks!$M$93:$M$231,'GRAFIKI II'!J$119)/1000000+J132</f>
        <v>#REF!</v>
      </c>
      <c r="K133" s="85" t="e">
        <f>SUMIFS(FMZINp3_laika_grafiks!$K$93:$K$231,FMZINp3_laika_grafiks!#REF!,'GRAFIKI II'!$A133,FMZINp3_laika_grafiks!$M$93:$M$231,'GRAFIKI II'!K$119)/1000000+K132</f>
        <v>#REF!</v>
      </c>
      <c r="L133" s="85" t="e">
        <f>SUMIFS(FMZINp3_laika_grafiks!$K$93:$K$231,FMZINp3_laika_grafiks!#REF!,'GRAFIKI II'!$A133,FMZINp3_laika_grafiks!$M$93:$M$231,'GRAFIKI II'!L$119)/1000000+L132</f>
        <v>#REF!</v>
      </c>
      <c r="M133" s="85" t="e">
        <f>SUMIFS(FMZINp3_laika_grafiks!$K$93:$K$231,FMZINp3_laika_grafiks!#REF!,'GRAFIKI II'!$A133,FMZINp3_laika_grafiks!$M$93:$M$231,'GRAFIKI II'!M$119)/1000000+M132</f>
        <v>#REF!</v>
      </c>
      <c r="P133" s="48" t="s">
        <v>48</v>
      </c>
      <c r="Q133" s="49" t="e">
        <f>((SUMIFS(FMZINp3_laika_grafiks!$K$93:$K$231,FMZINp3_laika_grafiks!#REF!,'GRAFIKI II'!$P133,FMZINp3_laika_grafiks!$M$93:$M$231,'GRAFIKI II'!Q$119))/1000000)+Q132</f>
        <v>#REF!</v>
      </c>
      <c r="R133" s="49" t="e">
        <f>((SUMIFS(FMZINp3_laika_grafiks!$K$93:$K$231,FMZINp3_laika_grafiks!#REF!,'GRAFIKI II'!$P133,FMZINp3_laika_grafiks!$M$93:$M$231,'GRAFIKI II'!R$119))/1000000)+R132</f>
        <v>#REF!</v>
      </c>
      <c r="S133" s="49" t="e">
        <f>((SUMIFS(FMZINp3_laika_grafiks!$K$93:$K$231,FMZINp3_laika_grafiks!#REF!,'GRAFIKI II'!$P133,FMZINp3_laika_grafiks!$M$93:$M$231,'GRAFIKI II'!S$119))/1000000)+S132</f>
        <v>#REF!</v>
      </c>
      <c r="T133" s="49" t="e">
        <f>((SUMIFS(FMZINp3_laika_grafiks!$K$93:$K$231,FMZINp3_laika_grafiks!#REF!,'GRAFIKI II'!$P133,FMZINp3_laika_grafiks!$M$93:$M$231,'GRAFIKI II'!T$119))/1000000)+T132</f>
        <v>#REF!</v>
      </c>
      <c r="U133" s="49" t="e">
        <f>((SUMIFS(FMZINp3_laika_grafiks!$K$93:$K$231,FMZINp3_laika_grafiks!#REF!,'GRAFIKI II'!$P133,FMZINp3_laika_grafiks!$M$93:$M$231,'GRAFIKI II'!U$119))/1000000)+U132</f>
        <v>#REF!</v>
      </c>
      <c r="V133" s="49" t="e">
        <f>((SUMIFS(FMZINp3_laika_grafiks!$K$93:$K$231,FMZINp3_laika_grafiks!#REF!,'GRAFIKI II'!$P133,FMZINp3_laika_grafiks!$M$93:$M$231,'GRAFIKI II'!V$119))/1000000)+V132</f>
        <v>#REF!</v>
      </c>
      <c r="W133" s="49" t="e">
        <f>((SUMIFS(FMZINp3_laika_grafiks!$K$93:$K$231,FMZINp3_laika_grafiks!#REF!,'GRAFIKI II'!$P133,FMZINp3_laika_grafiks!$M$93:$M$231,'GRAFIKI II'!W$119))/1000000)+W132</f>
        <v>#REF!</v>
      </c>
      <c r="X133" s="49" t="e">
        <f>((SUMIFS(FMZINp3_laika_grafiks!$K$93:$K$231,FMZINp3_laika_grafiks!#REF!,'GRAFIKI II'!$P133,FMZINp3_laika_grafiks!$M$93:$M$231,'GRAFIKI II'!X$119))/1000000)+X132</f>
        <v>#REF!</v>
      </c>
      <c r="Y133" s="49" t="e">
        <f>((SUMIFS(FMZINp3_laika_grafiks!$K$93:$K$231,FMZINp3_laika_grafiks!#REF!,'GRAFIKI II'!$P133,FMZINp3_laika_grafiks!$M$93:$M$231,'GRAFIKI II'!Y$119))/1000000)+Y132</f>
        <v>#REF!</v>
      </c>
      <c r="Z133" s="49" t="e">
        <f>((SUMIFS(FMZINp3_laika_grafiks!$K$93:$K$231,FMZINp3_laika_grafiks!#REF!,'GRAFIKI II'!$P133,FMZINp3_laika_grafiks!$M$93:$M$231,'GRAFIKI II'!Z$119))/1000000)+Z132</f>
        <v>#REF!</v>
      </c>
      <c r="AA133" s="49" t="e">
        <f>((SUMIFS(FMZINp3_laika_grafiks!$K$93:$K$231,FMZINp3_laika_grafiks!#REF!,'GRAFIKI II'!$P133,FMZINp3_laika_grafiks!$M$93:$M$231,'GRAFIKI II'!AA$119))/1000000)+AA132</f>
        <v>#REF!</v>
      </c>
      <c r="AB133" s="49" t="e">
        <f>((SUMIFS(FMZINp3_laika_grafiks!$K$93:$K$231,FMZINp3_laika_grafiks!#REF!,'GRAFIKI II'!$P133,FMZINp3_laika_grafiks!$M$93:$M$231,'GRAFIKI II'!AB$119))/1000000)+AB132</f>
        <v>#REF!</v>
      </c>
    </row>
    <row r="134" spans="1:28" x14ac:dyDescent="0.4">
      <c r="A134" s="44" t="s">
        <v>21</v>
      </c>
      <c r="B134" s="85" t="e">
        <f>SUMIFS(FMZINp3_laika_grafiks!$K$93:$K$231,FMZINp3_laika_grafiks!#REF!,'GRAFIKI II'!$A134,FMZINp3_laika_grafiks!$M$93:$M$231,'GRAFIKI II'!B$119)/1000000+B133</f>
        <v>#REF!</v>
      </c>
      <c r="C134" s="85" t="e">
        <f>SUMIFS(FMZINp3_laika_grafiks!$K$93:$K$231,FMZINp3_laika_grafiks!#REF!,'GRAFIKI II'!$A134,FMZINp3_laika_grafiks!$M$93:$M$231,'GRAFIKI II'!C$119)/1000000+C133</f>
        <v>#REF!</v>
      </c>
      <c r="D134" s="85" t="e">
        <f>SUMIFS(FMZINp3_laika_grafiks!$K$93:$K$231,FMZINp3_laika_grafiks!#REF!,'GRAFIKI II'!$A134,FMZINp3_laika_grafiks!$M$93:$M$231,'GRAFIKI II'!D$119)/1000000+D133</f>
        <v>#REF!</v>
      </c>
      <c r="E134" s="85" t="e">
        <f>SUMIFS(FMZINp3_laika_grafiks!$K$93:$K$231,FMZINp3_laika_grafiks!#REF!,'GRAFIKI II'!$A134,FMZINp3_laika_grafiks!$M$93:$M$231,'GRAFIKI II'!E$119)/1000000+E133</f>
        <v>#REF!</v>
      </c>
      <c r="F134" s="85" t="e">
        <f>SUMIFS(FMZINp3_laika_grafiks!$K$93:$K$231,FMZINp3_laika_grafiks!#REF!,'GRAFIKI II'!$A134,FMZINp3_laika_grafiks!$M$93:$M$231,'GRAFIKI II'!F$119)/1000000+F133</f>
        <v>#REF!</v>
      </c>
      <c r="G134" s="85" t="e">
        <f>SUMIFS(FMZINp3_laika_grafiks!$K$93:$K$231,FMZINp3_laika_grafiks!#REF!,'GRAFIKI II'!$A134,FMZINp3_laika_grafiks!$M$93:$M$231,'GRAFIKI II'!G$119)/1000000+G133</f>
        <v>#REF!</v>
      </c>
      <c r="H134" s="85" t="e">
        <f>SUMIFS(FMZINp3_laika_grafiks!$K$93:$K$231,FMZINp3_laika_grafiks!#REF!,'GRAFIKI II'!$A134,FMZINp3_laika_grafiks!$M$93:$M$231,'GRAFIKI II'!H$119)/1000000+H133</f>
        <v>#REF!</v>
      </c>
      <c r="I134" s="85" t="e">
        <f>SUMIFS(FMZINp3_laika_grafiks!$K$93:$K$231,FMZINp3_laika_grafiks!#REF!,'GRAFIKI II'!$A134,FMZINp3_laika_grafiks!$M$93:$M$231,'GRAFIKI II'!I$119)/1000000+I133</f>
        <v>#REF!</v>
      </c>
      <c r="J134" s="85" t="e">
        <f>SUMIFS(FMZINp3_laika_grafiks!$K$93:$K$231,FMZINp3_laika_grafiks!#REF!,'GRAFIKI II'!$A134,FMZINp3_laika_grafiks!$M$93:$M$231,'GRAFIKI II'!J$119)/1000000+J133</f>
        <v>#REF!</v>
      </c>
      <c r="K134" s="85" t="e">
        <f>SUMIFS(FMZINp3_laika_grafiks!$K$93:$K$231,FMZINp3_laika_grafiks!#REF!,'GRAFIKI II'!$A134,FMZINp3_laika_grafiks!$M$93:$M$231,'GRAFIKI II'!K$119)/1000000+K133</f>
        <v>#REF!</v>
      </c>
      <c r="L134" s="85" t="e">
        <f>SUMIFS(FMZINp3_laika_grafiks!$K$93:$K$231,FMZINp3_laika_grafiks!#REF!,'GRAFIKI II'!$A134,FMZINp3_laika_grafiks!$M$93:$M$231,'GRAFIKI II'!L$119)/1000000+L133</f>
        <v>#REF!</v>
      </c>
      <c r="M134" s="85" t="e">
        <f>SUMIFS(FMZINp3_laika_grafiks!$K$93:$K$231,FMZINp3_laika_grafiks!#REF!,'GRAFIKI II'!$A134,FMZINp3_laika_grafiks!$M$93:$M$231,'GRAFIKI II'!M$119)/1000000+M133</f>
        <v>#REF!</v>
      </c>
      <c r="P134" s="50" t="s">
        <v>21</v>
      </c>
      <c r="Q134" s="49" t="e">
        <f>((SUMIFS(FMZINp3_laika_grafiks!$K$93:$K$231,FMZINp3_laika_grafiks!#REF!,'GRAFIKI II'!$P134,FMZINp3_laika_grafiks!$M$93:$M$231,'GRAFIKI II'!Q$119))/1000000)+Q133</f>
        <v>#REF!</v>
      </c>
      <c r="R134" s="49" t="e">
        <f>((SUMIFS(FMZINp3_laika_grafiks!$K$93:$K$231,FMZINp3_laika_grafiks!#REF!,'GRAFIKI II'!$P134,FMZINp3_laika_grafiks!$M$93:$M$231,'GRAFIKI II'!R$119))/1000000)+R133</f>
        <v>#REF!</v>
      </c>
      <c r="S134" s="49" t="e">
        <f>((SUMIFS(FMZINp3_laika_grafiks!$K$93:$K$231,FMZINp3_laika_grafiks!#REF!,'GRAFIKI II'!$P134,FMZINp3_laika_grafiks!$M$93:$M$231,'GRAFIKI II'!S$119))/1000000)+S133</f>
        <v>#REF!</v>
      </c>
      <c r="T134" s="49" t="e">
        <f>((SUMIFS(FMZINp3_laika_grafiks!$K$93:$K$231,FMZINp3_laika_grafiks!#REF!,'GRAFIKI II'!$P134,FMZINp3_laika_grafiks!$M$93:$M$231,'GRAFIKI II'!T$119))/1000000)+T133</f>
        <v>#REF!</v>
      </c>
      <c r="U134" s="49" t="e">
        <f>((SUMIFS(FMZINp3_laika_grafiks!$K$93:$K$231,FMZINp3_laika_grafiks!#REF!,'GRAFIKI II'!$P134,FMZINp3_laika_grafiks!$M$93:$M$231,'GRAFIKI II'!U$119))/1000000)+U133</f>
        <v>#REF!</v>
      </c>
      <c r="V134" s="49" t="e">
        <f>((SUMIFS(FMZINp3_laika_grafiks!$K$93:$K$231,FMZINp3_laika_grafiks!#REF!,'GRAFIKI II'!$P134,FMZINp3_laika_grafiks!$M$93:$M$231,'GRAFIKI II'!V$119))/1000000)+V133</f>
        <v>#REF!</v>
      </c>
      <c r="W134" s="49" t="e">
        <f>((SUMIFS(FMZINp3_laika_grafiks!$K$93:$K$231,FMZINp3_laika_grafiks!#REF!,'GRAFIKI II'!$P134,FMZINp3_laika_grafiks!$M$93:$M$231,'GRAFIKI II'!W$119))/1000000)+W133</f>
        <v>#REF!</v>
      </c>
      <c r="X134" s="49" t="e">
        <f>((SUMIFS(FMZINp3_laika_grafiks!$K$93:$K$231,FMZINp3_laika_grafiks!#REF!,'GRAFIKI II'!$P134,FMZINp3_laika_grafiks!$M$93:$M$231,'GRAFIKI II'!X$119))/1000000)+X133</f>
        <v>#REF!</v>
      </c>
      <c r="Y134" s="49" t="e">
        <f>((SUMIFS(FMZINp3_laika_grafiks!$K$93:$K$231,FMZINp3_laika_grafiks!#REF!,'GRAFIKI II'!$P134,FMZINp3_laika_grafiks!$M$93:$M$231,'GRAFIKI II'!Y$119))/1000000)+Y133</f>
        <v>#REF!</v>
      </c>
      <c r="Z134" s="49" t="e">
        <f>((SUMIFS(FMZINp3_laika_grafiks!$K$93:$K$231,FMZINp3_laika_grafiks!#REF!,'GRAFIKI II'!$P134,FMZINp3_laika_grafiks!$M$93:$M$231,'GRAFIKI II'!Z$119))/1000000)+Z133</f>
        <v>#REF!</v>
      </c>
      <c r="AA134" s="49" t="e">
        <f>((SUMIFS(FMZINp3_laika_grafiks!$K$93:$K$231,FMZINp3_laika_grafiks!#REF!,'GRAFIKI II'!$P134,FMZINp3_laika_grafiks!$M$93:$M$231,'GRAFIKI II'!AA$119))/1000000)+AA133</f>
        <v>#REF!</v>
      </c>
      <c r="AB134" s="49" t="e">
        <f>((SUMIFS(FMZINp3_laika_grafiks!$K$93:$K$231,FMZINp3_laika_grafiks!#REF!,'GRAFIKI II'!$P134,FMZINp3_laika_grafiks!$M$93:$M$231,'GRAFIKI II'!AB$119))/1000000)+AB133</f>
        <v>#REF!</v>
      </c>
    </row>
    <row r="135" spans="1:28" x14ac:dyDescent="0.4">
      <c r="A135" s="42" t="s">
        <v>47</v>
      </c>
      <c r="B135" s="85" t="e">
        <f>SUMIFS(FMZINp3_laika_grafiks!$K$93:$K$231,FMZINp3_laika_grafiks!#REF!,'GRAFIKI II'!$A135,FMZINp3_laika_grafiks!$M$93:$M$231,'GRAFIKI II'!B$119)/1000000+B134</f>
        <v>#REF!</v>
      </c>
      <c r="C135" s="85" t="e">
        <f>SUMIFS(FMZINp3_laika_grafiks!$K$93:$K$231,FMZINp3_laika_grafiks!#REF!,'GRAFIKI II'!$A135,FMZINp3_laika_grafiks!$M$93:$M$231,'GRAFIKI II'!C$119)/1000000+C134</f>
        <v>#REF!</v>
      </c>
      <c r="D135" s="85" t="e">
        <f>SUMIFS(FMZINp3_laika_grafiks!$K$93:$K$231,FMZINp3_laika_grafiks!#REF!,'GRAFIKI II'!$A135,FMZINp3_laika_grafiks!$M$93:$M$231,'GRAFIKI II'!D$119)/1000000+D134</f>
        <v>#REF!</v>
      </c>
      <c r="E135" s="85" t="e">
        <f>SUMIFS(FMZINp3_laika_grafiks!$K$93:$K$231,FMZINp3_laika_grafiks!#REF!,'GRAFIKI II'!$A135,FMZINp3_laika_grafiks!$M$93:$M$231,'GRAFIKI II'!E$119)/1000000+E134</f>
        <v>#REF!</v>
      </c>
      <c r="F135" s="85" t="e">
        <f>SUMIFS(FMZINp3_laika_grafiks!$K$93:$K$231,FMZINp3_laika_grafiks!#REF!,'GRAFIKI II'!$A135,FMZINp3_laika_grafiks!$M$93:$M$231,'GRAFIKI II'!F$119)/1000000+F134</f>
        <v>#REF!</v>
      </c>
      <c r="G135" s="85" t="e">
        <f>SUMIFS(FMZINp3_laika_grafiks!$K$93:$K$231,FMZINp3_laika_grafiks!#REF!,'GRAFIKI II'!$A135,FMZINp3_laika_grafiks!$M$93:$M$231,'GRAFIKI II'!G$119)/1000000+G134</f>
        <v>#REF!</v>
      </c>
      <c r="H135" s="85" t="e">
        <f>SUMIFS(FMZINp3_laika_grafiks!$K$93:$K$231,FMZINp3_laika_grafiks!#REF!,'GRAFIKI II'!$A135,FMZINp3_laika_grafiks!$M$93:$M$231,'GRAFIKI II'!H$119)/1000000+H134</f>
        <v>#REF!</v>
      </c>
      <c r="I135" s="85" t="e">
        <f>SUMIFS(FMZINp3_laika_grafiks!$K$93:$K$231,FMZINp3_laika_grafiks!#REF!,'GRAFIKI II'!$A135,FMZINp3_laika_grafiks!$M$93:$M$231,'GRAFIKI II'!I$119)/1000000+I134</f>
        <v>#REF!</v>
      </c>
      <c r="J135" s="85" t="e">
        <f>SUMIFS(FMZINp3_laika_grafiks!$K$93:$K$231,FMZINp3_laika_grafiks!#REF!,'GRAFIKI II'!$A135,FMZINp3_laika_grafiks!$M$93:$M$231,'GRAFIKI II'!J$119)/1000000+J134</f>
        <v>#REF!</v>
      </c>
      <c r="K135" s="85" t="e">
        <f>SUMIFS(FMZINp3_laika_grafiks!$K$93:$K$231,FMZINp3_laika_grafiks!#REF!,'GRAFIKI II'!$A135,FMZINp3_laika_grafiks!$M$93:$M$231,'GRAFIKI II'!K$119)/1000000+K134</f>
        <v>#REF!</v>
      </c>
      <c r="L135" s="85" t="e">
        <f>SUMIFS(FMZINp3_laika_grafiks!$K$93:$K$231,FMZINp3_laika_grafiks!#REF!,'GRAFIKI II'!$A135,FMZINp3_laika_grafiks!$M$93:$M$231,'GRAFIKI II'!L$119)/1000000+L134</f>
        <v>#REF!</v>
      </c>
      <c r="M135" s="85" t="e">
        <f>SUMIFS(FMZINp3_laika_grafiks!$K$93:$K$231,FMZINp3_laika_grafiks!#REF!,'GRAFIKI II'!$A135,FMZINp3_laika_grafiks!$M$93:$M$231,'GRAFIKI II'!M$119)/1000000+M134</f>
        <v>#REF!</v>
      </c>
      <c r="P135" s="48" t="s">
        <v>47</v>
      </c>
      <c r="Q135" s="49" t="e">
        <f>((SUMIFS(FMZINp3_laika_grafiks!$K$93:$K$231,FMZINp3_laika_grafiks!#REF!,'GRAFIKI II'!$P135,FMZINp3_laika_grafiks!$M$93:$M$231,'GRAFIKI II'!Q$119))/1000000)+Q134</f>
        <v>#REF!</v>
      </c>
      <c r="R135" s="49" t="e">
        <f>((SUMIFS(FMZINp3_laika_grafiks!$K$93:$K$231,FMZINp3_laika_grafiks!#REF!,'GRAFIKI II'!$P135,FMZINp3_laika_grafiks!$M$93:$M$231,'GRAFIKI II'!R$119))/1000000)+R134</f>
        <v>#REF!</v>
      </c>
      <c r="S135" s="49" t="e">
        <f>((SUMIFS(FMZINp3_laika_grafiks!$K$93:$K$231,FMZINp3_laika_grafiks!#REF!,'GRAFIKI II'!$P135,FMZINp3_laika_grafiks!$M$93:$M$231,'GRAFIKI II'!S$119))/1000000)+S134</f>
        <v>#REF!</v>
      </c>
      <c r="T135" s="49" t="e">
        <f>((SUMIFS(FMZINp3_laika_grafiks!$K$93:$K$231,FMZINp3_laika_grafiks!#REF!,'GRAFIKI II'!$P135,FMZINp3_laika_grafiks!$M$93:$M$231,'GRAFIKI II'!T$119))/1000000)+T134</f>
        <v>#REF!</v>
      </c>
      <c r="U135" s="49" t="e">
        <f>((SUMIFS(FMZINp3_laika_grafiks!$K$93:$K$231,FMZINp3_laika_grafiks!#REF!,'GRAFIKI II'!$P135,FMZINp3_laika_grafiks!$M$93:$M$231,'GRAFIKI II'!U$119))/1000000)+U134</f>
        <v>#REF!</v>
      </c>
      <c r="V135" s="49" t="e">
        <f>((SUMIFS(FMZINp3_laika_grafiks!$K$93:$K$231,FMZINp3_laika_grafiks!#REF!,'GRAFIKI II'!$P135,FMZINp3_laika_grafiks!$M$93:$M$231,'GRAFIKI II'!V$119))/1000000)+V134</f>
        <v>#REF!</v>
      </c>
      <c r="W135" s="49" t="e">
        <f>((SUMIFS(FMZINp3_laika_grafiks!$K$93:$K$231,FMZINp3_laika_grafiks!#REF!,'GRAFIKI II'!$P135,FMZINp3_laika_grafiks!$M$93:$M$231,'GRAFIKI II'!W$119))/1000000)+W134</f>
        <v>#REF!</v>
      </c>
      <c r="X135" s="49" t="e">
        <f>((SUMIFS(FMZINp3_laika_grafiks!$K$93:$K$231,FMZINp3_laika_grafiks!#REF!,'GRAFIKI II'!$P135,FMZINp3_laika_grafiks!$M$93:$M$231,'GRAFIKI II'!X$119))/1000000)+X134</f>
        <v>#REF!</v>
      </c>
      <c r="Y135" s="49" t="e">
        <f>((SUMIFS(FMZINp3_laika_grafiks!$K$93:$K$231,FMZINp3_laika_grafiks!#REF!,'GRAFIKI II'!$P135,FMZINp3_laika_grafiks!$M$93:$M$231,'GRAFIKI II'!Y$119))/1000000)+Y134</f>
        <v>#REF!</v>
      </c>
      <c r="Z135" s="49" t="e">
        <f>((SUMIFS(FMZINp3_laika_grafiks!$K$93:$K$231,FMZINp3_laika_grafiks!#REF!,'GRAFIKI II'!$P135,FMZINp3_laika_grafiks!$M$93:$M$231,'GRAFIKI II'!Z$119))/1000000)+Z134</f>
        <v>#REF!</v>
      </c>
      <c r="AA135" s="49" t="e">
        <f>((SUMIFS(FMZINp3_laika_grafiks!$K$93:$K$231,FMZINp3_laika_grafiks!#REF!,'GRAFIKI II'!$P135,FMZINp3_laika_grafiks!$M$93:$M$231,'GRAFIKI II'!AA$119))/1000000)+AA134</f>
        <v>#REF!</v>
      </c>
      <c r="AB135" s="49" t="e">
        <f>((SUMIFS(FMZINp3_laika_grafiks!$K$93:$K$231,FMZINp3_laika_grafiks!#REF!,'GRAFIKI II'!$P135,FMZINp3_laika_grafiks!$M$93:$M$231,'GRAFIKI II'!AB$119))/1000000)+AB134</f>
        <v>#REF!</v>
      </c>
    </row>
    <row r="136" spans="1:28" x14ac:dyDescent="0.4">
      <c r="A136" s="45" t="s">
        <v>46</v>
      </c>
      <c r="B136" s="85" t="e">
        <f>SUMIFS(FMZINp3_laika_grafiks!$K$93:$K$231,FMZINp3_laika_grafiks!#REF!,'GRAFIKI II'!$A136,FMZINp3_laika_grafiks!$M$93:$M$231,'GRAFIKI II'!B$119)/1000000+B135</f>
        <v>#REF!</v>
      </c>
      <c r="C136" s="85" t="e">
        <f>SUMIFS(FMZINp3_laika_grafiks!$K$93:$K$231,FMZINp3_laika_grafiks!#REF!,'GRAFIKI II'!$A136,FMZINp3_laika_grafiks!$M$93:$M$231,'GRAFIKI II'!C$119)/1000000+C135</f>
        <v>#REF!</v>
      </c>
      <c r="D136" s="85" t="e">
        <f>SUMIFS(FMZINp3_laika_grafiks!$K$93:$K$231,FMZINp3_laika_grafiks!#REF!,'GRAFIKI II'!$A136,FMZINp3_laika_grafiks!$M$93:$M$231,'GRAFIKI II'!D$119)/1000000+D135</f>
        <v>#REF!</v>
      </c>
      <c r="E136" s="85" t="e">
        <f>SUMIFS(FMZINp3_laika_grafiks!$K$93:$K$231,FMZINp3_laika_grafiks!#REF!,'GRAFIKI II'!$A136,FMZINp3_laika_grafiks!$M$93:$M$231,'GRAFIKI II'!E$119)/1000000+E135</f>
        <v>#REF!</v>
      </c>
      <c r="F136" s="85" t="e">
        <f>SUMIFS(FMZINp3_laika_grafiks!$K$93:$K$231,FMZINp3_laika_grafiks!#REF!,'GRAFIKI II'!$A136,FMZINp3_laika_grafiks!$M$93:$M$231,'GRAFIKI II'!F$119)/1000000+F135</f>
        <v>#REF!</v>
      </c>
      <c r="G136" s="85" t="e">
        <f>SUMIFS(FMZINp3_laika_grafiks!$K$93:$K$231,FMZINp3_laika_grafiks!#REF!,'GRAFIKI II'!$A136,FMZINp3_laika_grafiks!$M$93:$M$231,'GRAFIKI II'!G$119)/1000000+G135</f>
        <v>#REF!</v>
      </c>
      <c r="H136" s="85" t="e">
        <f>SUMIFS(FMZINp3_laika_grafiks!$K$93:$K$231,FMZINp3_laika_grafiks!#REF!,'GRAFIKI II'!$A136,FMZINp3_laika_grafiks!$M$93:$M$231,'GRAFIKI II'!H$119)/1000000+H135</f>
        <v>#REF!</v>
      </c>
      <c r="I136" s="85" t="e">
        <f>SUMIFS(FMZINp3_laika_grafiks!$K$93:$K$231,FMZINp3_laika_grafiks!#REF!,'GRAFIKI II'!$A136,FMZINp3_laika_grafiks!$M$93:$M$231,'GRAFIKI II'!I$119)/1000000+I135</f>
        <v>#REF!</v>
      </c>
      <c r="J136" s="85" t="e">
        <f>SUMIFS(FMZINp3_laika_grafiks!$K$93:$K$231,FMZINp3_laika_grafiks!#REF!,'GRAFIKI II'!$A136,FMZINp3_laika_grafiks!$M$93:$M$231,'GRAFIKI II'!J$119)/1000000+J135</f>
        <v>#REF!</v>
      </c>
      <c r="K136" s="85" t="e">
        <f>SUMIFS(FMZINp3_laika_grafiks!$K$93:$K$231,FMZINp3_laika_grafiks!#REF!,'GRAFIKI II'!$A136,FMZINp3_laika_grafiks!$M$93:$M$231,'GRAFIKI II'!K$119)/1000000+K135</f>
        <v>#REF!</v>
      </c>
      <c r="L136" s="85" t="e">
        <f>SUMIFS(FMZINp3_laika_grafiks!$K$93:$K$231,FMZINp3_laika_grafiks!#REF!,'GRAFIKI II'!$A136,FMZINp3_laika_grafiks!$M$93:$M$231,'GRAFIKI II'!L$119)/1000000+L135</f>
        <v>#REF!</v>
      </c>
      <c r="M136" s="85" t="e">
        <f>SUMIFS(FMZINp3_laika_grafiks!$K$93:$K$231,FMZINp3_laika_grafiks!#REF!,'GRAFIKI II'!$A136,FMZINp3_laika_grafiks!$M$93:$M$231,'GRAFIKI II'!M$119)/1000000+M135</f>
        <v>#REF!</v>
      </c>
      <c r="P136" s="51" t="s">
        <v>46</v>
      </c>
      <c r="Q136" s="49" t="e">
        <f>((SUMIFS(FMZINp3_laika_grafiks!$K$93:$K$231,FMZINp3_laika_grafiks!#REF!,'GRAFIKI II'!$P136,FMZINp3_laika_grafiks!$M$93:$M$231,'GRAFIKI II'!Q$119))/1000000)+Q135</f>
        <v>#REF!</v>
      </c>
      <c r="R136" s="49" t="e">
        <f>((SUMIFS(FMZINp3_laika_grafiks!$K$93:$K$231,FMZINp3_laika_grafiks!#REF!,'GRAFIKI II'!$P136,FMZINp3_laika_grafiks!$M$93:$M$231,'GRAFIKI II'!R$119))/1000000)+R135</f>
        <v>#REF!</v>
      </c>
      <c r="S136" s="49" t="e">
        <f>((SUMIFS(FMZINp3_laika_grafiks!$K$93:$K$231,FMZINp3_laika_grafiks!#REF!,'GRAFIKI II'!$P136,FMZINp3_laika_grafiks!$M$93:$M$231,'GRAFIKI II'!S$119))/1000000)+S135</f>
        <v>#REF!</v>
      </c>
      <c r="T136" s="49" t="e">
        <f>((SUMIFS(FMZINp3_laika_grafiks!$K$93:$K$231,FMZINp3_laika_grafiks!#REF!,'GRAFIKI II'!$P136,FMZINp3_laika_grafiks!$M$93:$M$231,'GRAFIKI II'!T$119))/1000000)+T135</f>
        <v>#REF!</v>
      </c>
      <c r="U136" s="49" t="e">
        <f>((SUMIFS(FMZINp3_laika_grafiks!$K$93:$K$231,FMZINp3_laika_grafiks!#REF!,'GRAFIKI II'!$P136,FMZINp3_laika_grafiks!$M$93:$M$231,'GRAFIKI II'!U$119))/1000000)+U135</f>
        <v>#REF!</v>
      </c>
      <c r="V136" s="49" t="e">
        <f>((SUMIFS(FMZINp3_laika_grafiks!$K$93:$K$231,FMZINp3_laika_grafiks!#REF!,'GRAFIKI II'!$P136,FMZINp3_laika_grafiks!$M$93:$M$231,'GRAFIKI II'!V$119))/1000000)+V135</f>
        <v>#REF!</v>
      </c>
      <c r="W136" s="49" t="e">
        <f>((SUMIFS(FMZINp3_laika_grafiks!$K$93:$K$231,FMZINp3_laika_grafiks!#REF!,'GRAFIKI II'!$P136,FMZINp3_laika_grafiks!$M$93:$M$231,'GRAFIKI II'!W$119))/1000000)+W135</f>
        <v>#REF!</v>
      </c>
      <c r="X136" s="49" t="e">
        <f>((SUMIFS(FMZINp3_laika_grafiks!$K$93:$K$231,FMZINp3_laika_grafiks!#REF!,'GRAFIKI II'!$P136,FMZINp3_laika_grafiks!$M$93:$M$231,'GRAFIKI II'!X$119))/1000000)+X135</f>
        <v>#REF!</v>
      </c>
      <c r="Y136" s="49" t="e">
        <f>((SUMIFS(FMZINp3_laika_grafiks!$K$93:$K$231,FMZINp3_laika_grafiks!#REF!,'GRAFIKI II'!$P136,FMZINp3_laika_grafiks!$M$93:$M$231,'GRAFIKI II'!Y$119))/1000000)+Y135</f>
        <v>#REF!</v>
      </c>
      <c r="Z136" s="49" t="e">
        <f>((SUMIFS(FMZINp3_laika_grafiks!$K$93:$K$231,FMZINp3_laika_grafiks!#REF!,'GRAFIKI II'!$P136,FMZINp3_laika_grafiks!$M$93:$M$231,'GRAFIKI II'!Z$119))/1000000)+Z135</f>
        <v>#REF!</v>
      </c>
      <c r="AA136" s="49" t="e">
        <f>((SUMIFS(FMZINp3_laika_grafiks!$K$93:$K$231,FMZINp3_laika_grafiks!#REF!,'GRAFIKI II'!$P136,FMZINp3_laika_grafiks!$M$93:$M$231,'GRAFIKI II'!AA$119))/1000000)+AA135</f>
        <v>#REF!</v>
      </c>
      <c r="AB136" s="49" t="e">
        <f>((SUMIFS(FMZINp3_laika_grafiks!$K$93:$K$231,FMZINp3_laika_grafiks!#REF!,'GRAFIKI II'!$P136,FMZINp3_laika_grafiks!$M$93:$M$231,'GRAFIKI II'!AB$119))/1000000)+AB135</f>
        <v>#REF!</v>
      </c>
    </row>
    <row r="137" spans="1:28" x14ac:dyDescent="0.4">
      <c r="A137" s="45" t="s">
        <v>45</v>
      </c>
      <c r="B137" s="85" t="e">
        <f>SUMIFS(FMZINp3_laika_grafiks!$K$93:$K$231,FMZINp3_laika_grafiks!#REF!,'GRAFIKI II'!$A137,FMZINp3_laika_grafiks!$M$93:$M$231,'GRAFIKI II'!B$119)/1000000+B136</f>
        <v>#REF!</v>
      </c>
      <c r="C137" s="85" t="e">
        <f>SUMIFS(FMZINp3_laika_grafiks!$K$93:$K$231,FMZINp3_laika_grafiks!#REF!,'GRAFIKI II'!$A137,FMZINp3_laika_grafiks!$M$93:$M$231,'GRAFIKI II'!C$119)/1000000+C136</f>
        <v>#REF!</v>
      </c>
      <c r="D137" s="85" t="e">
        <f>SUMIFS(FMZINp3_laika_grafiks!$K$93:$K$231,FMZINp3_laika_grafiks!#REF!,'GRAFIKI II'!$A137,FMZINp3_laika_grafiks!$M$93:$M$231,'GRAFIKI II'!D$119)/1000000+D136</f>
        <v>#REF!</v>
      </c>
      <c r="E137" s="85" t="e">
        <f>SUMIFS(FMZINp3_laika_grafiks!$K$93:$K$231,FMZINp3_laika_grafiks!#REF!,'GRAFIKI II'!$A137,FMZINp3_laika_grafiks!$M$93:$M$231,'GRAFIKI II'!E$119)/1000000+E136</f>
        <v>#REF!</v>
      </c>
      <c r="F137" s="85" t="e">
        <f>SUMIFS(FMZINp3_laika_grafiks!$K$93:$K$231,FMZINp3_laika_grafiks!#REF!,'GRAFIKI II'!$A137,FMZINp3_laika_grafiks!$M$93:$M$231,'GRAFIKI II'!F$119)/1000000+F136</f>
        <v>#REF!</v>
      </c>
      <c r="G137" s="85" t="e">
        <f>SUMIFS(FMZINp3_laika_grafiks!$K$93:$K$231,FMZINp3_laika_grafiks!#REF!,'GRAFIKI II'!$A137,FMZINp3_laika_grafiks!$M$93:$M$231,'GRAFIKI II'!G$119)/1000000+G136</f>
        <v>#REF!</v>
      </c>
      <c r="H137" s="85" t="e">
        <f>SUMIFS(FMZINp3_laika_grafiks!$K$93:$K$231,FMZINp3_laika_grafiks!#REF!,'GRAFIKI II'!$A137,FMZINp3_laika_grafiks!$M$93:$M$231,'GRAFIKI II'!H$119)/1000000+H136</f>
        <v>#REF!</v>
      </c>
      <c r="I137" s="85" t="e">
        <f>SUMIFS(FMZINp3_laika_grafiks!$K$93:$K$231,FMZINp3_laika_grafiks!#REF!,'GRAFIKI II'!$A137,FMZINp3_laika_grafiks!$M$93:$M$231,'GRAFIKI II'!I$119)/1000000+I136</f>
        <v>#REF!</v>
      </c>
      <c r="J137" s="85" t="e">
        <f>SUMIFS(FMZINp3_laika_grafiks!$K$93:$K$231,FMZINp3_laika_grafiks!#REF!,'GRAFIKI II'!$A137,FMZINp3_laika_grafiks!$M$93:$M$231,'GRAFIKI II'!J$119)/1000000+J136</f>
        <v>#REF!</v>
      </c>
      <c r="K137" s="85" t="e">
        <f>SUMIFS(FMZINp3_laika_grafiks!$K$93:$K$231,FMZINp3_laika_grafiks!#REF!,'GRAFIKI II'!$A137,FMZINp3_laika_grafiks!$M$93:$M$231,'GRAFIKI II'!K$119)/1000000+K136</f>
        <v>#REF!</v>
      </c>
      <c r="L137" s="85" t="e">
        <f>SUMIFS(FMZINp3_laika_grafiks!$K$93:$K$231,FMZINp3_laika_grafiks!#REF!,'GRAFIKI II'!$A137,FMZINp3_laika_grafiks!$M$93:$M$231,'GRAFIKI II'!L$119)/1000000+L136</f>
        <v>#REF!</v>
      </c>
      <c r="M137" s="85" t="e">
        <f>SUMIFS(FMZINp3_laika_grafiks!$K$93:$K$231,FMZINp3_laika_grafiks!#REF!,'GRAFIKI II'!$A137,FMZINp3_laika_grafiks!$M$93:$M$231,'GRAFIKI II'!M$119)/1000000+M136</f>
        <v>#REF!</v>
      </c>
      <c r="P137" s="51" t="s">
        <v>45</v>
      </c>
      <c r="Q137" s="49" t="e">
        <f>((SUMIFS(FMZINp3_laika_grafiks!$K$93:$K$231,FMZINp3_laika_grafiks!#REF!,'GRAFIKI II'!$P137,FMZINp3_laika_grafiks!$M$93:$M$231,'GRAFIKI II'!Q$119))/1000000)+Q136</f>
        <v>#REF!</v>
      </c>
      <c r="R137" s="49" t="e">
        <f>((SUMIFS(FMZINp3_laika_grafiks!$K$93:$K$231,FMZINp3_laika_grafiks!#REF!,'GRAFIKI II'!$P137,FMZINp3_laika_grafiks!$M$93:$M$231,'GRAFIKI II'!R$119))/1000000)+R136</f>
        <v>#REF!</v>
      </c>
      <c r="S137" s="49" t="e">
        <f>((SUMIFS(FMZINp3_laika_grafiks!$K$93:$K$231,FMZINp3_laika_grafiks!#REF!,'GRAFIKI II'!$P137,FMZINp3_laika_grafiks!$M$93:$M$231,'GRAFIKI II'!S$119))/1000000)+S136</f>
        <v>#REF!</v>
      </c>
      <c r="T137" s="49" t="e">
        <f>((SUMIFS(FMZINp3_laika_grafiks!$K$93:$K$231,FMZINp3_laika_grafiks!#REF!,'GRAFIKI II'!$P137,FMZINp3_laika_grafiks!$M$93:$M$231,'GRAFIKI II'!T$119))/1000000)+T136</f>
        <v>#REF!</v>
      </c>
      <c r="U137" s="49" t="e">
        <f>((SUMIFS(FMZINp3_laika_grafiks!$K$93:$K$231,FMZINp3_laika_grafiks!#REF!,'GRAFIKI II'!$P137,FMZINp3_laika_grafiks!$M$93:$M$231,'GRAFIKI II'!U$119))/1000000)+U136</f>
        <v>#REF!</v>
      </c>
      <c r="V137" s="49" t="e">
        <f>((SUMIFS(FMZINp3_laika_grafiks!$K$93:$K$231,FMZINp3_laika_grafiks!#REF!,'GRAFIKI II'!$P137,FMZINp3_laika_grafiks!$M$93:$M$231,'GRAFIKI II'!V$119))/1000000)+V136</f>
        <v>#REF!</v>
      </c>
      <c r="W137" s="49" t="e">
        <f>((SUMIFS(FMZINp3_laika_grafiks!$K$93:$K$231,FMZINp3_laika_grafiks!#REF!,'GRAFIKI II'!$P137,FMZINp3_laika_grafiks!$M$93:$M$231,'GRAFIKI II'!W$119))/1000000)+W136</f>
        <v>#REF!</v>
      </c>
      <c r="X137" s="49" t="e">
        <f>((SUMIFS(FMZINp3_laika_grafiks!$K$93:$K$231,FMZINp3_laika_grafiks!#REF!,'GRAFIKI II'!$P137,FMZINp3_laika_grafiks!$M$93:$M$231,'GRAFIKI II'!X$119))/1000000)+X136</f>
        <v>#REF!</v>
      </c>
      <c r="Y137" s="49" t="e">
        <f>((SUMIFS(FMZINp3_laika_grafiks!$K$93:$K$231,FMZINp3_laika_grafiks!#REF!,'GRAFIKI II'!$P137,FMZINp3_laika_grafiks!$M$93:$M$231,'GRAFIKI II'!Y$119))/1000000)+Y136</f>
        <v>#REF!</v>
      </c>
      <c r="Z137" s="49" t="e">
        <f>((SUMIFS(FMZINp3_laika_grafiks!$K$93:$K$231,FMZINp3_laika_grafiks!#REF!,'GRAFIKI II'!$P137,FMZINp3_laika_grafiks!$M$93:$M$231,'GRAFIKI II'!Z$119))/1000000)+Z136</f>
        <v>#REF!</v>
      </c>
      <c r="AA137" s="49" t="e">
        <f>((SUMIFS(FMZINp3_laika_grafiks!$K$93:$K$231,FMZINp3_laika_grafiks!#REF!,'GRAFIKI II'!$P137,FMZINp3_laika_grafiks!$M$93:$M$231,'GRAFIKI II'!AA$119))/1000000)+AA136</f>
        <v>#REF!</v>
      </c>
      <c r="AB137" s="49" t="e">
        <f>((SUMIFS(FMZINp3_laika_grafiks!$K$93:$K$231,FMZINp3_laika_grafiks!#REF!,'GRAFIKI II'!$P137,FMZINp3_laika_grafiks!$M$93:$M$231,'GRAFIKI II'!AB$119))/1000000)+AB136</f>
        <v>#REF!</v>
      </c>
    </row>
    <row r="138" spans="1:28" x14ac:dyDescent="0.4">
      <c r="A138" s="45" t="s">
        <v>49</v>
      </c>
      <c r="B138" s="85" t="e">
        <f>SUMIFS(FMZINp3_laika_grafiks!$K$93:$K$231,FMZINp3_laika_grafiks!#REF!,'GRAFIKI II'!$A138,FMZINp3_laika_grafiks!$M$93:$M$231,'GRAFIKI II'!B$119)/1000000+B137</f>
        <v>#REF!</v>
      </c>
      <c r="C138" s="85" t="e">
        <f>SUMIFS(FMZINp3_laika_grafiks!$K$93:$K$231,FMZINp3_laika_grafiks!#REF!,'GRAFIKI II'!$A138,FMZINp3_laika_grafiks!$M$93:$M$231,'GRAFIKI II'!C$119)/1000000+C137</f>
        <v>#REF!</v>
      </c>
      <c r="D138" s="85" t="e">
        <f>SUMIFS(FMZINp3_laika_grafiks!$K$93:$K$231,FMZINp3_laika_grafiks!#REF!,'GRAFIKI II'!$A138,FMZINp3_laika_grafiks!$M$93:$M$231,'GRAFIKI II'!D$119)/1000000+D137</f>
        <v>#REF!</v>
      </c>
      <c r="E138" s="85" t="e">
        <f>SUMIFS(FMZINp3_laika_grafiks!$K$93:$K$231,FMZINp3_laika_grafiks!#REF!,'GRAFIKI II'!$A138,FMZINp3_laika_grafiks!$M$93:$M$231,'GRAFIKI II'!E$119)/1000000+E137</f>
        <v>#REF!</v>
      </c>
      <c r="F138" s="85" t="e">
        <f>SUMIFS(FMZINp3_laika_grafiks!$K$93:$K$231,FMZINp3_laika_grafiks!#REF!,'GRAFIKI II'!$A138,FMZINp3_laika_grafiks!$M$93:$M$231,'GRAFIKI II'!F$119)/1000000+F137</f>
        <v>#REF!</v>
      </c>
      <c r="G138" s="85" t="e">
        <f>SUMIFS(FMZINp3_laika_grafiks!$K$93:$K$231,FMZINp3_laika_grafiks!#REF!,'GRAFIKI II'!$A138,FMZINp3_laika_grafiks!$M$93:$M$231,'GRAFIKI II'!G$119)/1000000+G137</f>
        <v>#REF!</v>
      </c>
      <c r="H138" s="85" t="e">
        <f>SUMIFS(FMZINp3_laika_grafiks!$K$93:$K$231,FMZINp3_laika_grafiks!#REF!,'GRAFIKI II'!$A138,FMZINp3_laika_grafiks!$M$93:$M$231,'GRAFIKI II'!H$119)/1000000+H137</f>
        <v>#REF!</v>
      </c>
      <c r="I138" s="85" t="e">
        <f>SUMIFS(FMZINp3_laika_grafiks!$K$93:$K$231,FMZINp3_laika_grafiks!#REF!,'GRAFIKI II'!$A138,FMZINp3_laika_grafiks!$M$93:$M$231,'GRAFIKI II'!I$119)/1000000+I137</f>
        <v>#REF!</v>
      </c>
      <c r="J138" s="85" t="e">
        <f>SUMIFS(FMZINp3_laika_grafiks!$K$93:$K$231,FMZINp3_laika_grafiks!#REF!,'GRAFIKI II'!$A138,FMZINp3_laika_grafiks!$M$93:$M$231,'GRAFIKI II'!J$119)/1000000+J137</f>
        <v>#REF!</v>
      </c>
      <c r="K138" s="85" t="e">
        <f>SUMIFS(FMZINp3_laika_grafiks!$K$93:$K$231,FMZINp3_laika_grafiks!#REF!,'GRAFIKI II'!$A138,FMZINp3_laika_grafiks!$M$93:$M$231,'GRAFIKI II'!K$119)/1000000+K137</f>
        <v>#REF!</v>
      </c>
      <c r="L138" s="85" t="e">
        <f>SUMIFS(FMZINp3_laika_grafiks!$K$93:$K$231,FMZINp3_laika_grafiks!#REF!,'GRAFIKI II'!$A138,FMZINp3_laika_grafiks!$M$93:$M$231,'GRAFIKI II'!L$119)/1000000+L137</f>
        <v>#REF!</v>
      </c>
      <c r="M138" s="85" t="e">
        <f>SUMIFS(FMZINp3_laika_grafiks!$K$93:$K$231,FMZINp3_laika_grafiks!#REF!,'GRAFIKI II'!$A138,FMZINp3_laika_grafiks!$M$93:$M$231,'GRAFIKI II'!M$119)/1000000+M137</f>
        <v>#REF!</v>
      </c>
      <c r="P138" s="51" t="s">
        <v>49</v>
      </c>
      <c r="Q138" s="49" t="e">
        <f>((SUMIFS(FMZINp3_laika_grafiks!$K$93:$K$231,FMZINp3_laika_grafiks!#REF!,'GRAFIKI II'!$P138,FMZINp3_laika_grafiks!$M$93:$M$231,'GRAFIKI II'!Q$119))/1000000)+Q137</f>
        <v>#REF!</v>
      </c>
      <c r="R138" s="49" t="e">
        <f>((SUMIFS(FMZINp3_laika_grafiks!$K$93:$K$231,FMZINp3_laika_grafiks!#REF!,'GRAFIKI II'!$P138,FMZINp3_laika_grafiks!$M$93:$M$231,'GRAFIKI II'!R$119))/1000000)+R137</f>
        <v>#REF!</v>
      </c>
      <c r="S138" s="49" t="e">
        <f>((SUMIFS(FMZINp3_laika_grafiks!$K$93:$K$231,FMZINp3_laika_grafiks!#REF!,'GRAFIKI II'!$P138,FMZINp3_laika_grafiks!$M$93:$M$231,'GRAFIKI II'!S$119))/1000000)+S137</f>
        <v>#REF!</v>
      </c>
      <c r="T138" s="49" t="e">
        <f>((SUMIFS(FMZINp3_laika_grafiks!$K$93:$K$231,FMZINp3_laika_grafiks!#REF!,'GRAFIKI II'!$P138,FMZINp3_laika_grafiks!$M$93:$M$231,'GRAFIKI II'!T$119))/1000000)+T137</f>
        <v>#REF!</v>
      </c>
      <c r="U138" s="49" t="e">
        <f>((SUMIFS(FMZINp3_laika_grafiks!$K$93:$K$231,FMZINp3_laika_grafiks!#REF!,'GRAFIKI II'!$P138,FMZINp3_laika_grafiks!$M$93:$M$231,'GRAFIKI II'!U$119))/1000000)+U137</f>
        <v>#REF!</v>
      </c>
      <c r="V138" s="49" t="e">
        <f>((SUMIFS(FMZINp3_laika_grafiks!$K$93:$K$231,FMZINp3_laika_grafiks!#REF!,'GRAFIKI II'!$P138,FMZINp3_laika_grafiks!$M$93:$M$231,'GRAFIKI II'!V$119))/1000000)+V137</f>
        <v>#REF!</v>
      </c>
      <c r="W138" s="49" t="e">
        <f>((SUMIFS(FMZINp3_laika_grafiks!$K$93:$K$231,FMZINp3_laika_grafiks!#REF!,'GRAFIKI II'!$P138,FMZINp3_laika_grafiks!$M$93:$M$231,'GRAFIKI II'!W$119))/1000000)+W137</f>
        <v>#REF!</v>
      </c>
      <c r="X138" s="49" t="e">
        <f>((SUMIFS(FMZINp3_laika_grafiks!$K$93:$K$231,FMZINp3_laika_grafiks!#REF!,'GRAFIKI II'!$P138,FMZINp3_laika_grafiks!$M$93:$M$231,'GRAFIKI II'!X$119))/1000000)+X137</f>
        <v>#REF!</v>
      </c>
      <c r="Y138" s="49" t="e">
        <f>((SUMIFS(FMZINp3_laika_grafiks!$K$93:$K$231,FMZINp3_laika_grafiks!#REF!,'GRAFIKI II'!$P138,FMZINp3_laika_grafiks!$M$93:$M$231,'GRAFIKI II'!Y$119))/1000000)+Y137</f>
        <v>#REF!</v>
      </c>
      <c r="Z138" s="49" t="e">
        <f>((SUMIFS(FMZINp3_laika_grafiks!$K$93:$K$231,FMZINp3_laika_grafiks!#REF!,'GRAFIKI II'!$P138,FMZINp3_laika_grafiks!$M$93:$M$231,'GRAFIKI II'!Z$119))/1000000)+Z137</f>
        <v>#REF!</v>
      </c>
      <c r="AA138" s="49" t="e">
        <f>((SUMIFS(FMZINp3_laika_grafiks!$K$93:$K$231,FMZINp3_laika_grafiks!#REF!,'GRAFIKI II'!$P138,FMZINp3_laika_grafiks!$M$93:$M$231,'GRAFIKI II'!AA$119))/1000000)+AA137</f>
        <v>#REF!</v>
      </c>
      <c r="AB138" s="49" t="e">
        <f>((SUMIFS(FMZINp3_laika_grafiks!$K$93:$K$231,FMZINp3_laika_grafiks!#REF!,'GRAFIKI II'!$P138,FMZINp3_laika_grafiks!$M$93:$M$231,'GRAFIKI II'!AB$119))/1000000)+AB137</f>
        <v>#REF!</v>
      </c>
    </row>
    <row r="139" spans="1:28" x14ac:dyDescent="0.4">
      <c r="A139" s="45" t="s">
        <v>50</v>
      </c>
      <c r="B139" s="85" t="e">
        <f>SUMIFS(FMZINp3_laika_grafiks!$K$93:$K$231,FMZINp3_laika_grafiks!#REF!,'GRAFIKI II'!$A139,FMZINp3_laika_grafiks!$M$93:$M$231,'GRAFIKI II'!B$119)/1000000+B138</f>
        <v>#REF!</v>
      </c>
      <c r="C139" s="85" t="e">
        <f>SUMIFS(FMZINp3_laika_grafiks!$K$93:$K$231,FMZINp3_laika_grafiks!#REF!,'GRAFIKI II'!$A139,FMZINp3_laika_grafiks!$M$93:$M$231,'GRAFIKI II'!C$119)/1000000+C138</f>
        <v>#REF!</v>
      </c>
      <c r="D139" s="85" t="e">
        <f>SUMIFS(FMZINp3_laika_grafiks!$K$93:$K$231,FMZINp3_laika_grafiks!#REF!,'GRAFIKI II'!$A139,FMZINp3_laika_grafiks!$M$93:$M$231,'GRAFIKI II'!D$119)/1000000+D138</f>
        <v>#REF!</v>
      </c>
      <c r="E139" s="85" t="e">
        <f>SUMIFS(FMZINp3_laika_grafiks!$K$93:$K$231,FMZINp3_laika_grafiks!#REF!,'GRAFIKI II'!$A139,FMZINp3_laika_grafiks!$M$93:$M$231,'GRAFIKI II'!E$119)/1000000+E138</f>
        <v>#REF!</v>
      </c>
      <c r="F139" s="85" t="e">
        <f>SUMIFS(FMZINp3_laika_grafiks!$K$93:$K$231,FMZINp3_laika_grafiks!#REF!,'GRAFIKI II'!$A139,FMZINp3_laika_grafiks!$M$93:$M$231,'GRAFIKI II'!F$119)/1000000+F138</f>
        <v>#REF!</v>
      </c>
      <c r="G139" s="85" t="e">
        <f>SUMIFS(FMZINp3_laika_grafiks!$K$93:$K$231,FMZINp3_laika_grafiks!#REF!,'GRAFIKI II'!$A139,FMZINp3_laika_grafiks!$M$93:$M$231,'GRAFIKI II'!G$119)/1000000+G138</f>
        <v>#REF!</v>
      </c>
      <c r="H139" s="85" t="e">
        <f>SUMIFS(FMZINp3_laika_grafiks!$K$93:$K$231,FMZINp3_laika_grafiks!#REF!,'GRAFIKI II'!$A139,FMZINp3_laika_grafiks!$M$93:$M$231,'GRAFIKI II'!H$119)/1000000+H138</f>
        <v>#REF!</v>
      </c>
      <c r="I139" s="85" t="e">
        <f>SUMIFS(FMZINp3_laika_grafiks!$K$93:$K$231,FMZINp3_laika_grafiks!#REF!,'GRAFIKI II'!$A139,FMZINp3_laika_grafiks!$M$93:$M$231,'GRAFIKI II'!I$119)/1000000+I138</f>
        <v>#REF!</v>
      </c>
      <c r="J139" s="85" t="e">
        <f>SUMIFS(FMZINp3_laika_grafiks!$K$93:$K$231,FMZINp3_laika_grafiks!#REF!,'GRAFIKI II'!$A139,FMZINp3_laika_grafiks!$M$93:$M$231,'GRAFIKI II'!J$119)/1000000+J138</f>
        <v>#REF!</v>
      </c>
      <c r="K139" s="85" t="e">
        <f>SUMIFS(FMZINp3_laika_grafiks!$K$93:$K$231,FMZINp3_laika_grafiks!#REF!,'GRAFIKI II'!$A139,FMZINp3_laika_grafiks!$M$93:$M$231,'GRAFIKI II'!K$119)/1000000+K138</f>
        <v>#REF!</v>
      </c>
      <c r="L139" s="85" t="e">
        <f>SUMIFS(FMZINp3_laika_grafiks!$K$93:$K$231,FMZINp3_laika_grafiks!#REF!,'GRAFIKI II'!$A139,FMZINp3_laika_grafiks!$M$93:$M$231,'GRAFIKI II'!L$119)/1000000+L138</f>
        <v>#REF!</v>
      </c>
      <c r="M139" s="85" t="e">
        <f>SUMIFS(FMZINp3_laika_grafiks!$K$93:$K$231,FMZINp3_laika_grafiks!#REF!,'GRAFIKI II'!$A139,FMZINp3_laika_grafiks!$M$93:$M$231,'GRAFIKI II'!M$119)/1000000+M138</f>
        <v>#REF!</v>
      </c>
      <c r="P139" s="51" t="s">
        <v>50</v>
      </c>
      <c r="Q139" s="49" t="e">
        <f>((SUMIFS(FMZINp3_laika_grafiks!$K$93:$K$231,FMZINp3_laika_grafiks!#REF!,'GRAFIKI II'!$P139,FMZINp3_laika_grafiks!$M$93:$M$231,'GRAFIKI II'!Q$119))/1000000)+Q138</f>
        <v>#REF!</v>
      </c>
      <c r="R139" s="49" t="e">
        <f>((SUMIFS(FMZINp3_laika_grafiks!$K$93:$K$231,FMZINp3_laika_grafiks!#REF!,'GRAFIKI II'!$P139,FMZINp3_laika_grafiks!$M$93:$M$231,'GRAFIKI II'!R$119))/1000000)+R138</f>
        <v>#REF!</v>
      </c>
      <c r="S139" s="49" t="e">
        <f>((SUMIFS(FMZINp3_laika_grafiks!$K$93:$K$231,FMZINp3_laika_grafiks!#REF!,'GRAFIKI II'!$P139,FMZINp3_laika_grafiks!$M$93:$M$231,'GRAFIKI II'!S$119))/1000000)+S138</f>
        <v>#REF!</v>
      </c>
      <c r="T139" s="49" t="e">
        <f>((SUMIFS(FMZINp3_laika_grafiks!$K$93:$K$231,FMZINp3_laika_grafiks!#REF!,'GRAFIKI II'!$P139,FMZINp3_laika_grafiks!$M$93:$M$231,'GRAFIKI II'!T$119))/1000000)+T138</f>
        <v>#REF!</v>
      </c>
      <c r="U139" s="49" t="e">
        <f>((SUMIFS(FMZINp3_laika_grafiks!$K$93:$K$231,FMZINp3_laika_grafiks!#REF!,'GRAFIKI II'!$P139,FMZINp3_laika_grafiks!$M$93:$M$231,'GRAFIKI II'!U$119))/1000000)+U138</f>
        <v>#REF!</v>
      </c>
      <c r="V139" s="49" t="e">
        <f>((SUMIFS(FMZINp3_laika_grafiks!$K$93:$K$231,FMZINp3_laika_grafiks!#REF!,'GRAFIKI II'!$P139,FMZINp3_laika_grafiks!$M$93:$M$231,'GRAFIKI II'!V$119))/1000000)+V138</f>
        <v>#REF!</v>
      </c>
      <c r="W139" s="49" t="e">
        <f>((SUMIFS(FMZINp3_laika_grafiks!$K$93:$K$231,FMZINp3_laika_grafiks!#REF!,'GRAFIKI II'!$P139,FMZINp3_laika_grafiks!$M$93:$M$231,'GRAFIKI II'!W$119))/1000000)+W138</f>
        <v>#REF!</v>
      </c>
      <c r="X139" s="49" t="e">
        <f>((SUMIFS(FMZINp3_laika_grafiks!$K$93:$K$231,FMZINp3_laika_grafiks!#REF!,'GRAFIKI II'!$P139,FMZINp3_laika_grafiks!$M$93:$M$231,'GRAFIKI II'!X$119))/1000000)+X138</f>
        <v>#REF!</v>
      </c>
      <c r="Y139" s="49" t="e">
        <f>((SUMIFS(FMZINp3_laika_grafiks!$K$93:$K$231,FMZINp3_laika_grafiks!#REF!,'GRAFIKI II'!$P139,FMZINp3_laika_grafiks!$M$93:$M$231,'GRAFIKI II'!Y$119))/1000000)+Y138</f>
        <v>#REF!</v>
      </c>
      <c r="Z139" s="49" t="e">
        <f>((SUMIFS(FMZINp3_laika_grafiks!$K$93:$K$231,FMZINp3_laika_grafiks!#REF!,'GRAFIKI II'!$P139,FMZINp3_laika_grafiks!$M$93:$M$231,'GRAFIKI II'!Z$119))/1000000)+Z138</f>
        <v>#REF!</v>
      </c>
      <c r="AA139" s="49" t="e">
        <f>((SUMIFS(FMZINp3_laika_grafiks!$K$93:$K$231,FMZINp3_laika_grafiks!#REF!,'GRAFIKI II'!$P139,FMZINp3_laika_grafiks!$M$93:$M$231,'GRAFIKI II'!AA$119))/1000000)+AA138</f>
        <v>#REF!</v>
      </c>
      <c r="AB139" s="49" t="e">
        <f>((SUMIFS(FMZINp3_laika_grafiks!$K$93:$K$231,FMZINp3_laika_grafiks!#REF!,'GRAFIKI II'!$P139,FMZINp3_laika_grafiks!$M$93:$M$231,'GRAFIKI II'!AB$119))/1000000)+AB138</f>
        <v>#REF!</v>
      </c>
    </row>
    <row r="140" spans="1:28" x14ac:dyDescent="0.4">
      <c r="A140" s="45" t="s">
        <v>51</v>
      </c>
      <c r="B140" s="85" t="e">
        <f>SUMIFS(FMZINp3_laika_grafiks!$K$93:$K$231,FMZINp3_laika_grafiks!#REF!,'GRAFIKI II'!$A140,FMZINp3_laika_grafiks!$M$93:$M$231,'GRAFIKI II'!B$119)/1000000+B139</f>
        <v>#REF!</v>
      </c>
      <c r="C140" s="85" t="e">
        <f>SUMIFS(FMZINp3_laika_grafiks!$K$93:$K$231,FMZINp3_laika_grafiks!#REF!,'GRAFIKI II'!$A140,FMZINp3_laika_grafiks!$M$93:$M$231,'GRAFIKI II'!C$119)/1000000+C139</f>
        <v>#REF!</v>
      </c>
      <c r="D140" s="85" t="e">
        <f>SUMIFS(FMZINp3_laika_grafiks!$K$93:$K$231,FMZINp3_laika_grafiks!#REF!,'GRAFIKI II'!$A140,FMZINp3_laika_grafiks!$M$93:$M$231,'GRAFIKI II'!D$119)/1000000+D139</f>
        <v>#REF!</v>
      </c>
      <c r="E140" s="85" t="e">
        <f>SUMIFS(FMZINp3_laika_grafiks!$K$93:$K$231,FMZINp3_laika_grafiks!#REF!,'GRAFIKI II'!$A140,FMZINp3_laika_grafiks!$M$93:$M$231,'GRAFIKI II'!E$119)/1000000+E139</f>
        <v>#REF!</v>
      </c>
      <c r="F140" s="85" t="e">
        <f>SUMIFS(FMZINp3_laika_grafiks!$K$93:$K$231,FMZINp3_laika_grafiks!#REF!,'GRAFIKI II'!$A140,FMZINp3_laika_grafiks!$M$93:$M$231,'GRAFIKI II'!F$119)/1000000+F139</f>
        <v>#REF!</v>
      </c>
      <c r="G140" s="85" t="e">
        <f>SUMIFS(FMZINp3_laika_grafiks!$K$93:$K$231,FMZINp3_laika_grafiks!#REF!,'GRAFIKI II'!$A140,FMZINp3_laika_grafiks!$M$93:$M$231,'GRAFIKI II'!G$119)/1000000+G139</f>
        <v>#REF!</v>
      </c>
      <c r="H140" s="85" t="e">
        <f>SUMIFS(FMZINp3_laika_grafiks!$K$93:$K$231,FMZINp3_laika_grafiks!#REF!,'GRAFIKI II'!$A140,FMZINp3_laika_grafiks!$M$93:$M$231,'GRAFIKI II'!H$119)/1000000+H139</f>
        <v>#REF!</v>
      </c>
      <c r="I140" s="85" t="e">
        <f>SUMIFS(FMZINp3_laika_grafiks!$K$93:$K$231,FMZINp3_laika_grafiks!#REF!,'GRAFIKI II'!$A140,FMZINp3_laika_grafiks!$M$93:$M$231,'GRAFIKI II'!I$119)/1000000+I139</f>
        <v>#REF!</v>
      </c>
      <c r="J140" s="85" t="e">
        <f>SUMIFS(FMZINp3_laika_grafiks!$K$93:$K$231,FMZINp3_laika_grafiks!#REF!,'GRAFIKI II'!$A140,FMZINp3_laika_grafiks!$M$93:$M$231,'GRAFIKI II'!J$119)/1000000+J139</f>
        <v>#REF!</v>
      </c>
      <c r="K140" s="85" t="e">
        <f>SUMIFS(FMZINp3_laika_grafiks!$K$93:$K$231,FMZINp3_laika_grafiks!#REF!,'GRAFIKI II'!$A140,FMZINp3_laika_grafiks!$M$93:$M$231,'GRAFIKI II'!K$119)/1000000+K139</f>
        <v>#REF!</v>
      </c>
      <c r="L140" s="85" t="e">
        <f>SUMIFS(FMZINp3_laika_grafiks!$K$93:$K$231,FMZINp3_laika_grafiks!#REF!,'GRAFIKI II'!$A140,FMZINp3_laika_grafiks!$M$93:$M$231,'GRAFIKI II'!L$119)/1000000+L139</f>
        <v>#REF!</v>
      </c>
      <c r="M140" s="85" t="e">
        <f>SUMIFS(FMZINp3_laika_grafiks!$K$93:$K$231,FMZINp3_laika_grafiks!#REF!,'GRAFIKI II'!$A140,FMZINp3_laika_grafiks!$M$93:$M$231,'GRAFIKI II'!M$119)/1000000+M139</f>
        <v>#REF!</v>
      </c>
      <c r="P140" s="51" t="s">
        <v>51</v>
      </c>
      <c r="Q140" s="49" t="e">
        <f>((SUMIFS(FMZINp3_laika_grafiks!$K$93:$K$231,FMZINp3_laika_grafiks!#REF!,'GRAFIKI II'!$P140,FMZINp3_laika_grafiks!$M$93:$M$231,'GRAFIKI II'!Q$119))/1000000)+Q139</f>
        <v>#REF!</v>
      </c>
      <c r="R140" s="49" t="e">
        <f>((SUMIFS(FMZINp3_laika_grafiks!$K$93:$K$231,FMZINp3_laika_grafiks!#REF!,'GRAFIKI II'!$P140,FMZINp3_laika_grafiks!$M$93:$M$231,'GRAFIKI II'!R$119))/1000000)+R139</f>
        <v>#REF!</v>
      </c>
      <c r="S140" s="49" t="e">
        <f>((SUMIFS(FMZINp3_laika_grafiks!$K$93:$K$231,FMZINp3_laika_grafiks!#REF!,'GRAFIKI II'!$P140,FMZINp3_laika_grafiks!$M$93:$M$231,'GRAFIKI II'!S$119))/1000000)+S139</f>
        <v>#REF!</v>
      </c>
      <c r="T140" s="49" t="e">
        <f>((SUMIFS(FMZINp3_laika_grafiks!$K$93:$K$231,FMZINp3_laika_grafiks!#REF!,'GRAFIKI II'!$P140,FMZINp3_laika_grafiks!$M$93:$M$231,'GRAFIKI II'!T$119))/1000000)+T139</f>
        <v>#REF!</v>
      </c>
      <c r="U140" s="49" t="e">
        <f>((SUMIFS(FMZINp3_laika_grafiks!$K$93:$K$231,FMZINp3_laika_grafiks!#REF!,'GRAFIKI II'!$P140,FMZINp3_laika_grafiks!$M$93:$M$231,'GRAFIKI II'!U$119))/1000000)+U139</f>
        <v>#REF!</v>
      </c>
      <c r="V140" s="49" t="e">
        <f>((SUMIFS(FMZINp3_laika_grafiks!$K$93:$K$231,FMZINp3_laika_grafiks!#REF!,'GRAFIKI II'!$P140,FMZINp3_laika_grafiks!$M$93:$M$231,'GRAFIKI II'!V$119))/1000000)+V139</f>
        <v>#REF!</v>
      </c>
      <c r="W140" s="49" t="e">
        <f>((SUMIFS(FMZINp3_laika_grafiks!$K$93:$K$231,FMZINp3_laika_grafiks!#REF!,'GRAFIKI II'!$P140,FMZINp3_laika_grafiks!$M$93:$M$231,'GRAFIKI II'!W$119))/1000000)+W139</f>
        <v>#REF!</v>
      </c>
      <c r="X140" s="49" t="e">
        <f>((SUMIFS(FMZINp3_laika_grafiks!$K$93:$K$231,FMZINp3_laika_grafiks!#REF!,'GRAFIKI II'!$P140,FMZINp3_laika_grafiks!$M$93:$M$231,'GRAFIKI II'!X$119))/1000000)+X139</f>
        <v>#REF!</v>
      </c>
      <c r="Y140" s="49" t="e">
        <f>((SUMIFS(FMZINp3_laika_grafiks!$K$93:$K$231,FMZINp3_laika_grafiks!#REF!,'GRAFIKI II'!$P140,FMZINp3_laika_grafiks!$M$93:$M$231,'GRAFIKI II'!Y$119))/1000000)+Y139</f>
        <v>#REF!</v>
      </c>
      <c r="Z140" s="49" t="e">
        <f>((SUMIFS(FMZINp3_laika_grafiks!$K$93:$K$231,FMZINp3_laika_grafiks!#REF!,'GRAFIKI II'!$P140,FMZINp3_laika_grafiks!$M$93:$M$231,'GRAFIKI II'!Z$119))/1000000)+Z139</f>
        <v>#REF!</v>
      </c>
      <c r="AA140" s="49" t="e">
        <f>((SUMIFS(FMZINp3_laika_grafiks!$K$93:$K$231,FMZINp3_laika_grafiks!#REF!,'GRAFIKI II'!$P140,FMZINp3_laika_grafiks!$M$93:$M$231,'GRAFIKI II'!AA$119))/1000000)+AA139</f>
        <v>#REF!</v>
      </c>
      <c r="AB140" s="49" t="e">
        <f>((SUMIFS(FMZINp3_laika_grafiks!$K$93:$K$231,FMZINp3_laika_grafiks!#REF!,'GRAFIKI II'!$P140,FMZINp3_laika_grafiks!$M$93:$M$231,'GRAFIKI II'!AB$119))/1000000)+AB139</f>
        <v>#REF!</v>
      </c>
    </row>
    <row r="141" spans="1:28" x14ac:dyDescent="0.4">
      <c r="A141" s="45" t="s">
        <v>52</v>
      </c>
      <c r="B141" s="85" t="e">
        <f>SUMIFS(FMZINp3_laika_grafiks!$K$93:$K$231,FMZINp3_laika_grafiks!#REF!,'GRAFIKI II'!$A141,FMZINp3_laika_grafiks!$M$93:$M$231,'GRAFIKI II'!B$119)/1000000+B140</f>
        <v>#REF!</v>
      </c>
      <c r="C141" s="85" t="e">
        <f>SUMIFS(FMZINp3_laika_grafiks!$K$93:$K$231,FMZINp3_laika_grafiks!#REF!,'GRAFIKI II'!$A141,FMZINp3_laika_grafiks!$M$93:$M$231,'GRAFIKI II'!C$119)/1000000+C140</f>
        <v>#REF!</v>
      </c>
      <c r="D141" s="85" t="e">
        <f>SUMIFS(FMZINp3_laika_grafiks!$K$93:$K$231,FMZINp3_laika_grafiks!#REF!,'GRAFIKI II'!$A141,FMZINp3_laika_grafiks!$M$93:$M$231,'GRAFIKI II'!D$119)/1000000+D140</f>
        <v>#REF!</v>
      </c>
      <c r="E141" s="85" t="e">
        <f>SUMIFS(FMZINp3_laika_grafiks!$K$93:$K$231,FMZINp3_laika_grafiks!#REF!,'GRAFIKI II'!$A141,FMZINp3_laika_grafiks!$M$93:$M$231,'GRAFIKI II'!E$119)/1000000+E140</f>
        <v>#REF!</v>
      </c>
      <c r="F141" s="85" t="e">
        <f>SUMIFS(FMZINp3_laika_grafiks!$K$93:$K$231,FMZINp3_laika_grafiks!#REF!,'GRAFIKI II'!$A141,FMZINp3_laika_grafiks!$M$93:$M$231,'GRAFIKI II'!F$119)/1000000+F140</f>
        <v>#REF!</v>
      </c>
      <c r="G141" s="85" t="e">
        <f>SUMIFS(FMZINp3_laika_grafiks!$K$93:$K$231,FMZINp3_laika_grafiks!#REF!,'GRAFIKI II'!$A141,FMZINp3_laika_grafiks!$M$93:$M$231,'GRAFIKI II'!G$119)/1000000+G140</f>
        <v>#REF!</v>
      </c>
      <c r="H141" s="85" t="e">
        <f>SUMIFS(FMZINp3_laika_grafiks!$K$93:$K$231,FMZINp3_laika_grafiks!#REF!,'GRAFIKI II'!$A141,FMZINp3_laika_grafiks!$M$93:$M$231,'GRAFIKI II'!H$119)/1000000+H140</f>
        <v>#REF!</v>
      </c>
      <c r="I141" s="85" t="e">
        <f>SUMIFS(FMZINp3_laika_grafiks!$K$93:$K$231,FMZINp3_laika_grafiks!#REF!,'GRAFIKI II'!$A141,FMZINp3_laika_grafiks!$M$93:$M$231,'GRAFIKI II'!I$119)/1000000+I140</f>
        <v>#REF!</v>
      </c>
      <c r="J141" s="85" t="e">
        <f>SUMIFS(FMZINp3_laika_grafiks!$K$93:$K$231,FMZINp3_laika_grafiks!#REF!,'GRAFIKI II'!$A141,FMZINp3_laika_grafiks!$M$93:$M$231,'GRAFIKI II'!J$119)/1000000+J140</f>
        <v>#REF!</v>
      </c>
      <c r="K141" s="85" t="e">
        <f>SUMIFS(FMZINp3_laika_grafiks!$K$93:$K$231,FMZINp3_laika_grafiks!#REF!,'GRAFIKI II'!$A141,FMZINp3_laika_grafiks!$M$93:$M$231,'GRAFIKI II'!K$119)/1000000+K140</f>
        <v>#REF!</v>
      </c>
      <c r="L141" s="85" t="e">
        <f>SUMIFS(FMZINp3_laika_grafiks!$K$93:$K$231,FMZINp3_laika_grafiks!#REF!,'GRAFIKI II'!$A141,FMZINp3_laika_grafiks!$M$93:$M$231,'GRAFIKI II'!L$119)/1000000+L140</f>
        <v>#REF!</v>
      </c>
      <c r="M141" s="85" t="e">
        <f>SUMIFS(FMZINp3_laika_grafiks!$K$93:$K$231,FMZINp3_laika_grafiks!#REF!,'GRAFIKI II'!$A141,FMZINp3_laika_grafiks!$M$93:$M$231,'GRAFIKI II'!M$119)/1000000+M140</f>
        <v>#REF!</v>
      </c>
      <c r="P141" s="51" t="s">
        <v>52</v>
      </c>
      <c r="Q141" s="49" t="e">
        <f>((SUMIFS(FMZINp3_laika_grafiks!$K$93:$K$231,FMZINp3_laika_grafiks!#REF!,'GRAFIKI II'!$P141,FMZINp3_laika_grafiks!$M$93:$M$231,'GRAFIKI II'!Q$119))/1000000)+Q140</f>
        <v>#REF!</v>
      </c>
      <c r="R141" s="49" t="e">
        <f>((SUMIFS(FMZINp3_laika_grafiks!$K$93:$K$231,FMZINp3_laika_grafiks!#REF!,'GRAFIKI II'!$P141,FMZINp3_laika_grafiks!$M$93:$M$231,'GRAFIKI II'!R$119))/1000000)+R140</f>
        <v>#REF!</v>
      </c>
      <c r="S141" s="49" t="e">
        <f>((SUMIFS(FMZINp3_laika_grafiks!$K$93:$K$231,FMZINp3_laika_grafiks!#REF!,'GRAFIKI II'!$P141,FMZINp3_laika_grafiks!$M$93:$M$231,'GRAFIKI II'!S$119))/1000000)+S140</f>
        <v>#REF!</v>
      </c>
      <c r="T141" s="49" t="e">
        <f>((SUMIFS(FMZINp3_laika_grafiks!$K$93:$K$231,FMZINp3_laika_grafiks!#REF!,'GRAFIKI II'!$P141,FMZINp3_laika_grafiks!$M$93:$M$231,'GRAFIKI II'!T$119))/1000000)+T140</f>
        <v>#REF!</v>
      </c>
      <c r="U141" s="49" t="e">
        <f>((SUMIFS(FMZINp3_laika_grafiks!$K$93:$K$231,FMZINp3_laika_grafiks!#REF!,'GRAFIKI II'!$P141,FMZINp3_laika_grafiks!$M$93:$M$231,'GRAFIKI II'!U$119))/1000000)+U140</f>
        <v>#REF!</v>
      </c>
      <c r="V141" s="49" t="e">
        <f>((SUMIFS(FMZINp3_laika_grafiks!$K$93:$K$231,FMZINp3_laika_grafiks!#REF!,'GRAFIKI II'!$P141,FMZINp3_laika_grafiks!$M$93:$M$231,'GRAFIKI II'!V$119))/1000000)+V140</f>
        <v>#REF!</v>
      </c>
      <c r="W141" s="49" t="e">
        <f>((SUMIFS(FMZINp3_laika_grafiks!$K$93:$K$231,FMZINp3_laika_grafiks!#REF!,'GRAFIKI II'!$P141,FMZINp3_laika_grafiks!$M$93:$M$231,'GRAFIKI II'!W$119))/1000000)+W140</f>
        <v>#REF!</v>
      </c>
      <c r="X141" s="49" t="e">
        <f>((SUMIFS(FMZINp3_laika_grafiks!$K$93:$K$231,FMZINp3_laika_grafiks!#REF!,'GRAFIKI II'!$P141,FMZINp3_laika_grafiks!$M$93:$M$231,'GRAFIKI II'!X$119))/1000000)+X140</f>
        <v>#REF!</v>
      </c>
      <c r="Y141" s="49" t="e">
        <f>((SUMIFS(FMZINp3_laika_grafiks!$K$93:$K$231,FMZINp3_laika_grafiks!#REF!,'GRAFIKI II'!$P141,FMZINp3_laika_grafiks!$M$93:$M$231,'GRAFIKI II'!Y$119))/1000000)+Y140</f>
        <v>#REF!</v>
      </c>
      <c r="Z141" s="49" t="e">
        <f>((SUMIFS(FMZINp3_laika_grafiks!$K$93:$K$231,FMZINp3_laika_grafiks!#REF!,'GRAFIKI II'!$P141,FMZINp3_laika_grafiks!$M$93:$M$231,'GRAFIKI II'!Z$119))/1000000)+Z140</f>
        <v>#REF!</v>
      </c>
      <c r="AA141" s="49" t="e">
        <f>((SUMIFS(FMZINp3_laika_grafiks!$K$93:$K$231,FMZINp3_laika_grafiks!#REF!,'GRAFIKI II'!$P141,FMZINp3_laika_grafiks!$M$93:$M$231,'GRAFIKI II'!AA$119))/1000000)+AA140</f>
        <v>#REF!</v>
      </c>
      <c r="AB141" s="49" t="e">
        <f>((SUMIFS(FMZINp3_laika_grafiks!$K$93:$K$231,FMZINp3_laika_grafiks!#REF!,'GRAFIKI II'!$P141,FMZINp3_laika_grafiks!$M$93:$M$231,'GRAFIKI II'!AB$119))/1000000)+AB140</f>
        <v>#REF!</v>
      </c>
    </row>
    <row r="142" spans="1:28" x14ac:dyDescent="0.4">
      <c r="A142" s="13" t="e">
        <f>SUM(B142:M142)</f>
        <v>#REF!</v>
      </c>
      <c r="B142" s="6" t="e">
        <f>B141</f>
        <v>#REF!</v>
      </c>
      <c r="C142" s="6" t="e">
        <f t="shared" ref="C142:M142" si="65">C141</f>
        <v>#REF!</v>
      </c>
      <c r="D142" s="6" t="e">
        <f t="shared" si="65"/>
        <v>#REF!</v>
      </c>
      <c r="E142" s="6" t="e">
        <f t="shared" si="65"/>
        <v>#REF!</v>
      </c>
      <c r="F142" s="6" t="e">
        <f t="shared" si="65"/>
        <v>#REF!</v>
      </c>
      <c r="G142" s="6" t="e">
        <f t="shared" si="65"/>
        <v>#REF!</v>
      </c>
      <c r="H142" s="6" t="e">
        <f t="shared" si="65"/>
        <v>#REF!</v>
      </c>
      <c r="I142" s="6" t="e">
        <f t="shared" si="65"/>
        <v>#REF!</v>
      </c>
      <c r="J142" s="6" t="e">
        <f t="shared" si="65"/>
        <v>#REF!</v>
      </c>
      <c r="K142" s="6" t="e">
        <f t="shared" si="65"/>
        <v>#REF!</v>
      </c>
      <c r="L142" s="6" t="e">
        <f t="shared" si="65"/>
        <v>#REF!</v>
      </c>
      <c r="M142" s="6" t="e">
        <f t="shared" si="65"/>
        <v>#REF!</v>
      </c>
      <c r="P142" s="6" t="e">
        <f>SUM(Q142:AB142)</f>
        <v>#REF!</v>
      </c>
      <c r="Q142" s="6" t="e">
        <f>Q141</f>
        <v>#REF!</v>
      </c>
      <c r="R142" s="6" t="e">
        <f t="shared" ref="R142:AB142" si="66">R141</f>
        <v>#REF!</v>
      </c>
      <c r="S142" s="6" t="e">
        <f t="shared" si="66"/>
        <v>#REF!</v>
      </c>
      <c r="T142" s="6" t="e">
        <f t="shared" si="66"/>
        <v>#REF!</v>
      </c>
      <c r="U142" s="6" t="e">
        <f t="shared" si="66"/>
        <v>#REF!</v>
      </c>
      <c r="V142" s="6" t="e">
        <f t="shared" si="66"/>
        <v>#REF!</v>
      </c>
      <c r="W142" s="6" t="e">
        <f t="shared" si="66"/>
        <v>#REF!</v>
      </c>
      <c r="X142" s="6" t="e">
        <f t="shared" si="66"/>
        <v>#REF!</v>
      </c>
      <c r="Y142" s="6" t="e">
        <f t="shared" si="66"/>
        <v>#REF!</v>
      </c>
      <c r="Z142" s="6" t="e">
        <f t="shared" si="66"/>
        <v>#REF!</v>
      </c>
      <c r="AA142" s="6" t="e">
        <f t="shared" si="66"/>
        <v>#REF!</v>
      </c>
      <c r="AB142" s="6" t="e">
        <f t="shared" si="66"/>
        <v>#REF!</v>
      </c>
    </row>
    <row r="143" spans="1:28" x14ac:dyDescent="0.4">
      <c r="A143" s="8"/>
      <c r="B143" s="6"/>
      <c r="C143" s="6"/>
      <c r="D143" s="6"/>
      <c r="E143" s="6"/>
      <c r="F143" s="6"/>
      <c r="G143" s="6"/>
      <c r="H143" s="6"/>
      <c r="I143" s="6"/>
      <c r="J143" s="6"/>
      <c r="K143" s="6"/>
      <c r="L143" s="6"/>
      <c r="M143" s="6"/>
      <c r="P143" s="6"/>
      <c r="Q143" s="6"/>
      <c r="R143" s="6"/>
      <c r="S143" s="6"/>
      <c r="T143" s="6"/>
      <c r="U143" s="6"/>
      <c r="V143" s="6"/>
      <c r="W143" s="6"/>
      <c r="X143" s="6"/>
      <c r="Y143" s="6"/>
      <c r="Z143" s="6"/>
      <c r="AA143" s="6"/>
      <c r="AB143" s="6"/>
    </row>
    <row r="144" spans="1:28" x14ac:dyDescent="0.4">
      <c r="A144" s="8"/>
      <c r="B144" s="6"/>
      <c r="C144" s="6"/>
      <c r="D144" s="6"/>
      <c r="E144" s="6"/>
      <c r="F144" s="6"/>
      <c r="G144" s="6"/>
      <c r="H144" s="6"/>
      <c r="I144" s="6"/>
      <c r="J144" s="6"/>
      <c r="K144" s="6"/>
      <c r="L144" s="6"/>
      <c r="M144" s="6"/>
      <c r="P144" s="6"/>
      <c r="Q144" s="6"/>
      <c r="R144" s="6"/>
      <c r="S144" s="6"/>
      <c r="T144" s="6"/>
      <c r="U144" s="6"/>
      <c r="V144" s="6"/>
      <c r="W144" s="6"/>
      <c r="X144" s="6"/>
      <c r="Y144" s="6"/>
      <c r="Z144" s="6"/>
      <c r="AA144" s="6"/>
      <c r="AB144" s="6"/>
    </row>
    <row r="145" spans="1:28" x14ac:dyDescent="0.4">
      <c r="A145" s="8"/>
      <c r="B145" s="6"/>
      <c r="C145" s="6"/>
      <c r="D145" s="6"/>
      <c r="E145" s="6"/>
      <c r="F145" s="6"/>
      <c r="G145" s="6"/>
      <c r="H145" s="6"/>
      <c r="I145" s="6"/>
      <c r="J145" s="6"/>
      <c r="K145" s="6"/>
      <c r="L145" s="6"/>
      <c r="M145" s="6"/>
      <c r="P145" s="6"/>
      <c r="Q145" s="6"/>
      <c r="R145" s="6"/>
      <c r="S145" s="6"/>
      <c r="T145" s="6"/>
      <c r="U145" s="6"/>
      <c r="V145" s="6"/>
      <c r="W145" s="6"/>
      <c r="X145" s="6"/>
      <c r="Y145" s="6"/>
      <c r="Z145" s="6"/>
      <c r="AA145" s="6"/>
      <c r="AB145" s="6"/>
    </row>
    <row r="146" spans="1:28" ht="17.600000000000001" x14ac:dyDescent="0.4">
      <c r="A146" s="63" t="s">
        <v>82</v>
      </c>
    </row>
    <row r="147" spans="1:28" x14ac:dyDescent="0.4">
      <c r="A147" s="80"/>
      <c r="B147" s="79"/>
      <c r="C147" s="79"/>
      <c r="D147" s="81"/>
      <c r="E147" s="79"/>
      <c r="F147" s="79"/>
      <c r="G147" s="79"/>
      <c r="H147" s="79"/>
      <c r="I147" s="79"/>
      <c r="J147" s="79"/>
      <c r="K147" s="79"/>
      <c r="L147" s="79"/>
      <c r="M147" s="79"/>
      <c r="P147" s="317" t="s">
        <v>93</v>
      </c>
      <c r="Q147" s="317"/>
      <c r="R147" s="317"/>
      <c r="S147" s="317"/>
      <c r="T147" s="317"/>
      <c r="U147" s="317"/>
      <c r="V147" s="317"/>
      <c r="W147" s="317"/>
      <c r="X147" s="317"/>
      <c r="Y147" s="317"/>
      <c r="Z147" s="317"/>
      <c r="AA147" s="317"/>
      <c r="AB147" s="317"/>
    </row>
    <row r="148" spans="1:28" x14ac:dyDescent="0.4">
      <c r="B148" s="25" t="s">
        <v>55</v>
      </c>
      <c r="Q148" s="25" t="s">
        <v>98</v>
      </c>
    </row>
    <row r="149" spans="1:28" x14ac:dyDescent="0.4">
      <c r="A149" s="82"/>
      <c r="B149" s="76" t="s">
        <v>17</v>
      </c>
      <c r="C149" s="76" t="s">
        <v>12</v>
      </c>
      <c r="D149" s="76" t="s">
        <v>10</v>
      </c>
      <c r="E149" s="76" t="s">
        <v>9</v>
      </c>
      <c r="F149" s="76" t="s">
        <v>7</v>
      </c>
      <c r="G149" s="76" t="s">
        <v>6</v>
      </c>
      <c r="H149" s="76" t="s">
        <v>8</v>
      </c>
      <c r="I149" s="76" t="s">
        <v>18</v>
      </c>
      <c r="J149" s="76" t="s">
        <v>16</v>
      </c>
      <c r="K149" s="76" t="s">
        <v>11</v>
      </c>
      <c r="L149" s="76" t="s">
        <v>15</v>
      </c>
      <c r="M149" s="76" t="s">
        <v>26</v>
      </c>
      <c r="P149" s="46"/>
      <c r="Q149" s="47" t="s">
        <v>17</v>
      </c>
      <c r="R149" s="47" t="s">
        <v>12</v>
      </c>
      <c r="S149" s="47" t="s">
        <v>10</v>
      </c>
      <c r="T149" s="47" t="s">
        <v>9</v>
      </c>
      <c r="U149" s="47" t="s">
        <v>7</v>
      </c>
      <c r="V149" s="47" t="s">
        <v>6</v>
      </c>
      <c r="W149" s="47" t="s">
        <v>8</v>
      </c>
      <c r="X149" s="47" t="s">
        <v>18</v>
      </c>
      <c r="Y149" s="47" t="s">
        <v>16</v>
      </c>
      <c r="Z149" s="47" t="s">
        <v>11</v>
      </c>
      <c r="AA149" s="47" t="s">
        <v>15</v>
      </c>
      <c r="AB149" s="47" t="s">
        <v>26</v>
      </c>
    </row>
    <row r="150" spans="1:28" x14ac:dyDescent="0.4">
      <c r="A150" s="76" t="s">
        <v>54</v>
      </c>
      <c r="B150" s="83" t="e">
        <f>SUMIFS(FMZINp3_laika_grafiks!$K$93:$K$231,FMZINp3_laika_grafiks!#REF!,'GRAFIKI II'!$A150,FMZINp3_laika_grafiks!$M$93:$M$231,'GRAFIKI II'!B$119)</f>
        <v>#REF!</v>
      </c>
      <c r="C150" s="83" t="e">
        <f>SUMIFS(FMZINp3_laika_grafiks!$K$93:$K$231,FMZINp3_laika_grafiks!#REF!,'GRAFIKI II'!$A150,FMZINp3_laika_grafiks!$M$93:$M$231,'GRAFIKI II'!C$119)</f>
        <v>#REF!</v>
      </c>
      <c r="D150" s="83" t="e">
        <f>SUMIFS(FMZINp3_laika_grafiks!$K$93:$K$231,FMZINp3_laika_grafiks!#REF!,'GRAFIKI II'!$A150,FMZINp3_laika_grafiks!$M$93:$M$231,'GRAFIKI II'!D$119)</f>
        <v>#REF!</v>
      </c>
      <c r="E150" s="83" t="e">
        <f>SUMIFS(FMZINp3_laika_grafiks!$K$93:$K$231,FMZINp3_laika_grafiks!#REF!,'GRAFIKI II'!$A150,FMZINp3_laika_grafiks!$M$93:$M$231,'GRAFIKI II'!E$119)</f>
        <v>#REF!</v>
      </c>
      <c r="F150" s="83" t="e">
        <f>SUMIFS(FMZINp3_laika_grafiks!$K$93:$K$231,FMZINp3_laika_grafiks!#REF!,'GRAFIKI II'!$A150,FMZINp3_laika_grafiks!$M$93:$M$231,'GRAFIKI II'!F$119)</f>
        <v>#REF!</v>
      </c>
      <c r="G150" s="83" t="e">
        <f>SUMIFS(FMZINp3_laika_grafiks!$K$93:$K$231,FMZINp3_laika_grafiks!#REF!,'GRAFIKI II'!$A150,FMZINp3_laika_grafiks!$M$93:$M$231,'GRAFIKI II'!G$119)</f>
        <v>#REF!</v>
      </c>
      <c r="H150" s="83" t="e">
        <f>SUMIFS(FMZINp3_laika_grafiks!$K$93:$K$231,FMZINp3_laika_grafiks!#REF!,'GRAFIKI II'!$A150,FMZINp3_laika_grafiks!$M$93:$M$231,'GRAFIKI II'!H$119)</f>
        <v>#REF!</v>
      </c>
      <c r="I150" s="83" t="e">
        <f>SUMIFS(FMZINp3_laika_grafiks!$K$93:$K$231,FMZINp3_laika_grafiks!#REF!,'GRAFIKI II'!$A150,FMZINp3_laika_grafiks!$M$93:$M$231,'GRAFIKI II'!I$119)</f>
        <v>#REF!</v>
      </c>
      <c r="J150" s="83" t="e">
        <f>SUMIFS(FMZINp3_laika_grafiks!$K$93:$K$231,FMZINp3_laika_grafiks!#REF!,'GRAFIKI II'!$A150,FMZINp3_laika_grafiks!$M$93:$M$231,'GRAFIKI II'!J$119)</f>
        <v>#REF!</v>
      </c>
      <c r="K150" s="83" t="e">
        <f>SUMIFS(FMZINp3_laika_grafiks!$K$93:$K$231,FMZINp3_laika_grafiks!#REF!,'GRAFIKI II'!$A150,FMZINp3_laika_grafiks!$M$93:$M$231,'GRAFIKI II'!K$119)</f>
        <v>#REF!</v>
      </c>
      <c r="L150" s="83" t="e">
        <f>SUMIFS(FMZINp3_laika_grafiks!$K$93:$K$231,FMZINp3_laika_grafiks!#REF!,'GRAFIKI II'!$A150,FMZINp3_laika_grafiks!$M$93:$M$231,'GRAFIKI II'!L$119)</f>
        <v>#REF!</v>
      </c>
      <c r="M150" s="83" t="e">
        <f>SUMIFS(FMZINp3_laika_grafiks!$K$93:$K$231,FMZINp3_laika_grafiks!#REF!,'GRAFIKI II'!$A150,FMZINp3_laika_grafiks!$M$93:$M$231,'GRAFIKI II'!M$119)</f>
        <v>#REF!</v>
      </c>
      <c r="P150" s="48" t="s">
        <v>54</v>
      </c>
      <c r="Q150" s="49" t="e">
        <f>(SUMIFS(FMZINp3_laika_grafiks!$K$93:$K$231,FMZINp3_laika_grafiks!#REF!,'GRAFIKI II'!$P150,FMZINp3_laika_grafiks!$M$93:$M$231,'GRAFIKI II'!Q$119))/1000000</f>
        <v>#REF!</v>
      </c>
      <c r="R150" s="49" t="e">
        <f>(SUMIFS(FMZINp3_laika_grafiks!$K$93:$K$231,FMZINp3_laika_grafiks!#REF!,'GRAFIKI II'!$P150,FMZINp3_laika_grafiks!$M$93:$M$231,'GRAFIKI II'!R$119))/1000000</f>
        <v>#REF!</v>
      </c>
      <c r="S150" s="49" t="e">
        <f>(SUMIFS(FMZINp3_laika_grafiks!$K$93:$K$231,FMZINp3_laika_grafiks!#REF!,'GRAFIKI II'!$P150,FMZINp3_laika_grafiks!$M$93:$M$231,'GRAFIKI II'!S$119))/1000000</f>
        <v>#REF!</v>
      </c>
      <c r="T150" s="49" t="e">
        <f>(SUMIFS(FMZINp3_laika_grafiks!$K$93:$K$231,FMZINp3_laika_grafiks!#REF!,'GRAFIKI II'!$P150,FMZINp3_laika_grafiks!$M$93:$M$231,'GRAFIKI II'!T$119))/1000000</f>
        <v>#REF!</v>
      </c>
      <c r="U150" s="49" t="e">
        <f>(SUMIFS(FMZINp3_laika_grafiks!$K$93:$K$231,FMZINp3_laika_grafiks!#REF!,'GRAFIKI II'!$P150,FMZINp3_laika_grafiks!$M$93:$M$231,'GRAFIKI II'!U$119))/1000000</f>
        <v>#REF!</v>
      </c>
      <c r="V150" s="49" t="e">
        <f>(SUMIFS(FMZINp3_laika_grafiks!$K$93:$K$231,FMZINp3_laika_grafiks!#REF!,'GRAFIKI II'!$P150,FMZINp3_laika_grafiks!$M$93:$M$231,'GRAFIKI II'!V$119))/1000000</f>
        <v>#REF!</v>
      </c>
      <c r="W150" s="49" t="e">
        <f>(SUMIFS(FMZINp3_laika_grafiks!$K$93:$K$231,FMZINp3_laika_grafiks!#REF!,'GRAFIKI II'!$P150,FMZINp3_laika_grafiks!$M$93:$M$231,'GRAFIKI II'!W$119))/1000000</f>
        <v>#REF!</v>
      </c>
      <c r="X150" s="49" t="e">
        <f>(SUMIFS(FMZINp3_laika_grafiks!$K$93:$K$231,FMZINp3_laika_grafiks!#REF!,'GRAFIKI II'!$P150,FMZINp3_laika_grafiks!$M$93:$M$231,'GRAFIKI II'!X$119))/1000000</f>
        <v>#REF!</v>
      </c>
      <c r="Y150" s="49" t="e">
        <f>(SUMIFS(FMZINp3_laika_grafiks!$K$93:$K$231,FMZINp3_laika_grafiks!#REF!,'GRAFIKI II'!$P150,FMZINp3_laika_grafiks!$M$93:$M$231,'GRAFIKI II'!Y$119))/1000000</f>
        <v>#REF!</v>
      </c>
      <c r="Z150" s="49" t="e">
        <f>(SUMIFS(FMZINp3_laika_grafiks!$K$93:$K$231,FMZINp3_laika_grafiks!#REF!,'GRAFIKI II'!$P150,FMZINp3_laika_grafiks!$M$93:$M$231,'GRAFIKI II'!Z$119))/1000000</f>
        <v>#REF!</v>
      </c>
      <c r="AA150" s="49" t="e">
        <f>(SUMIFS(FMZINp3_laika_grafiks!$K$93:$K$231,FMZINp3_laika_grafiks!#REF!,'GRAFIKI II'!$P150,FMZINp3_laika_grafiks!$M$93:$M$231,'GRAFIKI II'!AA$119))/1000000</f>
        <v>#REF!</v>
      </c>
      <c r="AB150" s="49" t="e">
        <f>(SUMIFS(FMZINp3_laika_grafiks!$K$93:$K$231,FMZINp3_laika_grafiks!#REF!,'GRAFIKI II'!$P150,FMZINp3_laika_grafiks!$M$93:$M$231,'GRAFIKI II'!AB$119))/1000000</f>
        <v>#REF!</v>
      </c>
    </row>
    <row r="151" spans="1:28" x14ac:dyDescent="0.4">
      <c r="A151" s="76" t="s">
        <v>33</v>
      </c>
      <c r="B151" s="83" t="e">
        <f>SUMIFS(FMZINp3_laika_grafiks!$K$93:$K$231,FMZINp3_laika_grafiks!#REF!,'GRAFIKI II'!$A151,FMZINp3_laika_grafiks!$M$93:$M$231,'GRAFIKI II'!B$119)/1000000</f>
        <v>#REF!</v>
      </c>
      <c r="C151" s="83" t="e">
        <f>SUMIFS(FMZINp3_laika_grafiks!$K$93:$K$231,FMZINp3_laika_grafiks!#REF!,'GRAFIKI II'!$A151,FMZINp3_laika_grafiks!$M$93:$M$231,'GRAFIKI II'!C$119)/1000000</f>
        <v>#REF!</v>
      </c>
      <c r="D151" s="83" t="e">
        <f>SUMIFS(FMZINp3_laika_grafiks!$K$93:$K$231,FMZINp3_laika_grafiks!#REF!,'GRAFIKI II'!$A151,FMZINp3_laika_grafiks!$M$93:$M$231,'GRAFIKI II'!D$119)/1000000</f>
        <v>#REF!</v>
      </c>
      <c r="E151" s="83" t="e">
        <f>SUMIFS(FMZINp3_laika_grafiks!$K$93:$K$231,FMZINp3_laika_grafiks!#REF!,'GRAFIKI II'!$A151,FMZINp3_laika_grafiks!$M$93:$M$231,'GRAFIKI II'!E$119)/1000000</f>
        <v>#REF!</v>
      </c>
      <c r="F151" s="83" t="e">
        <f>SUMIFS(FMZINp3_laika_grafiks!$K$93:$K$231,FMZINp3_laika_grafiks!#REF!,'GRAFIKI II'!$A151,FMZINp3_laika_grafiks!$M$93:$M$231,'GRAFIKI II'!F$119)/1000000</f>
        <v>#REF!</v>
      </c>
      <c r="G151" s="83" t="e">
        <f>SUMIFS(FMZINp3_laika_grafiks!$K$93:$K$231,FMZINp3_laika_grafiks!#REF!,'GRAFIKI II'!$A151,FMZINp3_laika_grafiks!$M$93:$M$231,'GRAFIKI II'!G$119)/1000000</f>
        <v>#REF!</v>
      </c>
      <c r="H151" s="83" t="e">
        <f>SUMIFS(FMZINp3_laika_grafiks!$K$93:$K$231,FMZINp3_laika_grafiks!#REF!,'GRAFIKI II'!$A151,FMZINp3_laika_grafiks!$M$93:$M$231,'GRAFIKI II'!H$119)/1000000</f>
        <v>#REF!</v>
      </c>
      <c r="I151" s="83" t="e">
        <f>SUMIFS(FMZINp3_laika_grafiks!$K$93:$K$231,FMZINp3_laika_grafiks!#REF!,'GRAFIKI II'!$A151,FMZINp3_laika_grafiks!$M$93:$M$231,'GRAFIKI II'!I$119)/1000000</f>
        <v>#REF!</v>
      </c>
      <c r="J151" s="83" t="e">
        <f>SUMIFS(FMZINp3_laika_grafiks!$K$93:$K$231,FMZINp3_laika_grafiks!#REF!,'GRAFIKI II'!$A151,FMZINp3_laika_grafiks!$M$93:$M$231,'GRAFIKI II'!J$119)/1000000</f>
        <v>#REF!</v>
      </c>
      <c r="K151" s="83" t="e">
        <f>SUMIFS(FMZINp3_laika_grafiks!$K$93:$K$231,FMZINp3_laika_grafiks!#REF!,'GRAFIKI II'!$A151,FMZINp3_laika_grafiks!$M$93:$M$231,'GRAFIKI II'!K$119)/1000000</f>
        <v>#REF!</v>
      </c>
      <c r="L151" s="83" t="e">
        <f>SUMIFS(FMZINp3_laika_grafiks!$K$93:$K$231,FMZINp3_laika_grafiks!#REF!,'GRAFIKI II'!$A151,FMZINp3_laika_grafiks!$M$93:$M$231,'GRAFIKI II'!L$119)/1000000</f>
        <v>#REF!</v>
      </c>
      <c r="M151" s="83" t="e">
        <f>SUMIFS(FMZINp3_laika_grafiks!$K$93:$K$231,FMZINp3_laika_grafiks!#REF!,'GRAFIKI II'!$A151,FMZINp3_laika_grafiks!$M$93:$M$231,'GRAFIKI II'!M$119)/1000000</f>
        <v>#REF!</v>
      </c>
      <c r="P151" s="48" t="s">
        <v>33</v>
      </c>
      <c r="Q151" s="49" t="e">
        <f>((SUMIFS(FMZINp3_laika_grafiks!$K$93:$K$231,FMZINp3_laika_grafiks!#REF!,'GRAFIKI II'!$P151,FMZINp3_laika_grafiks!$M$93:$M$231,'GRAFIKI II'!Q$119))/1000000)</f>
        <v>#REF!</v>
      </c>
      <c r="R151" s="49" t="e">
        <f>((SUMIFS(FMZINp3_laika_grafiks!$K$93:$K$231,FMZINp3_laika_grafiks!#REF!,'GRAFIKI II'!$P151,FMZINp3_laika_grafiks!$M$93:$M$231,'GRAFIKI II'!R$119))/1000000)</f>
        <v>#REF!</v>
      </c>
      <c r="S151" s="49" t="e">
        <f>((SUMIFS(FMZINp3_laika_grafiks!$K$93:$K$231,FMZINp3_laika_grafiks!#REF!,'GRAFIKI II'!$P151,FMZINp3_laika_grafiks!$M$93:$M$231,'GRAFIKI II'!S$119))/1000000)</f>
        <v>#REF!</v>
      </c>
      <c r="T151" s="49" t="e">
        <f>((SUMIFS(FMZINp3_laika_grafiks!$K$93:$K$231,FMZINp3_laika_grafiks!#REF!,'GRAFIKI II'!$P151,FMZINp3_laika_grafiks!$M$93:$M$231,'GRAFIKI II'!T$119))/1000000)</f>
        <v>#REF!</v>
      </c>
      <c r="U151" s="49" t="e">
        <f>((SUMIFS(FMZINp3_laika_grafiks!$K$93:$K$231,FMZINp3_laika_grafiks!#REF!,'GRAFIKI II'!$P151,FMZINp3_laika_grafiks!$M$93:$M$231,'GRAFIKI II'!U$119))/1000000)</f>
        <v>#REF!</v>
      </c>
      <c r="V151" s="49" t="e">
        <f>((SUMIFS(FMZINp3_laika_grafiks!$K$93:$K$231,FMZINp3_laika_grafiks!#REF!,'GRAFIKI II'!$P151,FMZINp3_laika_grafiks!$M$93:$M$231,'GRAFIKI II'!V$119))/1000000)</f>
        <v>#REF!</v>
      </c>
      <c r="W151" s="49" t="e">
        <f>((SUMIFS(FMZINp3_laika_grafiks!$K$93:$K$231,FMZINp3_laika_grafiks!#REF!,'GRAFIKI II'!$P151,FMZINp3_laika_grafiks!$M$93:$M$231,'GRAFIKI II'!W$119))/1000000)</f>
        <v>#REF!</v>
      </c>
      <c r="X151" s="49" t="e">
        <f>((SUMIFS(FMZINp3_laika_grafiks!$K$93:$K$231,FMZINp3_laika_grafiks!#REF!,'GRAFIKI II'!$P151,FMZINp3_laika_grafiks!$M$93:$M$231,'GRAFIKI II'!X$119))/1000000)</f>
        <v>#REF!</v>
      </c>
      <c r="Y151" s="49" t="e">
        <f>((SUMIFS(FMZINp3_laika_grafiks!$K$93:$K$231,FMZINp3_laika_grafiks!#REF!,'GRAFIKI II'!$P151,FMZINp3_laika_grafiks!$M$93:$M$231,'GRAFIKI II'!Y$119))/1000000)</f>
        <v>#REF!</v>
      </c>
      <c r="Z151" s="49" t="e">
        <f>((SUMIFS(FMZINp3_laika_grafiks!$K$93:$K$231,FMZINp3_laika_grafiks!#REF!,'GRAFIKI II'!$P151,FMZINp3_laika_grafiks!$M$93:$M$231,'GRAFIKI II'!Z$119))/1000000)</f>
        <v>#REF!</v>
      </c>
      <c r="AA151" s="49" t="e">
        <f>((SUMIFS(FMZINp3_laika_grafiks!$K$93:$K$231,FMZINp3_laika_grafiks!#REF!,'GRAFIKI II'!$P151,FMZINp3_laika_grafiks!$M$93:$M$231,'GRAFIKI II'!AA$119))/1000000)</f>
        <v>#REF!</v>
      </c>
      <c r="AB151" s="49" t="e">
        <f>((SUMIFS(FMZINp3_laika_grafiks!$K$93:$K$231,FMZINp3_laika_grafiks!#REF!,'GRAFIKI II'!$P151,FMZINp3_laika_grafiks!$M$93:$M$231,'GRAFIKI II'!AB$119))/1000000)</f>
        <v>#REF!</v>
      </c>
    </row>
    <row r="152" spans="1:28" x14ac:dyDescent="0.4">
      <c r="A152" s="76" t="s">
        <v>34</v>
      </c>
      <c r="B152" s="83" t="e">
        <f>SUMIFS(FMZINp3_laika_grafiks!$K$93:$K$231,FMZINp3_laika_grafiks!#REF!,'GRAFIKI II'!$A152,FMZINp3_laika_grafiks!$M$93:$M$231,'GRAFIKI II'!B$119)/1000000</f>
        <v>#REF!</v>
      </c>
      <c r="C152" s="83" t="e">
        <f>SUMIFS(FMZINp3_laika_grafiks!$K$93:$K$231,FMZINp3_laika_grafiks!#REF!,'GRAFIKI II'!$A152,FMZINp3_laika_grafiks!$M$93:$M$231,'GRAFIKI II'!C$119)/1000000</f>
        <v>#REF!</v>
      </c>
      <c r="D152" s="83" t="e">
        <f>SUMIFS(FMZINp3_laika_grafiks!$K$93:$K$231,FMZINp3_laika_grafiks!#REF!,'GRAFIKI II'!$A152,FMZINp3_laika_grafiks!$M$93:$M$231,'GRAFIKI II'!D$119)/1000000</f>
        <v>#REF!</v>
      </c>
      <c r="E152" s="83" t="e">
        <f>SUMIFS(FMZINp3_laika_grafiks!$K$93:$K$231,FMZINp3_laika_grafiks!#REF!,'GRAFIKI II'!$A152,FMZINp3_laika_grafiks!$M$93:$M$231,'GRAFIKI II'!E$119)/1000000</f>
        <v>#REF!</v>
      </c>
      <c r="F152" s="83" t="e">
        <f>SUMIFS(FMZINp3_laika_grafiks!$K$93:$K$231,FMZINp3_laika_grafiks!#REF!,'GRAFIKI II'!$A152,FMZINp3_laika_grafiks!$M$93:$M$231,'GRAFIKI II'!F$119)/1000000</f>
        <v>#REF!</v>
      </c>
      <c r="G152" s="83" t="e">
        <f>SUMIFS(FMZINp3_laika_grafiks!$K$93:$K$231,FMZINp3_laika_grafiks!#REF!,'GRAFIKI II'!$A152,FMZINp3_laika_grafiks!$M$93:$M$231,'GRAFIKI II'!G$119)/1000000</f>
        <v>#REF!</v>
      </c>
      <c r="H152" s="83" t="e">
        <f>SUMIFS(FMZINp3_laika_grafiks!$K$93:$K$231,FMZINp3_laika_grafiks!#REF!,'GRAFIKI II'!$A152,FMZINp3_laika_grafiks!$M$93:$M$231,'GRAFIKI II'!H$119)/1000000</f>
        <v>#REF!</v>
      </c>
      <c r="I152" s="83" t="e">
        <f>SUMIFS(FMZINp3_laika_grafiks!$K$93:$K$231,FMZINp3_laika_grafiks!#REF!,'GRAFIKI II'!$A152,FMZINp3_laika_grafiks!$M$93:$M$231,'GRAFIKI II'!I$119)/1000000</f>
        <v>#REF!</v>
      </c>
      <c r="J152" s="83" t="e">
        <f>SUMIFS(FMZINp3_laika_grafiks!$K$93:$K$231,FMZINp3_laika_grafiks!#REF!,'GRAFIKI II'!$A152,FMZINp3_laika_grafiks!$M$93:$M$231,'GRAFIKI II'!J$119)/1000000</f>
        <v>#REF!</v>
      </c>
      <c r="K152" s="83" t="e">
        <f>SUMIFS(FMZINp3_laika_grafiks!$K$93:$K$231,FMZINp3_laika_grafiks!#REF!,'GRAFIKI II'!$A152,FMZINp3_laika_grafiks!$M$93:$M$231,'GRAFIKI II'!K$119)/1000000</f>
        <v>#REF!</v>
      </c>
      <c r="L152" s="83" t="e">
        <f>SUMIFS(FMZINp3_laika_grafiks!$K$93:$K$231,FMZINp3_laika_grafiks!#REF!,'GRAFIKI II'!$A152,FMZINp3_laika_grafiks!$M$93:$M$231,'GRAFIKI II'!L$119)/1000000</f>
        <v>#REF!</v>
      </c>
      <c r="M152" s="83" t="e">
        <f>SUMIFS(FMZINp3_laika_grafiks!$K$93:$K$231,FMZINp3_laika_grafiks!#REF!,'GRAFIKI II'!$A152,FMZINp3_laika_grafiks!$M$93:$M$231,'GRAFIKI II'!M$119)/1000000</f>
        <v>#REF!</v>
      </c>
      <c r="P152" s="48" t="s">
        <v>34</v>
      </c>
      <c r="Q152" s="49" t="e">
        <f>((SUMIFS(FMZINp3_laika_grafiks!$K$93:$K$231,FMZINp3_laika_grafiks!#REF!,'GRAFIKI II'!$P152,FMZINp3_laika_grafiks!$M$93:$M$231,'GRAFIKI II'!Q$119))/1000000)</f>
        <v>#REF!</v>
      </c>
      <c r="R152" s="49" t="e">
        <f>((SUMIFS(FMZINp3_laika_grafiks!$K$93:$K$231,FMZINp3_laika_grafiks!#REF!,'GRAFIKI II'!$P152,FMZINp3_laika_grafiks!$M$93:$M$231,'GRAFIKI II'!R$119))/1000000)</f>
        <v>#REF!</v>
      </c>
      <c r="S152" s="49" t="e">
        <f>((SUMIFS(FMZINp3_laika_grafiks!$K$93:$K$231,FMZINp3_laika_grafiks!#REF!,'GRAFIKI II'!$P152,FMZINp3_laika_grafiks!$M$93:$M$231,'GRAFIKI II'!S$119))/1000000)</f>
        <v>#REF!</v>
      </c>
      <c r="T152" s="49" t="e">
        <f>((SUMIFS(FMZINp3_laika_grafiks!$K$93:$K$231,FMZINp3_laika_grafiks!#REF!,'GRAFIKI II'!$P152,FMZINp3_laika_grafiks!$M$93:$M$231,'GRAFIKI II'!T$119))/1000000)</f>
        <v>#REF!</v>
      </c>
      <c r="U152" s="49" t="e">
        <f>((SUMIFS(FMZINp3_laika_grafiks!$K$93:$K$231,FMZINp3_laika_grafiks!#REF!,'GRAFIKI II'!$P152,FMZINp3_laika_grafiks!$M$93:$M$231,'GRAFIKI II'!U$119))/1000000)</f>
        <v>#REF!</v>
      </c>
      <c r="V152" s="49" t="e">
        <f>((SUMIFS(FMZINp3_laika_grafiks!$K$93:$K$231,FMZINp3_laika_grafiks!#REF!,'GRAFIKI II'!$P152,FMZINp3_laika_grafiks!$M$93:$M$231,'GRAFIKI II'!V$119))/1000000)</f>
        <v>#REF!</v>
      </c>
      <c r="W152" s="49" t="e">
        <f>((SUMIFS(FMZINp3_laika_grafiks!$K$93:$K$231,FMZINp3_laika_grafiks!#REF!,'GRAFIKI II'!$P152,FMZINp3_laika_grafiks!$M$93:$M$231,'GRAFIKI II'!W$119))/1000000)</f>
        <v>#REF!</v>
      </c>
      <c r="X152" s="49" t="e">
        <f>((SUMIFS(FMZINp3_laika_grafiks!$K$93:$K$231,FMZINp3_laika_grafiks!#REF!,'GRAFIKI II'!$P152,FMZINp3_laika_grafiks!$M$93:$M$231,'GRAFIKI II'!X$119))/1000000)</f>
        <v>#REF!</v>
      </c>
      <c r="Y152" s="49" t="e">
        <f>((SUMIFS(FMZINp3_laika_grafiks!$K$93:$K$231,FMZINp3_laika_grafiks!#REF!,'GRAFIKI II'!$P152,FMZINp3_laika_grafiks!$M$93:$M$231,'GRAFIKI II'!Y$119))/1000000)</f>
        <v>#REF!</v>
      </c>
      <c r="Z152" s="49" t="e">
        <f>((SUMIFS(FMZINp3_laika_grafiks!$K$93:$K$231,FMZINp3_laika_grafiks!#REF!,'GRAFIKI II'!$P152,FMZINp3_laika_grafiks!$M$93:$M$231,'GRAFIKI II'!Z$119))/1000000)</f>
        <v>#REF!</v>
      </c>
      <c r="AA152" s="49" t="e">
        <f>((SUMIFS(FMZINp3_laika_grafiks!$K$93:$K$231,FMZINp3_laika_grafiks!#REF!,'GRAFIKI II'!$P152,FMZINp3_laika_grafiks!$M$93:$M$231,'GRAFIKI II'!AA$119))/1000000)</f>
        <v>#REF!</v>
      </c>
      <c r="AB152" s="49" t="e">
        <f>((SUMIFS(FMZINp3_laika_grafiks!$K$93:$K$231,FMZINp3_laika_grafiks!#REF!,'GRAFIKI II'!$P152,FMZINp3_laika_grafiks!$M$93:$M$231,'GRAFIKI II'!AB$119))/1000000)</f>
        <v>#REF!</v>
      </c>
    </row>
    <row r="153" spans="1:28" x14ac:dyDescent="0.4">
      <c r="A153" s="76" t="s">
        <v>35</v>
      </c>
      <c r="B153" s="83" t="e">
        <f>SUMIFS(FMZINp3_laika_grafiks!$K$93:$K$231,FMZINp3_laika_grafiks!#REF!,'GRAFIKI II'!$A153,FMZINp3_laika_grafiks!$M$93:$M$231,'GRAFIKI II'!B$119)/1000000</f>
        <v>#REF!</v>
      </c>
      <c r="C153" s="83" t="e">
        <f>SUMIFS(FMZINp3_laika_grafiks!$K$93:$K$231,FMZINp3_laika_grafiks!#REF!,'GRAFIKI II'!$A153,FMZINp3_laika_grafiks!$M$93:$M$231,'GRAFIKI II'!C$119)/1000000</f>
        <v>#REF!</v>
      </c>
      <c r="D153" s="83" t="e">
        <f>SUMIFS(FMZINp3_laika_grafiks!$K$93:$K$231,FMZINp3_laika_grafiks!#REF!,'GRAFIKI II'!$A153,FMZINp3_laika_grafiks!$M$93:$M$231,'GRAFIKI II'!D$119)/1000000</f>
        <v>#REF!</v>
      </c>
      <c r="E153" s="83" t="e">
        <f>SUMIFS(FMZINp3_laika_grafiks!$K$93:$K$231,FMZINp3_laika_grafiks!#REF!,'GRAFIKI II'!$A153,FMZINp3_laika_grafiks!$M$93:$M$231,'GRAFIKI II'!E$119)/1000000</f>
        <v>#REF!</v>
      </c>
      <c r="F153" s="83" t="e">
        <f>SUMIFS(FMZINp3_laika_grafiks!$K$93:$K$231,FMZINp3_laika_grafiks!#REF!,'GRAFIKI II'!$A153,FMZINp3_laika_grafiks!$M$93:$M$231,'GRAFIKI II'!F$119)/1000000</f>
        <v>#REF!</v>
      </c>
      <c r="G153" s="83" t="e">
        <f>SUMIFS(FMZINp3_laika_grafiks!$K$93:$K$231,FMZINp3_laika_grafiks!#REF!,'GRAFIKI II'!$A153,FMZINp3_laika_grafiks!$M$93:$M$231,'GRAFIKI II'!G$119)/1000000</f>
        <v>#REF!</v>
      </c>
      <c r="H153" s="83" t="e">
        <f>SUMIFS(FMZINp3_laika_grafiks!$K$93:$K$231,FMZINp3_laika_grafiks!#REF!,'GRAFIKI II'!$A153,FMZINp3_laika_grafiks!$M$93:$M$231,'GRAFIKI II'!H$119)/1000000</f>
        <v>#REF!</v>
      </c>
      <c r="I153" s="83" t="e">
        <f>SUMIFS(FMZINp3_laika_grafiks!$K$93:$K$231,FMZINp3_laika_grafiks!#REF!,'GRAFIKI II'!$A153,FMZINp3_laika_grafiks!$M$93:$M$231,'GRAFIKI II'!I$119)/1000000</f>
        <v>#REF!</v>
      </c>
      <c r="J153" s="83" t="e">
        <f>SUMIFS(FMZINp3_laika_grafiks!$K$93:$K$231,FMZINp3_laika_grafiks!#REF!,'GRAFIKI II'!$A153,FMZINp3_laika_grafiks!$M$93:$M$231,'GRAFIKI II'!J$119)/1000000</f>
        <v>#REF!</v>
      </c>
      <c r="K153" s="83" t="e">
        <f>SUMIFS(FMZINp3_laika_grafiks!$K$93:$K$231,FMZINp3_laika_grafiks!#REF!,'GRAFIKI II'!$A153,FMZINp3_laika_grafiks!$M$93:$M$231,'GRAFIKI II'!K$119)/1000000</f>
        <v>#REF!</v>
      </c>
      <c r="L153" s="83" t="e">
        <f>SUMIFS(FMZINp3_laika_grafiks!$K$93:$K$231,FMZINp3_laika_grafiks!#REF!,'GRAFIKI II'!$A153,FMZINp3_laika_grafiks!$M$93:$M$231,'GRAFIKI II'!L$119)/1000000</f>
        <v>#REF!</v>
      </c>
      <c r="M153" s="83" t="e">
        <f>SUMIFS(FMZINp3_laika_grafiks!$K$93:$K$231,FMZINp3_laika_grafiks!#REF!,'GRAFIKI II'!$A153,FMZINp3_laika_grafiks!$M$93:$M$231,'GRAFIKI II'!M$119)/1000000</f>
        <v>#REF!</v>
      </c>
      <c r="P153" s="48" t="s">
        <v>35</v>
      </c>
      <c r="Q153" s="49" t="e">
        <f>((SUMIFS(FMZINp3_laika_grafiks!$K$93:$K$231,FMZINp3_laika_grafiks!#REF!,'GRAFIKI II'!$P153,FMZINp3_laika_grafiks!$M$93:$M$231,'GRAFIKI II'!Q$119))/1000000)</f>
        <v>#REF!</v>
      </c>
      <c r="R153" s="49" t="e">
        <f>((SUMIFS(FMZINp3_laika_grafiks!$K$93:$K$231,FMZINp3_laika_grafiks!#REF!,'GRAFIKI II'!$P153,FMZINp3_laika_grafiks!$M$93:$M$231,'GRAFIKI II'!R$119))/1000000)</f>
        <v>#REF!</v>
      </c>
      <c r="S153" s="49" t="e">
        <f>((SUMIFS(FMZINp3_laika_grafiks!$K$93:$K$231,FMZINp3_laika_grafiks!#REF!,'GRAFIKI II'!$P153,FMZINp3_laika_grafiks!$M$93:$M$231,'GRAFIKI II'!S$119))/1000000)</f>
        <v>#REF!</v>
      </c>
      <c r="T153" s="49" t="e">
        <f>((SUMIFS(FMZINp3_laika_grafiks!$K$93:$K$231,FMZINp3_laika_grafiks!#REF!,'GRAFIKI II'!$P153,FMZINp3_laika_grafiks!$M$93:$M$231,'GRAFIKI II'!T$119))/1000000)</f>
        <v>#REF!</v>
      </c>
      <c r="U153" s="49" t="e">
        <f>((SUMIFS(FMZINp3_laika_grafiks!$K$93:$K$231,FMZINp3_laika_grafiks!#REF!,'GRAFIKI II'!$P153,FMZINp3_laika_grafiks!$M$93:$M$231,'GRAFIKI II'!U$119))/1000000)</f>
        <v>#REF!</v>
      </c>
      <c r="V153" s="49" t="e">
        <f>((SUMIFS(FMZINp3_laika_grafiks!$K$93:$K$231,FMZINp3_laika_grafiks!#REF!,'GRAFIKI II'!$P153,FMZINp3_laika_grafiks!$M$93:$M$231,'GRAFIKI II'!V$119))/1000000)</f>
        <v>#REF!</v>
      </c>
      <c r="W153" s="49" t="e">
        <f>((SUMIFS(FMZINp3_laika_grafiks!$K$93:$K$231,FMZINp3_laika_grafiks!#REF!,'GRAFIKI II'!$P153,FMZINp3_laika_grafiks!$M$93:$M$231,'GRAFIKI II'!W$119))/1000000)</f>
        <v>#REF!</v>
      </c>
      <c r="X153" s="49" t="e">
        <f>((SUMIFS(FMZINp3_laika_grafiks!$K$93:$K$231,FMZINp3_laika_grafiks!#REF!,'GRAFIKI II'!$P153,FMZINp3_laika_grafiks!$M$93:$M$231,'GRAFIKI II'!X$119))/1000000)</f>
        <v>#REF!</v>
      </c>
      <c r="Y153" s="49" t="e">
        <f>((SUMIFS(FMZINp3_laika_grafiks!$K$93:$K$231,FMZINp3_laika_grafiks!#REF!,'GRAFIKI II'!$P153,FMZINp3_laika_grafiks!$M$93:$M$231,'GRAFIKI II'!Y$119))/1000000)</f>
        <v>#REF!</v>
      </c>
      <c r="Z153" s="49" t="e">
        <f>((SUMIFS(FMZINp3_laika_grafiks!$K$93:$K$231,FMZINp3_laika_grafiks!#REF!,'GRAFIKI II'!$P153,FMZINp3_laika_grafiks!$M$93:$M$231,'GRAFIKI II'!Z$119))/1000000)</f>
        <v>#REF!</v>
      </c>
      <c r="AA153" s="49" t="e">
        <f>((SUMIFS(FMZINp3_laika_grafiks!$K$93:$K$231,FMZINp3_laika_grafiks!#REF!,'GRAFIKI II'!$P153,FMZINp3_laika_grafiks!$M$93:$M$231,'GRAFIKI II'!AA$119))/1000000)</f>
        <v>#REF!</v>
      </c>
      <c r="AB153" s="49" t="e">
        <f>((SUMIFS(FMZINp3_laika_grafiks!$K$93:$K$231,FMZINp3_laika_grafiks!#REF!,'GRAFIKI II'!$P153,FMZINp3_laika_grafiks!$M$93:$M$231,'GRAFIKI II'!AB$119))/1000000)</f>
        <v>#REF!</v>
      </c>
    </row>
    <row r="154" spans="1:28" x14ac:dyDescent="0.4">
      <c r="A154" s="76" t="s">
        <v>36</v>
      </c>
      <c r="B154" s="83" t="e">
        <f>SUMIFS(FMZINp3_laika_grafiks!$K$93:$K$231,FMZINp3_laika_grafiks!#REF!,'GRAFIKI II'!$A154,FMZINp3_laika_grafiks!$M$93:$M$231,'GRAFIKI II'!B$119)/1000000</f>
        <v>#REF!</v>
      </c>
      <c r="C154" s="83" t="e">
        <f>SUMIFS(FMZINp3_laika_grafiks!$K$93:$K$231,FMZINp3_laika_grafiks!#REF!,'GRAFIKI II'!$A154,FMZINp3_laika_grafiks!$M$93:$M$231,'GRAFIKI II'!C$119)/1000000</f>
        <v>#REF!</v>
      </c>
      <c r="D154" s="83" t="e">
        <f>SUMIFS(FMZINp3_laika_grafiks!$K$93:$K$231,FMZINp3_laika_grafiks!#REF!,'GRAFIKI II'!$A154,FMZINp3_laika_grafiks!$M$93:$M$231,'GRAFIKI II'!D$119)/1000000</f>
        <v>#REF!</v>
      </c>
      <c r="E154" s="83" t="e">
        <f>SUMIFS(FMZINp3_laika_grafiks!$K$93:$K$231,FMZINp3_laika_grafiks!#REF!,'GRAFIKI II'!$A154,FMZINp3_laika_grafiks!$M$93:$M$231,'GRAFIKI II'!E$119)/1000000</f>
        <v>#REF!</v>
      </c>
      <c r="F154" s="83" t="e">
        <f>SUMIFS(FMZINp3_laika_grafiks!$K$93:$K$231,FMZINp3_laika_grafiks!#REF!,'GRAFIKI II'!$A154,FMZINp3_laika_grafiks!$M$93:$M$231,'GRAFIKI II'!F$119)/1000000</f>
        <v>#REF!</v>
      </c>
      <c r="G154" s="83" t="e">
        <f>SUMIFS(FMZINp3_laika_grafiks!$K$93:$K$231,FMZINp3_laika_grafiks!#REF!,'GRAFIKI II'!$A154,FMZINp3_laika_grafiks!$M$93:$M$231,'GRAFIKI II'!G$119)/1000000</f>
        <v>#REF!</v>
      </c>
      <c r="H154" s="83" t="e">
        <f>SUMIFS(FMZINp3_laika_grafiks!$K$93:$K$231,FMZINp3_laika_grafiks!#REF!,'GRAFIKI II'!$A154,FMZINp3_laika_grafiks!$M$93:$M$231,'GRAFIKI II'!H$119)/1000000</f>
        <v>#REF!</v>
      </c>
      <c r="I154" s="83" t="e">
        <f>SUMIFS(FMZINp3_laika_grafiks!$K$93:$K$231,FMZINp3_laika_grafiks!#REF!,'GRAFIKI II'!$A154,FMZINp3_laika_grafiks!$M$93:$M$231,'GRAFIKI II'!I$119)/1000000</f>
        <v>#REF!</v>
      </c>
      <c r="J154" s="83" t="e">
        <f>SUMIFS(FMZINp3_laika_grafiks!$K$93:$K$231,FMZINp3_laika_grafiks!#REF!,'GRAFIKI II'!$A154,FMZINp3_laika_grafiks!$M$93:$M$231,'GRAFIKI II'!J$119)/1000000</f>
        <v>#REF!</v>
      </c>
      <c r="K154" s="83" t="e">
        <f>SUMIFS(FMZINp3_laika_grafiks!$K$93:$K$231,FMZINp3_laika_grafiks!#REF!,'GRAFIKI II'!$A154,FMZINp3_laika_grafiks!$M$93:$M$231,'GRAFIKI II'!K$119)/1000000</f>
        <v>#REF!</v>
      </c>
      <c r="L154" s="83" t="e">
        <f>SUMIFS(FMZINp3_laika_grafiks!$K$93:$K$231,FMZINp3_laika_grafiks!#REF!,'GRAFIKI II'!$A154,FMZINp3_laika_grafiks!$M$93:$M$231,'GRAFIKI II'!L$119)/1000000</f>
        <v>#REF!</v>
      </c>
      <c r="M154" s="83" t="e">
        <f>SUMIFS(FMZINp3_laika_grafiks!$K$93:$K$231,FMZINp3_laika_grafiks!#REF!,'GRAFIKI II'!$A154,FMZINp3_laika_grafiks!$M$93:$M$231,'GRAFIKI II'!M$119)/1000000</f>
        <v>#REF!</v>
      </c>
      <c r="P154" s="48" t="s">
        <v>36</v>
      </c>
      <c r="Q154" s="49" t="e">
        <f>((SUMIFS(FMZINp3_laika_grafiks!$K$93:$K$231,FMZINp3_laika_grafiks!#REF!,'GRAFIKI II'!$P154,FMZINp3_laika_grafiks!$M$93:$M$231,'GRAFIKI II'!Q$119))/1000000)</f>
        <v>#REF!</v>
      </c>
      <c r="R154" s="49" t="e">
        <f>((SUMIFS(FMZINp3_laika_grafiks!$K$93:$K$231,FMZINp3_laika_grafiks!#REF!,'GRAFIKI II'!$P154,FMZINp3_laika_grafiks!$M$93:$M$231,'GRAFIKI II'!R$119))/1000000)</f>
        <v>#REF!</v>
      </c>
      <c r="S154" s="49" t="e">
        <f>((SUMIFS(FMZINp3_laika_grafiks!$K$93:$K$231,FMZINp3_laika_grafiks!#REF!,'GRAFIKI II'!$P154,FMZINp3_laika_grafiks!$M$93:$M$231,'GRAFIKI II'!S$119))/1000000)</f>
        <v>#REF!</v>
      </c>
      <c r="T154" s="49" t="e">
        <f>((SUMIFS(FMZINp3_laika_grafiks!$K$93:$K$231,FMZINp3_laika_grafiks!#REF!,'GRAFIKI II'!$P154,FMZINp3_laika_grafiks!$M$93:$M$231,'GRAFIKI II'!T$119))/1000000)</f>
        <v>#REF!</v>
      </c>
      <c r="U154" s="49" t="e">
        <f>((SUMIFS(FMZINp3_laika_grafiks!$K$93:$K$231,FMZINp3_laika_grafiks!#REF!,'GRAFIKI II'!$P154,FMZINp3_laika_grafiks!$M$93:$M$231,'GRAFIKI II'!U$119))/1000000)</f>
        <v>#REF!</v>
      </c>
      <c r="V154" s="49" t="e">
        <f>((SUMIFS(FMZINp3_laika_grafiks!$K$93:$K$231,FMZINp3_laika_grafiks!#REF!,'GRAFIKI II'!$P154,FMZINp3_laika_grafiks!$M$93:$M$231,'GRAFIKI II'!V$119))/1000000)</f>
        <v>#REF!</v>
      </c>
      <c r="W154" s="49" t="e">
        <f>((SUMIFS(FMZINp3_laika_grafiks!$K$93:$K$231,FMZINp3_laika_grafiks!#REF!,'GRAFIKI II'!$P154,FMZINp3_laika_grafiks!$M$93:$M$231,'GRAFIKI II'!W$119))/1000000)</f>
        <v>#REF!</v>
      </c>
      <c r="X154" s="49" t="e">
        <f>((SUMIFS(FMZINp3_laika_grafiks!$K$93:$K$231,FMZINp3_laika_grafiks!#REF!,'GRAFIKI II'!$P154,FMZINp3_laika_grafiks!$M$93:$M$231,'GRAFIKI II'!X$119))/1000000)</f>
        <v>#REF!</v>
      </c>
      <c r="Y154" s="49" t="e">
        <f>((SUMIFS(FMZINp3_laika_grafiks!$K$93:$K$231,FMZINp3_laika_grafiks!#REF!,'GRAFIKI II'!$P154,FMZINp3_laika_grafiks!$M$93:$M$231,'GRAFIKI II'!Y$119))/1000000)</f>
        <v>#REF!</v>
      </c>
      <c r="Z154" s="49" t="e">
        <f>((SUMIFS(FMZINp3_laika_grafiks!$K$93:$K$231,FMZINp3_laika_grafiks!#REF!,'GRAFIKI II'!$P154,FMZINp3_laika_grafiks!$M$93:$M$231,'GRAFIKI II'!Z$119))/1000000)</f>
        <v>#REF!</v>
      </c>
      <c r="AA154" s="49" t="e">
        <f>((SUMIFS(FMZINp3_laika_grafiks!$K$93:$K$231,FMZINp3_laika_grafiks!#REF!,'GRAFIKI II'!$P154,FMZINp3_laika_grafiks!$M$93:$M$231,'GRAFIKI II'!AA$119))/1000000)</f>
        <v>#REF!</v>
      </c>
      <c r="AB154" s="49" t="e">
        <f>((SUMIFS(FMZINp3_laika_grafiks!$K$93:$K$231,FMZINp3_laika_grafiks!#REF!,'GRAFIKI II'!$P154,FMZINp3_laika_grafiks!$M$93:$M$231,'GRAFIKI II'!AB$119))/1000000)</f>
        <v>#REF!</v>
      </c>
    </row>
    <row r="155" spans="1:28" x14ac:dyDescent="0.4">
      <c r="A155" s="76" t="s">
        <v>40</v>
      </c>
      <c r="B155" s="83" t="e">
        <f>SUMIFS(FMZINp3_laika_grafiks!$K$93:$K$231,FMZINp3_laika_grafiks!#REF!,'GRAFIKI II'!$A155,FMZINp3_laika_grafiks!$M$93:$M$231,'GRAFIKI II'!B$119)/1000000</f>
        <v>#REF!</v>
      </c>
      <c r="C155" s="83" t="e">
        <f>SUMIFS(FMZINp3_laika_grafiks!$K$93:$K$231,FMZINp3_laika_grafiks!#REF!,'GRAFIKI II'!$A155,FMZINp3_laika_grafiks!$M$93:$M$231,'GRAFIKI II'!C$119)/1000000</f>
        <v>#REF!</v>
      </c>
      <c r="D155" s="83" t="e">
        <f>SUMIFS(FMZINp3_laika_grafiks!$K$93:$K$231,FMZINp3_laika_grafiks!#REF!,'GRAFIKI II'!$A155,FMZINp3_laika_grafiks!$M$93:$M$231,'GRAFIKI II'!D$119)/1000000</f>
        <v>#REF!</v>
      </c>
      <c r="E155" s="83" t="e">
        <f>SUMIFS(FMZINp3_laika_grafiks!$K$93:$K$231,FMZINp3_laika_grafiks!#REF!,'GRAFIKI II'!$A155,FMZINp3_laika_grafiks!$M$93:$M$231,'GRAFIKI II'!E$119)/1000000</f>
        <v>#REF!</v>
      </c>
      <c r="F155" s="83" t="e">
        <f>SUMIFS(FMZINp3_laika_grafiks!$K$93:$K$231,FMZINp3_laika_grafiks!#REF!,'GRAFIKI II'!$A155,FMZINp3_laika_grafiks!$M$93:$M$231,'GRAFIKI II'!F$119)/1000000</f>
        <v>#REF!</v>
      </c>
      <c r="G155" s="83" t="e">
        <f>SUMIFS(FMZINp3_laika_grafiks!$K$93:$K$231,FMZINp3_laika_grafiks!#REF!,'GRAFIKI II'!$A155,FMZINp3_laika_grafiks!$M$93:$M$231,'GRAFIKI II'!G$119)/1000000</f>
        <v>#REF!</v>
      </c>
      <c r="H155" s="83" t="e">
        <f>SUMIFS(FMZINp3_laika_grafiks!$K$93:$K$231,FMZINp3_laika_grafiks!#REF!,'GRAFIKI II'!$A155,FMZINp3_laika_grafiks!$M$93:$M$231,'GRAFIKI II'!H$119)/1000000</f>
        <v>#REF!</v>
      </c>
      <c r="I155" s="83" t="e">
        <f>SUMIFS(FMZINp3_laika_grafiks!$K$93:$K$231,FMZINp3_laika_grafiks!#REF!,'GRAFIKI II'!$A155,FMZINp3_laika_grafiks!$M$93:$M$231,'GRAFIKI II'!I$119)/1000000</f>
        <v>#REF!</v>
      </c>
      <c r="J155" s="83" t="e">
        <f>SUMIFS(FMZINp3_laika_grafiks!$K$93:$K$231,FMZINp3_laika_grafiks!#REF!,'GRAFIKI II'!$A155,FMZINp3_laika_grafiks!$M$93:$M$231,'GRAFIKI II'!J$119)/1000000</f>
        <v>#REF!</v>
      </c>
      <c r="K155" s="83" t="e">
        <f>SUMIFS(FMZINp3_laika_grafiks!$K$93:$K$231,FMZINp3_laika_grafiks!#REF!,'GRAFIKI II'!$A155,FMZINp3_laika_grafiks!$M$93:$M$231,'GRAFIKI II'!K$119)/1000000</f>
        <v>#REF!</v>
      </c>
      <c r="L155" s="83" t="e">
        <f>SUMIFS(FMZINp3_laika_grafiks!$K$93:$K$231,FMZINp3_laika_grafiks!#REF!,'GRAFIKI II'!$A155,FMZINp3_laika_grafiks!$M$93:$M$231,'GRAFIKI II'!L$119)/1000000</f>
        <v>#REF!</v>
      </c>
      <c r="M155" s="83" t="e">
        <f>SUMIFS(FMZINp3_laika_grafiks!$K$93:$K$231,FMZINp3_laika_grafiks!#REF!,'GRAFIKI II'!$A155,FMZINp3_laika_grafiks!$M$93:$M$231,'GRAFIKI II'!M$119)/1000000</f>
        <v>#REF!</v>
      </c>
      <c r="P155" s="48" t="s">
        <v>40</v>
      </c>
      <c r="Q155" s="49" t="e">
        <f>((SUMIFS(FMZINp3_laika_grafiks!$K$93:$K$231,FMZINp3_laika_grafiks!#REF!,'GRAFIKI II'!$P155,FMZINp3_laika_grafiks!$M$93:$M$231,'GRAFIKI II'!Q$119))/1000000)</f>
        <v>#REF!</v>
      </c>
      <c r="R155" s="49" t="e">
        <f>((SUMIFS(FMZINp3_laika_grafiks!$K$93:$K$231,FMZINp3_laika_grafiks!#REF!,'GRAFIKI II'!$P155,FMZINp3_laika_grafiks!$M$93:$M$231,'GRAFIKI II'!R$119))/1000000)</f>
        <v>#REF!</v>
      </c>
      <c r="S155" s="49" t="e">
        <f>((SUMIFS(FMZINp3_laika_grafiks!$K$93:$K$231,FMZINp3_laika_grafiks!#REF!,'GRAFIKI II'!$P155,FMZINp3_laika_grafiks!$M$93:$M$231,'GRAFIKI II'!S$119))/1000000)</f>
        <v>#REF!</v>
      </c>
      <c r="T155" s="49" t="e">
        <f>((SUMIFS(FMZINp3_laika_grafiks!$K$93:$K$231,FMZINp3_laika_grafiks!#REF!,'GRAFIKI II'!$P155,FMZINp3_laika_grafiks!$M$93:$M$231,'GRAFIKI II'!T$119))/1000000)</f>
        <v>#REF!</v>
      </c>
      <c r="U155" s="49" t="e">
        <f>((SUMIFS(FMZINp3_laika_grafiks!$K$93:$K$231,FMZINp3_laika_grafiks!#REF!,'GRAFIKI II'!$P155,FMZINp3_laika_grafiks!$M$93:$M$231,'GRAFIKI II'!U$119))/1000000)</f>
        <v>#REF!</v>
      </c>
      <c r="V155" s="49" t="e">
        <f>((SUMIFS(FMZINp3_laika_grafiks!$K$93:$K$231,FMZINp3_laika_grafiks!#REF!,'GRAFIKI II'!$P155,FMZINp3_laika_grafiks!$M$93:$M$231,'GRAFIKI II'!V$119))/1000000)</f>
        <v>#REF!</v>
      </c>
      <c r="W155" s="49" t="e">
        <f>((SUMIFS(FMZINp3_laika_grafiks!$K$93:$K$231,FMZINp3_laika_grafiks!#REF!,'GRAFIKI II'!$P155,FMZINp3_laika_grafiks!$M$93:$M$231,'GRAFIKI II'!W$119))/1000000)</f>
        <v>#REF!</v>
      </c>
      <c r="X155" s="49" t="e">
        <f>((SUMIFS(FMZINp3_laika_grafiks!$K$93:$K$231,FMZINp3_laika_grafiks!#REF!,'GRAFIKI II'!$P155,FMZINp3_laika_grafiks!$M$93:$M$231,'GRAFIKI II'!X$119))/1000000)</f>
        <v>#REF!</v>
      </c>
      <c r="Y155" s="49" t="e">
        <f>((SUMIFS(FMZINp3_laika_grafiks!$K$93:$K$231,FMZINp3_laika_grafiks!#REF!,'GRAFIKI II'!$P155,FMZINp3_laika_grafiks!$M$93:$M$231,'GRAFIKI II'!Y$119))/1000000)</f>
        <v>#REF!</v>
      </c>
      <c r="Z155" s="49" t="e">
        <f>((SUMIFS(FMZINp3_laika_grafiks!$K$93:$K$231,FMZINp3_laika_grafiks!#REF!,'GRAFIKI II'!$P155,FMZINp3_laika_grafiks!$M$93:$M$231,'GRAFIKI II'!Z$119))/1000000)</f>
        <v>#REF!</v>
      </c>
      <c r="AA155" s="49" t="e">
        <f>((SUMIFS(FMZINp3_laika_grafiks!$K$93:$K$231,FMZINp3_laika_grafiks!#REF!,'GRAFIKI II'!$P155,FMZINp3_laika_grafiks!$M$93:$M$231,'GRAFIKI II'!AA$119))/1000000)</f>
        <v>#REF!</v>
      </c>
      <c r="AB155" s="49" t="e">
        <f>((SUMIFS(FMZINp3_laika_grafiks!$K$93:$K$231,FMZINp3_laika_grafiks!#REF!,'GRAFIKI II'!$P155,FMZINp3_laika_grafiks!$M$93:$M$231,'GRAFIKI II'!AB$119))/1000000)</f>
        <v>#REF!</v>
      </c>
    </row>
    <row r="156" spans="1:28" x14ac:dyDescent="0.4">
      <c r="A156" s="76" t="s">
        <v>39</v>
      </c>
      <c r="B156" s="83" t="e">
        <f>SUMIFS(FMZINp3_laika_grafiks!$K$93:$K$231,FMZINp3_laika_grafiks!#REF!,'GRAFIKI II'!$A156,FMZINp3_laika_grafiks!$M$93:$M$231,'GRAFIKI II'!B$119)/1000000</f>
        <v>#REF!</v>
      </c>
      <c r="C156" s="83" t="e">
        <f>SUMIFS(FMZINp3_laika_grafiks!$K$93:$K$231,FMZINp3_laika_grafiks!#REF!,'GRAFIKI II'!$A156,FMZINp3_laika_grafiks!$M$93:$M$231,'GRAFIKI II'!C$119)/1000000</f>
        <v>#REF!</v>
      </c>
      <c r="D156" s="83" t="e">
        <f>SUMIFS(FMZINp3_laika_grafiks!$K$93:$K$231,FMZINp3_laika_grafiks!#REF!,'GRAFIKI II'!$A156,FMZINp3_laika_grafiks!$M$93:$M$231,'GRAFIKI II'!D$119)/1000000</f>
        <v>#REF!</v>
      </c>
      <c r="E156" s="83" t="e">
        <f>SUMIFS(FMZINp3_laika_grafiks!$K$93:$K$231,FMZINp3_laika_grafiks!#REF!,'GRAFIKI II'!$A156,FMZINp3_laika_grafiks!$M$93:$M$231,'GRAFIKI II'!E$119)/1000000</f>
        <v>#REF!</v>
      </c>
      <c r="F156" s="83" t="e">
        <f>SUMIFS(FMZINp3_laika_grafiks!$K$93:$K$231,FMZINp3_laika_grafiks!#REF!,'GRAFIKI II'!$A156,FMZINp3_laika_grafiks!$M$93:$M$231,'GRAFIKI II'!F$119)/1000000</f>
        <v>#REF!</v>
      </c>
      <c r="G156" s="83" t="e">
        <f>SUMIFS(FMZINp3_laika_grafiks!$K$93:$K$231,FMZINp3_laika_grafiks!#REF!,'GRAFIKI II'!$A156,FMZINp3_laika_grafiks!$M$93:$M$231,'GRAFIKI II'!G$119)/1000000</f>
        <v>#REF!</v>
      </c>
      <c r="H156" s="83" t="e">
        <f>SUMIFS(FMZINp3_laika_grafiks!$K$93:$K$231,FMZINp3_laika_grafiks!#REF!,'GRAFIKI II'!$A156,FMZINp3_laika_grafiks!$M$93:$M$231,'GRAFIKI II'!H$119)/1000000</f>
        <v>#REF!</v>
      </c>
      <c r="I156" s="83" t="e">
        <f>SUMIFS(FMZINp3_laika_grafiks!$K$93:$K$231,FMZINp3_laika_grafiks!#REF!,'GRAFIKI II'!$A156,FMZINp3_laika_grafiks!$M$93:$M$231,'GRAFIKI II'!I$119)/1000000</f>
        <v>#REF!</v>
      </c>
      <c r="J156" s="83" t="e">
        <f>SUMIFS(FMZINp3_laika_grafiks!$K$93:$K$231,FMZINp3_laika_grafiks!#REF!,'GRAFIKI II'!$A156,FMZINp3_laika_grafiks!$M$93:$M$231,'GRAFIKI II'!J$119)/1000000</f>
        <v>#REF!</v>
      </c>
      <c r="K156" s="83" t="e">
        <f>SUMIFS(FMZINp3_laika_grafiks!$K$93:$K$231,FMZINp3_laika_grafiks!#REF!,'GRAFIKI II'!$A156,FMZINp3_laika_grafiks!$M$93:$M$231,'GRAFIKI II'!K$119)/1000000</f>
        <v>#REF!</v>
      </c>
      <c r="L156" s="83" t="e">
        <f>SUMIFS(FMZINp3_laika_grafiks!$K$93:$K$231,FMZINp3_laika_grafiks!#REF!,'GRAFIKI II'!$A156,FMZINp3_laika_grafiks!$M$93:$M$231,'GRAFIKI II'!L$119)/1000000</f>
        <v>#REF!</v>
      </c>
      <c r="M156" s="83" t="e">
        <f>SUMIFS(FMZINp3_laika_grafiks!$K$93:$K$231,FMZINp3_laika_grafiks!#REF!,'GRAFIKI II'!$A156,FMZINp3_laika_grafiks!$M$93:$M$231,'GRAFIKI II'!M$119)/1000000</f>
        <v>#REF!</v>
      </c>
      <c r="P156" s="48" t="s">
        <v>39</v>
      </c>
      <c r="Q156" s="49" t="e">
        <f>((SUMIFS(FMZINp3_laika_grafiks!$K$93:$K$231,FMZINp3_laika_grafiks!#REF!,'GRAFIKI II'!$P156,FMZINp3_laika_grafiks!$M$93:$M$231,'GRAFIKI II'!Q$119))/1000000)</f>
        <v>#REF!</v>
      </c>
      <c r="R156" s="49" t="e">
        <f>((SUMIFS(FMZINp3_laika_grafiks!$K$93:$K$231,FMZINp3_laika_grafiks!#REF!,'GRAFIKI II'!$P156,FMZINp3_laika_grafiks!$M$93:$M$231,'GRAFIKI II'!R$119))/1000000)</f>
        <v>#REF!</v>
      </c>
      <c r="S156" s="49" t="e">
        <f>((SUMIFS(FMZINp3_laika_grafiks!$K$93:$K$231,FMZINp3_laika_grafiks!#REF!,'GRAFIKI II'!$P156,FMZINp3_laika_grafiks!$M$93:$M$231,'GRAFIKI II'!S$119))/1000000)</f>
        <v>#REF!</v>
      </c>
      <c r="T156" s="49" t="e">
        <f>((SUMIFS(FMZINp3_laika_grafiks!$K$93:$K$231,FMZINp3_laika_grafiks!#REF!,'GRAFIKI II'!$P156,FMZINp3_laika_grafiks!$M$93:$M$231,'GRAFIKI II'!T$119))/1000000)</f>
        <v>#REF!</v>
      </c>
      <c r="U156" s="49" t="e">
        <f>((SUMIFS(FMZINp3_laika_grafiks!$K$93:$K$231,FMZINp3_laika_grafiks!#REF!,'GRAFIKI II'!$P156,FMZINp3_laika_grafiks!$M$93:$M$231,'GRAFIKI II'!U$119))/1000000)</f>
        <v>#REF!</v>
      </c>
      <c r="V156" s="49" t="e">
        <f>((SUMIFS(FMZINp3_laika_grafiks!$K$93:$K$231,FMZINp3_laika_grafiks!#REF!,'GRAFIKI II'!$P156,FMZINp3_laika_grafiks!$M$93:$M$231,'GRAFIKI II'!V$119))/1000000)</f>
        <v>#REF!</v>
      </c>
      <c r="W156" s="49" t="e">
        <f>((SUMIFS(FMZINp3_laika_grafiks!$K$93:$K$231,FMZINp3_laika_grafiks!#REF!,'GRAFIKI II'!$P156,FMZINp3_laika_grafiks!$M$93:$M$231,'GRAFIKI II'!W$119))/1000000)</f>
        <v>#REF!</v>
      </c>
      <c r="X156" s="49" t="e">
        <f>((SUMIFS(FMZINp3_laika_grafiks!$K$93:$K$231,FMZINp3_laika_grafiks!#REF!,'GRAFIKI II'!$P156,FMZINp3_laika_grafiks!$M$93:$M$231,'GRAFIKI II'!X$119))/1000000)</f>
        <v>#REF!</v>
      </c>
      <c r="Y156" s="49" t="e">
        <f>((SUMIFS(FMZINp3_laika_grafiks!$K$93:$K$231,FMZINp3_laika_grafiks!#REF!,'GRAFIKI II'!$P156,FMZINp3_laika_grafiks!$M$93:$M$231,'GRAFIKI II'!Y$119))/1000000)</f>
        <v>#REF!</v>
      </c>
      <c r="Z156" s="49" t="e">
        <f>((SUMIFS(FMZINp3_laika_grafiks!$K$93:$K$231,FMZINp3_laika_grafiks!#REF!,'GRAFIKI II'!$P156,FMZINp3_laika_grafiks!$M$93:$M$231,'GRAFIKI II'!Z$119))/1000000)</f>
        <v>#REF!</v>
      </c>
      <c r="AA156" s="49" t="e">
        <f>((SUMIFS(FMZINp3_laika_grafiks!$K$93:$K$231,FMZINp3_laika_grafiks!#REF!,'GRAFIKI II'!$P156,FMZINp3_laika_grafiks!$M$93:$M$231,'GRAFIKI II'!AA$119))/1000000)</f>
        <v>#REF!</v>
      </c>
      <c r="AB156" s="49" t="e">
        <f>((SUMIFS(FMZINp3_laika_grafiks!$K$93:$K$231,FMZINp3_laika_grafiks!#REF!,'GRAFIKI II'!$P156,FMZINp3_laika_grafiks!$M$93:$M$231,'GRAFIKI II'!AB$119))/1000000)</f>
        <v>#REF!</v>
      </c>
    </row>
    <row r="157" spans="1:28" x14ac:dyDescent="0.4">
      <c r="A157" s="76" t="s">
        <v>38</v>
      </c>
      <c r="B157" s="83" t="e">
        <f>SUMIFS(FMZINp3_laika_grafiks!$K$93:$K$231,FMZINp3_laika_grafiks!#REF!,'GRAFIKI II'!$A157,FMZINp3_laika_grafiks!$M$93:$M$231,'GRAFIKI II'!B$119)/1000000</f>
        <v>#REF!</v>
      </c>
      <c r="C157" s="83" t="e">
        <f>SUMIFS(FMZINp3_laika_grafiks!$K$93:$K$231,FMZINp3_laika_grafiks!#REF!,'GRAFIKI II'!$A157,FMZINp3_laika_grafiks!$M$93:$M$231,'GRAFIKI II'!C$119)/1000000</f>
        <v>#REF!</v>
      </c>
      <c r="D157" s="83" t="e">
        <f>SUMIFS(FMZINp3_laika_grafiks!$K$93:$K$231,FMZINp3_laika_grafiks!#REF!,'GRAFIKI II'!$A157,FMZINp3_laika_grafiks!$M$93:$M$231,'GRAFIKI II'!D$119)/1000000</f>
        <v>#REF!</v>
      </c>
      <c r="E157" s="83" t="e">
        <f>SUMIFS(FMZINp3_laika_grafiks!$K$93:$K$231,FMZINp3_laika_grafiks!#REF!,'GRAFIKI II'!$A157,FMZINp3_laika_grafiks!$M$93:$M$231,'GRAFIKI II'!E$119)/1000000</f>
        <v>#REF!</v>
      </c>
      <c r="F157" s="83" t="e">
        <f>SUMIFS(FMZINp3_laika_grafiks!$K$93:$K$231,FMZINp3_laika_grafiks!#REF!,'GRAFIKI II'!$A157,FMZINp3_laika_grafiks!$M$93:$M$231,'GRAFIKI II'!F$119)/1000000</f>
        <v>#REF!</v>
      </c>
      <c r="G157" s="83" t="e">
        <f>SUMIFS(FMZINp3_laika_grafiks!$K$93:$K$231,FMZINp3_laika_grafiks!#REF!,'GRAFIKI II'!$A157,FMZINp3_laika_grafiks!$M$93:$M$231,'GRAFIKI II'!G$119)/1000000</f>
        <v>#REF!</v>
      </c>
      <c r="H157" s="83" t="e">
        <f>SUMIFS(FMZINp3_laika_grafiks!$K$93:$K$231,FMZINp3_laika_grafiks!#REF!,'GRAFIKI II'!$A157,FMZINp3_laika_grafiks!$M$93:$M$231,'GRAFIKI II'!H$119)/1000000</f>
        <v>#REF!</v>
      </c>
      <c r="I157" s="83" t="e">
        <f>SUMIFS(FMZINp3_laika_grafiks!$K$93:$K$231,FMZINp3_laika_grafiks!#REF!,'GRAFIKI II'!$A157,FMZINp3_laika_grafiks!$M$93:$M$231,'GRAFIKI II'!I$119)/1000000</f>
        <v>#REF!</v>
      </c>
      <c r="J157" s="83" t="e">
        <f>SUMIFS(FMZINp3_laika_grafiks!$K$93:$K$231,FMZINp3_laika_grafiks!#REF!,'GRAFIKI II'!$A157,FMZINp3_laika_grafiks!$M$93:$M$231,'GRAFIKI II'!J$119)/1000000</f>
        <v>#REF!</v>
      </c>
      <c r="K157" s="83" t="e">
        <f>SUMIFS(FMZINp3_laika_grafiks!$K$93:$K$231,FMZINp3_laika_grafiks!#REF!,'GRAFIKI II'!$A157,FMZINp3_laika_grafiks!$M$93:$M$231,'GRAFIKI II'!K$119)/1000000</f>
        <v>#REF!</v>
      </c>
      <c r="L157" s="83" t="e">
        <f>SUMIFS(FMZINp3_laika_grafiks!$K$93:$K$231,FMZINp3_laika_grafiks!#REF!,'GRAFIKI II'!$A157,FMZINp3_laika_grafiks!$M$93:$M$231,'GRAFIKI II'!L$119)/1000000</f>
        <v>#REF!</v>
      </c>
      <c r="M157" s="83" t="e">
        <f>SUMIFS(FMZINp3_laika_grafiks!$K$93:$K$231,FMZINp3_laika_grafiks!#REF!,'GRAFIKI II'!$A157,FMZINp3_laika_grafiks!$M$93:$M$231,'GRAFIKI II'!M$119)/1000000</f>
        <v>#REF!</v>
      </c>
      <c r="P157" s="48" t="s">
        <v>38</v>
      </c>
      <c r="Q157" s="49" t="e">
        <f>((SUMIFS(FMZINp3_laika_grafiks!$K$93:$K$231,FMZINp3_laika_grafiks!#REF!,'GRAFIKI II'!$P157,FMZINp3_laika_grafiks!$M$93:$M$231,'GRAFIKI II'!Q$119))/1000000)</f>
        <v>#REF!</v>
      </c>
      <c r="R157" s="49" t="e">
        <f>((SUMIFS(FMZINp3_laika_grafiks!$K$93:$K$231,FMZINp3_laika_grafiks!#REF!,'GRAFIKI II'!$P157,FMZINp3_laika_grafiks!$M$93:$M$231,'GRAFIKI II'!R$119))/1000000)</f>
        <v>#REF!</v>
      </c>
      <c r="S157" s="49" t="e">
        <f>((SUMIFS(FMZINp3_laika_grafiks!$K$93:$K$231,FMZINp3_laika_grafiks!#REF!,'GRAFIKI II'!$P157,FMZINp3_laika_grafiks!$M$93:$M$231,'GRAFIKI II'!S$119))/1000000)</f>
        <v>#REF!</v>
      </c>
      <c r="T157" s="49" t="e">
        <f>((SUMIFS(FMZINp3_laika_grafiks!$K$93:$K$231,FMZINp3_laika_grafiks!#REF!,'GRAFIKI II'!$P157,FMZINp3_laika_grafiks!$M$93:$M$231,'GRAFIKI II'!T$119))/1000000)</f>
        <v>#REF!</v>
      </c>
      <c r="U157" s="49" t="e">
        <f>((SUMIFS(FMZINp3_laika_grafiks!$K$93:$K$231,FMZINp3_laika_grafiks!#REF!,'GRAFIKI II'!$P157,FMZINp3_laika_grafiks!$M$93:$M$231,'GRAFIKI II'!U$119))/1000000)</f>
        <v>#REF!</v>
      </c>
      <c r="V157" s="49" t="e">
        <f>((SUMIFS(FMZINp3_laika_grafiks!$K$93:$K$231,FMZINp3_laika_grafiks!#REF!,'GRAFIKI II'!$P157,FMZINp3_laika_grafiks!$M$93:$M$231,'GRAFIKI II'!V$119))/1000000)</f>
        <v>#REF!</v>
      </c>
      <c r="W157" s="49" t="e">
        <f>((SUMIFS(FMZINp3_laika_grafiks!$K$93:$K$231,FMZINp3_laika_grafiks!#REF!,'GRAFIKI II'!$P157,FMZINp3_laika_grafiks!$M$93:$M$231,'GRAFIKI II'!W$119))/1000000)</f>
        <v>#REF!</v>
      </c>
      <c r="X157" s="49" t="e">
        <f>((SUMIFS(FMZINp3_laika_grafiks!$K$93:$K$231,FMZINp3_laika_grafiks!#REF!,'GRAFIKI II'!$P157,FMZINp3_laika_grafiks!$M$93:$M$231,'GRAFIKI II'!X$119))/1000000)</f>
        <v>#REF!</v>
      </c>
      <c r="Y157" s="49" t="e">
        <f>((SUMIFS(FMZINp3_laika_grafiks!$K$93:$K$231,FMZINp3_laika_grafiks!#REF!,'GRAFIKI II'!$P157,FMZINp3_laika_grafiks!$M$93:$M$231,'GRAFIKI II'!Y$119))/1000000)</f>
        <v>#REF!</v>
      </c>
      <c r="Z157" s="49" t="e">
        <f>((SUMIFS(FMZINp3_laika_grafiks!$K$93:$K$231,FMZINp3_laika_grafiks!#REF!,'GRAFIKI II'!$P157,FMZINp3_laika_grafiks!$M$93:$M$231,'GRAFIKI II'!Z$119))/1000000)</f>
        <v>#REF!</v>
      </c>
      <c r="AA157" s="49" t="e">
        <f>((SUMIFS(FMZINp3_laika_grafiks!$K$93:$K$231,FMZINp3_laika_grafiks!#REF!,'GRAFIKI II'!$P157,FMZINp3_laika_grafiks!$M$93:$M$231,'GRAFIKI II'!AA$119))/1000000)</f>
        <v>#REF!</v>
      </c>
      <c r="AB157" s="49" t="e">
        <f>((SUMIFS(FMZINp3_laika_grafiks!$K$93:$K$231,FMZINp3_laika_grafiks!#REF!,'GRAFIKI II'!$P157,FMZINp3_laika_grafiks!$M$93:$M$231,'GRAFIKI II'!AB$119))/1000000)</f>
        <v>#REF!</v>
      </c>
    </row>
    <row r="158" spans="1:28" x14ac:dyDescent="0.4">
      <c r="A158" s="76" t="s">
        <v>37</v>
      </c>
      <c r="B158" s="83" t="e">
        <f>SUMIFS(FMZINp3_laika_grafiks!$K$93:$K$231,FMZINp3_laika_grafiks!#REF!,'GRAFIKI II'!$A158,FMZINp3_laika_grafiks!$M$93:$M$231,'GRAFIKI II'!B$119)/1000000</f>
        <v>#REF!</v>
      </c>
      <c r="C158" s="83" t="e">
        <f>SUMIFS(FMZINp3_laika_grafiks!$K$93:$K$231,FMZINp3_laika_grafiks!#REF!,'GRAFIKI II'!$A158,FMZINp3_laika_grafiks!$M$93:$M$231,'GRAFIKI II'!C$119)/1000000</f>
        <v>#REF!</v>
      </c>
      <c r="D158" s="83" t="e">
        <f>SUMIFS(FMZINp3_laika_grafiks!$K$93:$K$231,FMZINp3_laika_grafiks!#REF!,'GRAFIKI II'!$A158,FMZINp3_laika_grafiks!$M$93:$M$231,'GRAFIKI II'!D$119)/1000000</f>
        <v>#REF!</v>
      </c>
      <c r="E158" s="83" t="e">
        <f>SUMIFS(FMZINp3_laika_grafiks!$K$93:$K$231,FMZINp3_laika_grafiks!#REF!,'GRAFIKI II'!$A158,FMZINp3_laika_grafiks!$M$93:$M$231,'GRAFIKI II'!E$119)/1000000</f>
        <v>#REF!</v>
      </c>
      <c r="F158" s="83" t="e">
        <f>SUMIFS(FMZINp3_laika_grafiks!$K$93:$K$231,FMZINp3_laika_grafiks!#REF!,'GRAFIKI II'!$A158,FMZINp3_laika_grafiks!$M$93:$M$231,'GRAFIKI II'!F$119)/1000000</f>
        <v>#REF!</v>
      </c>
      <c r="G158" s="83" t="e">
        <f>SUMIFS(FMZINp3_laika_grafiks!$K$93:$K$231,FMZINp3_laika_grafiks!#REF!,'GRAFIKI II'!$A158,FMZINp3_laika_grafiks!$M$93:$M$231,'GRAFIKI II'!G$119)/1000000</f>
        <v>#REF!</v>
      </c>
      <c r="H158" s="83" t="e">
        <f>SUMIFS(FMZINp3_laika_grafiks!$K$93:$K$231,FMZINp3_laika_grafiks!#REF!,'GRAFIKI II'!$A158,FMZINp3_laika_grafiks!$M$93:$M$231,'GRAFIKI II'!H$119)/1000000</f>
        <v>#REF!</v>
      </c>
      <c r="I158" s="83" t="e">
        <f>SUMIFS(FMZINp3_laika_grafiks!$K$93:$K$231,FMZINp3_laika_grafiks!#REF!,'GRAFIKI II'!$A158,FMZINp3_laika_grafiks!$M$93:$M$231,'GRAFIKI II'!I$119)/1000000</f>
        <v>#REF!</v>
      </c>
      <c r="J158" s="83" t="e">
        <f>SUMIFS(FMZINp3_laika_grafiks!$K$93:$K$231,FMZINp3_laika_grafiks!#REF!,'GRAFIKI II'!$A158,FMZINp3_laika_grafiks!$M$93:$M$231,'GRAFIKI II'!J$119)/1000000</f>
        <v>#REF!</v>
      </c>
      <c r="K158" s="83" t="e">
        <f>SUMIFS(FMZINp3_laika_grafiks!$K$93:$K$231,FMZINp3_laika_grafiks!#REF!,'GRAFIKI II'!$A158,FMZINp3_laika_grafiks!$M$93:$M$231,'GRAFIKI II'!K$119)/1000000</f>
        <v>#REF!</v>
      </c>
      <c r="L158" s="83" t="e">
        <f>SUMIFS(FMZINp3_laika_grafiks!$K$93:$K$231,FMZINp3_laika_grafiks!#REF!,'GRAFIKI II'!$A158,FMZINp3_laika_grafiks!$M$93:$M$231,'GRAFIKI II'!L$119)/1000000</f>
        <v>#REF!</v>
      </c>
      <c r="M158" s="83" t="e">
        <f>SUMIFS(FMZINp3_laika_grafiks!$K$93:$K$231,FMZINp3_laika_grafiks!#REF!,'GRAFIKI II'!$A158,FMZINp3_laika_grafiks!$M$93:$M$231,'GRAFIKI II'!M$119)/1000000</f>
        <v>#REF!</v>
      </c>
      <c r="P158" s="48" t="s">
        <v>37</v>
      </c>
      <c r="Q158" s="49" t="e">
        <f>((SUMIFS(FMZINp3_laika_grafiks!$K$93:$K$231,FMZINp3_laika_grafiks!#REF!,'GRAFIKI II'!$P158,FMZINp3_laika_grafiks!$M$93:$M$231,'GRAFIKI II'!Q$119))/1000000)</f>
        <v>#REF!</v>
      </c>
      <c r="R158" s="49" t="e">
        <f>((SUMIFS(FMZINp3_laika_grafiks!$K$93:$K$231,FMZINp3_laika_grafiks!#REF!,'GRAFIKI II'!$P158,FMZINp3_laika_grafiks!$M$93:$M$231,'GRAFIKI II'!R$119))/1000000)</f>
        <v>#REF!</v>
      </c>
      <c r="S158" s="49" t="e">
        <f>((SUMIFS(FMZINp3_laika_grafiks!$K$93:$K$231,FMZINp3_laika_grafiks!#REF!,'GRAFIKI II'!$P158,FMZINp3_laika_grafiks!$M$93:$M$231,'GRAFIKI II'!S$119))/1000000)</f>
        <v>#REF!</v>
      </c>
      <c r="T158" s="49" t="e">
        <f>((SUMIFS(FMZINp3_laika_grafiks!$K$93:$K$231,FMZINp3_laika_grafiks!#REF!,'GRAFIKI II'!$P158,FMZINp3_laika_grafiks!$M$93:$M$231,'GRAFIKI II'!T$119))/1000000)</f>
        <v>#REF!</v>
      </c>
      <c r="U158" s="49" t="e">
        <f>((SUMIFS(FMZINp3_laika_grafiks!$K$93:$K$231,FMZINp3_laika_grafiks!#REF!,'GRAFIKI II'!$P158,FMZINp3_laika_grafiks!$M$93:$M$231,'GRAFIKI II'!U$119))/1000000)</f>
        <v>#REF!</v>
      </c>
      <c r="V158" s="49" t="e">
        <f>((SUMIFS(FMZINp3_laika_grafiks!$K$93:$K$231,FMZINp3_laika_grafiks!#REF!,'GRAFIKI II'!$P158,FMZINp3_laika_grafiks!$M$93:$M$231,'GRAFIKI II'!V$119))/1000000)</f>
        <v>#REF!</v>
      </c>
      <c r="W158" s="49" t="e">
        <f>((SUMIFS(FMZINp3_laika_grafiks!$K$93:$K$231,FMZINp3_laika_grafiks!#REF!,'GRAFIKI II'!$P158,FMZINp3_laika_grafiks!$M$93:$M$231,'GRAFIKI II'!W$119))/1000000)</f>
        <v>#REF!</v>
      </c>
      <c r="X158" s="49" t="e">
        <f>((SUMIFS(FMZINp3_laika_grafiks!$K$93:$K$231,FMZINp3_laika_grafiks!#REF!,'GRAFIKI II'!$P158,FMZINp3_laika_grafiks!$M$93:$M$231,'GRAFIKI II'!X$119))/1000000)</f>
        <v>#REF!</v>
      </c>
      <c r="Y158" s="49" t="e">
        <f>((SUMIFS(FMZINp3_laika_grafiks!$K$93:$K$231,FMZINp3_laika_grafiks!#REF!,'GRAFIKI II'!$P158,FMZINp3_laika_grafiks!$M$93:$M$231,'GRAFIKI II'!Y$119))/1000000)</f>
        <v>#REF!</v>
      </c>
      <c r="Z158" s="49" t="e">
        <f>((SUMIFS(FMZINp3_laika_grafiks!$K$93:$K$231,FMZINp3_laika_grafiks!#REF!,'GRAFIKI II'!$P158,FMZINp3_laika_grafiks!$M$93:$M$231,'GRAFIKI II'!Z$119))/1000000)</f>
        <v>#REF!</v>
      </c>
      <c r="AA158" s="49" t="e">
        <f>((SUMIFS(FMZINp3_laika_grafiks!$K$93:$K$231,FMZINp3_laika_grafiks!#REF!,'GRAFIKI II'!$P158,FMZINp3_laika_grafiks!$M$93:$M$231,'GRAFIKI II'!AA$119))/1000000)</f>
        <v>#REF!</v>
      </c>
      <c r="AB158" s="49" t="e">
        <f>((SUMIFS(FMZINp3_laika_grafiks!$K$93:$K$231,FMZINp3_laika_grafiks!#REF!,'GRAFIKI II'!$P158,FMZINp3_laika_grafiks!$M$93:$M$231,'GRAFIKI II'!AB$119))/1000000)</f>
        <v>#REF!</v>
      </c>
    </row>
    <row r="159" spans="1:28" x14ac:dyDescent="0.4">
      <c r="A159" s="76" t="s">
        <v>41</v>
      </c>
      <c r="B159" s="83" t="e">
        <f>SUMIFS(FMZINp3_laika_grafiks!$K$93:$K$231,FMZINp3_laika_grafiks!#REF!,'GRAFIKI II'!$A159,FMZINp3_laika_grafiks!$M$93:$M$231,'GRAFIKI II'!B$119)/1000000</f>
        <v>#REF!</v>
      </c>
      <c r="C159" s="83" t="e">
        <f>SUMIFS(FMZINp3_laika_grafiks!$K$93:$K$231,FMZINp3_laika_grafiks!#REF!,'GRAFIKI II'!$A159,FMZINp3_laika_grafiks!$M$93:$M$231,'GRAFIKI II'!C$119)/1000000</f>
        <v>#REF!</v>
      </c>
      <c r="D159" s="83" t="e">
        <f>SUMIFS(FMZINp3_laika_grafiks!$K$93:$K$231,FMZINp3_laika_grafiks!#REF!,'GRAFIKI II'!$A159,FMZINp3_laika_grafiks!$M$93:$M$231,'GRAFIKI II'!D$119)/1000000</f>
        <v>#REF!</v>
      </c>
      <c r="E159" s="83" t="e">
        <f>SUMIFS(FMZINp3_laika_grafiks!$K$93:$K$231,FMZINp3_laika_grafiks!#REF!,'GRAFIKI II'!$A159,FMZINp3_laika_grafiks!$M$93:$M$231,'GRAFIKI II'!E$119)/1000000</f>
        <v>#REF!</v>
      </c>
      <c r="F159" s="83" t="e">
        <f>SUMIFS(FMZINp3_laika_grafiks!$K$93:$K$231,FMZINp3_laika_grafiks!#REF!,'GRAFIKI II'!$A159,FMZINp3_laika_grafiks!$M$93:$M$231,'GRAFIKI II'!F$119)/1000000</f>
        <v>#REF!</v>
      </c>
      <c r="G159" s="83" t="e">
        <f>SUMIFS(FMZINp3_laika_grafiks!$K$93:$K$231,FMZINp3_laika_grafiks!#REF!,'GRAFIKI II'!$A159,FMZINp3_laika_grafiks!$M$93:$M$231,'GRAFIKI II'!G$119)/1000000</f>
        <v>#REF!</v>
      </c>
      <c r="H159" s="83" t="e">
        <f>SUMIFS(FMZINp3_laika_grafiks!$K$93:$K$231,FMZINp3_laika_grafiks!#REF!,'GRAFIKI II'!$A159,FMZINp3_laika_grafiks!$M$93:$M$231,'GRAFIKI II'!H$119)/1000000</f>
        <v>#REF!</v>
      </c>
      <c r="I159" s="83" t="e">
        <f>SUMIFS(FMZINp3_laika_grafiks!$K$93:$K$231,FMZINp3_laika_grafiks!#REF!,'GRAFIKI II'!$A159,FMZINp3_laika_grafiks!$M$93:$M$231,'GRAFIKI II'!I$119)/1000000</f>
        <v>#REF!</v>
      </c>
      <c r="J159" s="83" t="e">
        <f>SUMIFS(FMZINp3_laika_grafiks!$K$93:$K$231,FMZINp3_laika_grafiks!#REF!,'GRAFIKI II'!$A159,FMZINp3_laika_grafiks!$M$93:$M$231,'GRAFIKI II'!J$119)/1000000</f>
        <v>#REF!</v>
      </c>
      <c r="K159" s="83" t="e">
        <f>SUMIFS(FMZINp3_laika_grafiks!$K$93:$K$231,FMZINp3_laika_grafiks!#REF!,'GRAFIKI II'!$A159,FMZINp3_laika_grafiks!$M$93:$M$231,'GRAFIKI II'!K$119)/1000000</f>
        <v>#REF!</v>
      </c>
      <c r="L159" s="83" t="e">
        <f>SUMIFS(FMZINp3_laika_grafiks!$K$93:$K$231,FMZINp3_laika_grafiks!#REF!,'GRAFIKI II'!$A159,FMZINp3_laika_grafiks!$M$93:$M$231,'GRAFIKI II'!L$119)/1000000</f>
        <v>#REF!</v>
      </c>
      <c r="M159" s="83" t="e">
        <f>SUMIFS(FMZINp3_laika_grafiks!$K$93:$K$231,FMZINp3_laika_grafiks!#REF!,'GRAFIKI II'!$A159,FMZINp3_laika_grafiks!$M$93:$M$231,'GRAFIKI II'!M$119)/1000000</f>
        <v>#REF!</v>
      </c>
      <c r="P159" s="48" t="s">
        <v>41</v>
      </c>
      <c r="Q159" s="49" t="e">
        <f>((SUMIFS(FMZINp3_laika_grafiks!$K$93:$K$231,FMZINp3_laika_grafiks!#REF!,'GRAFIKI II'!$P159,FMZINp3_laika_grafiks!$M$93:$M$231,'GRAFIKI II'!Q$119))/1000000)</f>
        <v>#REF!</v>
      </c>
      <c r="R159" s="49" t="e">
        <f>((SUMIFS(FMZINp3_laika_grafiks!$K$93:$K$231,FMZINp3_laika_grafiks!#REF!,'GRAFIKI II'!$P159,FMZINp3_laika_grafiks!$M$93:$M$231,'GRAFIKI II'!R$119))/1000000)</f>
        <v>#REF!</v>
      </c>
      <c r="S159" s="49" t="e">
        <f>((SUMIFS(FMZINp3_laika_grafiks!$K$93:$K$231,FMZINp3_laika_grafiks!#REF!,'GRAFIKI II'!$P159,FMZINp3_laika_grafiks!$M$93:$M$231,'GRAFIKI II'!S$119))/1000000)</f>
        <v>#REF!</v>
      </c>
      <c r="T159" s="49" t="e">
        <f>((SUMIFS(FMZINp3_laika_grafiks!$K$93:$K$231,FMZINp3_laika_grafiks!#REF!,'GRAFIKI II'!$P159,FMZINp3_laika_grafiks!$M$93:$M$231,'GRAFIKI II'!T$119))/1000000)</f>
        <v>#REF!</v>
      </c>
      <c r="U159" s="49" t="e">
        <f>((SUMIFS(FMZINp3_laika_grafiks!$K$93:$K$231,FMZINp3_laika_grafiks!#REF!,'GRAFIKI II'!$P159,FMZINp3_laika_grafiks!$M$93:$M$231,'GRAFIKI II'!U$119))/1000000)</f>
        <v>#REF!</v>
      </c>
      <c r="V159" s="49" t="e">
        <f>((SUMIFS(FMZINp3_laika_grafiks!$K$93:$K$231,FMZINp3_laika_grafiks!#REF!,'GRAFIKI II'!$P159,FMZINp3_laika_grafiks!$M$93:$M$231,'GRAFIKI II'!V$119))/1000000)</f>
        <v>#REF!</v>
      </c>
      <c r="W159" s="49" t="e">
        <f>((SUMIFS(FMZINp3_laika_grafiks!$K$93:$K$231,FMZINp3_laika_grafiks!#REF!,'GRAFIKI II'!$P159,FMZINp3_laika_grafiks!$M$93:$M$231,'GRAFIKI II'!W$119))/1000000)</f>
        <v>#REF!</v>
      </c>
      <c r="X159" s="49" t="e">
        <f>((SUMIFS(FMZINp3_laika_grafiks!$K$93:$K$231,FMZINp3_laika_grafiks!#REF!,'GRAFIKI II'!$P159,FMZINp3_laika_grafiks!$M$93:$M$231,'GRAFIKI II'!X$119))/1000000)</f>
        <v>#REF!</v>
      </c>
      <c r="Y159" s="49" t="e">
        <f>((SUMIFS(FMZINp3_laika_grafiks!$K$93:$K$231,FMZINp3_laika_grafiks!#REF!,'GRAFIKI II'!$P159,FMZINp3_laika_grafiks!$M$93:$M$231,'GRAFIKI II'!Y$119))/1000000)</f>
        <v>#REF!</v>
      </c>
      <c r="Z159" s="49" t="e">
        <f>((SUMIFS(FMZINp3_laika_grafiks!$K$93:$K$231,FMZINp3_laika_grafiks!#REF!,'GRAFIKI II'!$P159,FMZINp3_laika_grafiks!$M$93:$M$231,'GRAFIKI II'!Z$119))/1000000)</f>
        <v>#REF!</v>
      </c>
      <c r="AA159" s="49" t="e">
        <f>((SUMIFS(FMZINp3_laika_grafiks!$K$93:$K$231,FMZINp3_laika_grafiks!#REF!,'GRAFIKI II'!$P159,FMZINp3_laika_grafiks!$M$93:$M$231,'GRAFIKI II'!AA$119))/1000000)</f>
        <v>#REF!</v>
      </c>
      <c r="AB159" s="49" t="e">
        <f>((SUMIFS(FMZINp3_laika_grafiks!$K$93:$K$231,FMZINp3_laika_grafiks!#REF!,'GRAFIKI II'!$P159,FMZINp3_laika_grafiks!$M$93:$M$231,'GRAFIKI II'!AB$119))/1000000)</f>
        <v>#REF!</v>
      </c>
    </row>
    <row r="160" spans="1:28" x14ac:dyDescent="0.4">
      <c r="A160" s="76" t="s">
        <v>42</v>
      </c>
      <c r="B160" s="83" t="e">
        <f>SUMIFS(FMZINp3_laika_grafiks!$K$93:$K$231,FMZINp3_laika_grafiks!#REF!,'GRAFIKI II'!$A160,FMZINp3_laika_grafiks!$M$93:$M$231,'GRAFIKI II'!B$119)/1000000</f>
        <v>#REF!</v>
      </c>
      <c r="C160" s="83" t="e">
        <f>SUMIFS(FMZINp3_laika_grafiks!$K$93:$K$231,FMZINp3_laika_grafiks!#REF!,'GRAFIKI II'!$A160,FMZINp3_laika_grafiks!$M$93:$M$231,'GRAFIKI II'!C$119)/1000000</f>
        <v>#REF!</v>
      </c>
      <c r="D160" s="83" t="e">
        <f>SUMIFS(FMZINp3_laika_grafiks!$K$93:$K$231,FMZINp3_laika_grafiks!#REF!,'GRAFIKI II'!$A160,FMZINp3_laika_grafiks!$M$93:$M$231,'GRAFIKI II'!D$119)/1000000</f>
        <v>#REF!</v>
      </c>
      <c r="E160" s="83" t="e">
        <f>SUMIFS(FMZINp3_laika_grafiks!$K$93:$K$231,FMZINp3_laika_grafiks!#REF!,'GRAFIKI II'!$A160,FMZINp3_laika_grafiks!$M$93:$M$231,'GRAFIKI II'!E$119)/1000000</f>
        <v>#REF!</v>
      </c>
      <c r="F160" s="83" t="e">
        <f>SUMIFS(FMZINp3_laika_grafiks!$K$93:$K$231,FMZINp3_laika_grafiks!#REF!,'GRAFIKI II'!$A160,FMZINp3_laika_grafiks!$M$93:$M$231,'GRAFIKI II'!F$119)/1000000</f>
        <v>#REF!</v>
      </c>
      <c r="G160" s="83" t="e">
        <f>SUMIFS(FMZINp3_laika_grafiks!$K$93:$K$231,FMZINp3_laika_grafiks!#REF!,'GRAFIKI II'!$A160,FMZINp3_laika_grafiks!$M$93:$M$231,'GRAFIKI II'!G$119)/1000000</f>
        <v>#REF!</v>
      </c>
      <c r="H160" s="83" t="e">
        <f>SUMIFS(FMZINp3_laika_grafiks!$K$93:$K$231,FMZINp3_laika_grafiks!#REF!,'GRAFIKI II'!$A160,FMZINp3_laika_grafiks!$M$93:$M$231,'GRAFIKI II'!H$119)/1000000</f>
        <v>#REF!</v>
      </c>
      <c r="I160" s="83" t="e">
        <f>SUMIFS(FMZINp3_laika_grafiks!$K$93:$K$231,FMZINp3_laika_grafiks!#REF!,'GRAFIKI II'!$A160,FMZINp3_laika_grafiks!$M$93:$M$231,'GRAFIKI II'!I$119)/1000000</f>
        <v>#REF!</v>
      </c>
      <c r="J160" s="83" t="e">
        <f>SUMIFS(FMZINp3_laika_grafiks!$K$93:$K$231,FMZINp3_laika_grafiks!#REF!,'GRAFIKI II'!$A160,FMZINp3_laika_grafiks!$M$93:$M$231,'GRAFIKI II'!J$119)/1000000</f>
        <v>#REF!</v>
      </c>
      <c r="K160" s="83" t="e">
        <f>SUMIFS(FMZINp3_laika_grafiks!$K$93:$K$231,FMZINp3_laika_grafiks!#REF!,'GRAFIKI II'!$A160,FMZINp3_laika_grafiks!$M$93:$M$231,'GRAFIKI II'!K$119)/1000000</f>
        <v>#REF!</v>
      </c>
      <c r="L160" s="83" t="e">
        <f>SUMIFS(FMZINp3_laika_grafiks!$K$93:$K$231,FMZINp3_laika_grafiks!#REF!,'GRAFIKI II'!$A160,FMZINp3_laika_grafiks!$M$93:$M$231,'GRAFIKI II'!L$119)/1000000</f>
        <v>#REF!</v>
      </c>
      <c r="M160" s="83" t="e">
        <f>SUMIFS(FMZINp3_laika_grafiks!$K$93:$K$231,FMZINp3_laika_grafiks!#REF!,'GRAFIKI II'!$A160,FMZINp3_laika_grafiks!$M$93:$M$231,'GRAFIKI II'!M$119)/1000000</f>
        <v>#REF!</v>
      </c>
      <c r="P160" s="48" t="s">
        <v>42</v>
      </c>
      <c r="Q160" s="49" t="e">
        <f>((SUMIFS(FMZINp3_laika_grafiks!$K$93:$K$231,FMZINp3_laika_grafiks!#REF!,'GRAFIKI II'!$P160,FMZINp3_laika_grafiks!$M$93:$M$231,'GRAFIKI II'!Q$119))/1000000)</f>
        <v>#REF!</v>
      </c>
      <c r="R160" s="49" t="e">
        <f>((SUMIFS(FMZINp3_laika_grafiks!$K$93:$K$231,FMZINp3_laika_grafiks!#REF!,'GRAFIKI II'!$P160,FMZINp3_laika_grafiks!$M$93:$M$231,'GRAFIKI II'!R$119))/1000000)</f>
        <v>#REF!</v>
      </c>
      <c r="S160" s="49" t="e">
        <f>((SUMIFS(FMZINp3_laika_grafiks!$K$93:$K$231,FMZINp3_laika_grafiks!#REF!,'GRAFIKI II'!$P160,FMZINp3_laika_grafiks!$M$93:$M$231,'GRAFIKI II'!S$119))/1000000)</f>
        <v>#REF!</v>
      </c>
      <c r="T160" s="49" t="e">
        <f>((SUMIFS(FMZINp3_laika_grafiks!$K$93:$K$231,FMZINp3_laika_grafiks!#REF!,'GRAFIKI II'!$P160,FMZINp3_laika_grafiks!$M$93:$M$231,'GRAFIKI II'!T$119))/1000000)</f>
        <v>#REF!</v>
      </c>
      <c r="U160" s="49" t="e">
        <f>((SUMIFS(FMZINp3_laika_grafiks!$K$93:$K$231,FMZINp3_laika_grafiks!#REF!,'GRAFIKI II'!$P160,FMZINp3_laika_grafiks!$M$93:$M$231,'GRAFIKI II'!U$119))/1000000)</f>
        <v>#REF!</v>
      </c>
      <c r="V160" s="49" t="e">
        <f>((SUMIFS(FMZINp3_laika_grafiks!$K$93:$K$231,FMZINp3_laika_grafiks!#REF!,'GRAFIKI II'!$P160,FMZINp3_laika_grafiks!$M$93:$M$231,'GRAFIKI II'!V$119))/1000000)</f>
        <v>#REF!</v>
      </c>
      <c r="W160" s="49" t="e">
        <f>((SUMIFS(FMZINp3_laika_grafiks!$K$93:$K$231,FMZINp3_laika_grafiks!#REF!,'GRAFIKI II'!$P160,FMZINp3_laika_grafiks!$M$93:$M$231,'GRAFIKI II'!W$119))/1000000)</f>
        <v>#REF!</v>
      </c>
      <c r="X160" s="49" t="e">
        <f>((SUMIFS(FMZINp3_laika_grafiks!$K$93:$K$231,FMZINp3_laika_grafiks!#REF!,'GRAFIKI II'!$P160,FMZINp3_laika_grafiks!$M$93:$M$231,'GRAFIKI II'!X$119))/1000000)</f>
        <v>#REF!</v>
      </c>
      <c r="Y160" s="49" t="e">
        <f>((SUMIFS(FMZINp3_laika_grafiks!$K$93:$K$231,FMZINp3_laika_grafiks!#REF!,'GRAFIKI II'!$P160,FMZINp3_laika_grafiks!$M$93:$M$231,'GRAFIKI II'!Y$119))/1000000)</f>
        <v>#REF!</v>
      </c>
      <c r="Z160" s="49" t="e">
        <f>((SUMIFS(FMZINp3_laika_grafiks!$K$93:$K$231,FMZINp3_laika_grafiks!#REF!,'GRAFIKI II'!$P160,FMZINp3_laika_grafiks!$M$93:$M$231,'GRAFIKI II'!Z$119))/1000000)</f>
        <v>#REF!</v>
      </c>
      <c r="AA160" s="49" t="e">
        <f>((SUMIFS(FMZINp3_laika_grafiks!$K$93:$K$231,FMZINp3_laika_grafiks!#REF!,'GRAFIKI II'!$P160,FMZINp3_laika_grafiks!$M$93:$M$231,'GRAFIKI II'!AA$119))/1000000)</f>
        <v>#REF!</v>
      </c>
      <c r="AB160" s="49" t="e">
        <f>((SUMIFS(FMZINp3_laika_grafiks!$K$93:$K$231,FMZINp3_laika_grafiks!#REF!,'GRAFIKI II'!$P160,FMZINp3_laika_grafiks!$M$93:$M$231,'GRAFIKI II'!AB$119))/1000000)</f>
        <v>#REF!</v>
      </c>
    </row>
    <row r="161" spans="1:28" x14ac:dyDescent="0.4">
      <c r="A161" s="76" t="s">
        <v>43</v>
      </c>
      <c r="B161" s="83" t="e">
        <f>SUMIFS(FMZINp3_laika_grafiks!$K$93:$K$231,FMZINp3_laika_grafiks!#REF!,'GRAFIKI II'!$A161,FMZINp3_laika_grafiks!$M$93:$M$231,'GRAFIKI II'!B$119)/1000000</f>
        <v>#REF!</v>
      </c>
      <c r="C161" s="83" t="e">
        <f>SUMIFS(FMZINp3_laika_grafiks!$K$93:$K$231,FMZINp3_laika_grafiks!#REF!,'GRAFIKI II'!$A161,FMZINp3_laika_grafiks!$M$93:$M$231,'GRAFIKI II'!C$119)/1000000</f>
        <v>#REF!</v>
      </c>
      <c r="D161" s="83" t="e">
        <f>SUMIFS(FMZINp3_laika_grafiks!$K$93:$K$231,FMZINp3_laika_grafiks!#REF!,'GRAFIKI II'!$A161,FMZINp3_laika_grafiks!$M$93:$M$231,'GRAFIKI II'!D$119)/1000000</f>
        <v>#REF!</v>
      </c>
      <c r="E161" s="83" t="e">
        <f>SUMIFS(FMZINp3_laika_grafiks!$K$93:$K$231,FMZINp3_laika_grafiks!#REF!,'GRAFIKI II'!$A161,FMZINp3_laika_grafiks!$M$93:$M$231,'GRAFIKI II'!E$119)/1000000</f>
        <v>#REF!</v>
      </c>
      <c r="F161" s="83" t="e">
        <f>SUMIFS(FMZINp3_laika_grafiks!$K$93:$K$231,FMZINp3_laika_grafiks!#REF!,'GRAFIKI II'!$A161,FMZINp3_laika_grafiks!$M$93:$M$231,'GRAFIKI II'!F$119)/1000000</f>
        <v>#REF!</v>
      </c>
      <c r="G161" s="83" t="e">
        <f>SUMIFS(FMZINp3_laika_grafiks!$K$93:$K$231,FMZINp3_laika_grafiks!#REF!,'GRAFIKI II'!$A161,FMZINp3_laika_grafiks!$M$93:$M$231,'GRAFIKI II'!G$119)/1000000</f>
        <v>#REF!</v>
      </c>
      <c r="H161" s="83" t="e">
        <f>SUMIFS(FMZINp3_laika_grafiks!$K$93:$K$231,FMZINp3_laika_grafiks!#REF!,'GRAFIKI II'!$A161,FMZINp3_laika_grafiks!$M$93:$M$231,'GRAFIKI II'!H$119)/1000000</f>
        <v>#REF!</v>
      </c>
      <c r="I161" s="83" t="e">
        <f>SUMIFS(FMZINp3_laika_grafiks!$K$93:$K$231,FMZINp3_laika_grafiks!#REF!,'GRAFIKI II'!$A161,FMZINp3_laika_grafiks!$M$93:$M$231,'GRAFIKI II'!I$119)/1000000</f>
        <v>#REF!</v>
      </c>
      <c r="J161" s="83" t="e">
        <f>SUMIFS(FMZINp3_laika_grafiks!$K$93:$K$231,FMZINp3_laika_grafiks!#REF!,'GRAFIKI II'!$A161,FMZINp3_laika_grafiks!$M$93:$M$231,'GRAFIKI II'!J$119)/1000000</f>
        <v>#REF!</v>
      </c>
      <c r="K161" s="83" t="e">
        <f>SUMIFS(FMZINp3_laika_grafiks!$K$93:$K$231,FMZINp3_laika_grafiks!#REF!,'GRAFIKI II'!$A161,FMZINp3_laika_grafiks!$M$93:$M$231,'GRAFIKI II'!K$119)/1000000</f>
        <v>#REF!</v>
      </c>
      <c r="L161" s="83" t="e">
        <f>SUMIFS(FMZINp3_laika_grafiks!$K$93:$K$231,FMZINp3_laika_grafiks!#REF!,'GRAFIKI II'!$A161,FMZINp3_laika_grafiks!$M$93:$M$231,'GRAFIKI II'!L$119)/1000000</f>
        <v>#REF!</v>
      </c>
      <c r="M161" s="83" t="e">
        <f>SUMIFS(FMZINp3_laika_grafiks!$K$93:$K$231,FMZINp3_laika_grafiks!#REF!,'GRAFIKI II'!$A161,FMZINp3_laika_grafiks!$M$93:$M$231,'GRAFIKI II'!M$119)/1000000</f>
        <v>#REF!</v>
      </c>
      <c r="P161" s="48" t="s">
        <v>43</v>
      </c>
      <c r="Q161" s="49" t="e">
        <f>((SUMIFS(FMZINp3_laika_grafiks!$K$93:$K$231,FMZINp3_laika_grafiks!#REF!,'GRAFIKI II'!$P161,FMZINp3_laika_grafiks!$M$93:$M$231,'GRAFIKI II'!Q$119))/1000000)</f>
        <v>#REF!</v>
      </c>
      <c r="R161" s="49" t="e">
        <f>((SUMIFS(FMZINp3_laika_grafiks!$K$93:$K$231,FMZINp3_laika_grafiks!#REF!,'GRAFIKI II'!$P161,FMZINp3_laika_grafiks!$M$93:$M$231,'GRAFIKI II'!R$119))/1000000)</f>
        <v>#REF!</v>
      </c>
      <c r="S161" s="49" t="e">
        <f>((SUMIFS(FMZINp3_laika_grafiks!$K$93:$K$231,FMZINp3_laika_grafiks!#REF!,'GRAFIKI II'!$P161,FMZINp3_laika_grafiks!$M$93:$M$231,'GRAFIKI II'!S$119))/1000000)</f>
        <v>#REF!</v>
      </c>
      <c r="T161" s="49" t="e">
        <f>((SUMIFS(FMZINp3_laika_grafiks!$K$93:$K$231,FMZINp3_laika_grafiks!#REF!,'GRAFIKI II'!$P161,FMZINp3_laika_grafiks!$M$93:$M$231,'GRAFIKI II'!T$119))/1000000)</f>
        <v>#REF!</v>
      </c>
      <c r="U161" s="49" t="e">
        <f>((SUMIFS(FMZINp3_laika_grafiks!$K$93:$K$231,FMZINp3_laika_grafiks!#REF!,'GRAFIKI II'!$P161,FMZINp3_laika_grafiks!$M$93:$M$231,'GRAFIKI II'!U$119))/1000000)</f>
        <v>#REF!</v>
      </c>
      <c r="V161" s="49" t="e">
        <f>((SUMIFS(FMZINp3_laika_grafiks!$K$93:$K$231,FMZINp3_laika_grafiks!#REF!,'GRAFIKI II'!$P161,FMZINp3_laika_grafiks!$M$93:$M$231,'GRAFIKI II'!V$119))/1000000)</f>
        <v>#REF!</v>
      </c>
      <c r="W161" s="49" t="e">
        <f>((SUMIFS(FMZINp3_laika_grafiks!$K$93:$K$231,FMZINp3_laika_grafiks!#REF!,'GRAFIKI II'!$P161,FMZINp3_laika_grafiks!$M$93:$M$231,'GRAFIKI II'!W$119))/1000000)</f>
        <v>#REF!</v>
      </c>
      <c r="X161" s="49" t="e">
        <f>((SUMIFS(FMZINp3_laika_grafiks!$K$93:$K$231,FMZINp3_laika_grafiks!#REF!,'GRAFIKI II'!$P161,FMZINp3_laika_grafiks!$M$93:$M$231,'GRAFIKI II'!X$119))/1000000)</f>
        <v>#REF!</v>
      </c>
      <c r="Y161" s="49" t="e">
        <f>((SUMIFS(FMZINp3_laika_grafiks!$K$93:$K$231,FMZINp3_laika_grafiks!#REF!,'GRAFIKI II'!$P161,FMZINp3_laika_grafiks!$M$93:$M$231,'GRAFIKI II'!Y$119))/1000000)</f>
        <v>#REF!</v>
      </c>
      <c r="Z161" s="49" t="e">
        <f>((SUMIFS(FMZINp3_laika_grafiks!$K$93:$K$231,FMZINp3_laika_grafiks!#REF!,'GRAFIKI II'!$P161,FMZINp3_laika_grafiks!$M$93:$M$231,'GRAFIKI II'!Z$119))/1000000)</f>
        <v>#REF!</v>
      </c>
      <c r="AA161" s="49" t="e">
        <f>((SUMIFS(FMZINp3_laika_grafiks!$K$93:$K$231,FMZINp3_laika_grafiks!#REF!,'GRAFIKI II'!$P161,FMZINp3_laika_grafiks!$M$93:$M$231,'GRAFIKI II'!AA$119))/1000000)</f>
        <v>#REF!</v>
      </c>
      <c r="AB161" s="49" t="e">
        <f>((SUMIFS(FMZINp3_laika_grafiks!$K$93:$K$231,FMZINp3_laika_grafiks!#REF!,'GRAFIKI II'!$P161,FMZINp3_laika_grafiks!$M$93:$M$231,'GRAFIKI II'!AB$119))/1000000)</f>
        <v>#REF!</v>
      </c>
    </row>
    <row r="162" spans="1:28" x14ac:dyDescent="0.4">
      <c r="A162" s="76" t="s">
        <v>44</v>
      </c>
      <c r="B162" s="83" t="e">
        <f>SUMIFS(FMZINp3_laika_grafiks!$K$93:$K$231,FMZINp3_laika_grafiks!#REF!,'GRAFIKI II'!$A162,FMZINp3_laika_grafiks!$M$93:$M$231,'GRAFIKI II'!B$119)/1000000</f>
        <v>#REF!</v>
      </c>
      <c r="C162" s="83" t="e">
        <f>SUMIFS(FMZINp3_laika_grafiks!$K$93:$K$231,FMZINp3_laika_grafiks!#REF!,'GRAFIKI II'!$A162,FMZINp3_laika_grafiks!$M$93:$M$231,'GRAFIKI II'!C$119)/1000000</f>
        <v>#REF!</v>
      </c>
      <c r="D162" s="83" t="e">
        <f>SUMIFS(FMZINp3_laika_grafiks!$K$93:$K$231,FMZINp3_laika_grafiks!#REF!,'GRAFIKI II'!$A162,FMZINp3_laika_grafiks!$M$93:$M$231,'GRAFIKI II'!D$119)/1000000</f>
        <v>#REF!</v>
      </c>
      <c r="E162" s="83" t="e">
        <f>SUMIFS(FMZINp3_laika_grafiks!$K$93:$K$231,FMZINp3_laika_grafiks!#REF!,'GRAFIKI II'!$A162,FMZINp3_laika_grafiks!$M$93:$M$231,'GRAFIKI II'!E$119)/1000000</f>
        <v>#REF!</v>
      </c>
      <c r="F162" s="83" t="e">
        <f>SUMIFS(FMZINp3_laika_grafiks!$K$93:$K$231,FMZINp3_laika_grafiks!#REF!,'GRAFIKI II'!$A162,FMZINp3_laika_grafiks!$M$93:$M$231,'GRAFIKI II'!F$119)/1000000</f>
        <v>#REF!</v>
      </c>
      <c r="G162" s="83" t="e">
        <f>SUMIFS(FMZINp3_laika_grafiks!$K$93:$K$231,FMZINp3_laika_grafiks!#REF!,'GRAFIKI II'!$A162,FMZINp3_laika_grafiks!$M$93:$M$231,'GRAFIKI II'!G$119)/1000000</f>
        <v>#REF!</v>
      </c>
      <c r="H162" s="83" t="e">
        <f>SUMIFS(FMZINp3_laika_grafiks!$K$93:$K$231,FMZINp3_laika_grafiks!#REF!,'GRAFIKI II'!$A162,FMZINp3_laika_grafiks!$M$93:$M$231,'GRAFIKI II'!H$119)/1000000</f>
        <v>#REF!</v>
      </c>
      <c r="I162" s="83" t="e">
        <f>SUMIFS(FMZINp3_laika_grafiks!$K$93:$K$231,FMZINp3_laika_grafiks!#REF!,'GRAFIKI II'!$A162,FMZINp3_laika_grafiks!$M$93:$M$231,'GRAFIKI II'!I$119)/1000000</f>
        <v>#REF!</v>
      </c>
      <c r="J162" s="83" t="e">
        <f>SUMIFS(FMZINp3_laika_grafiks!$K$93:$K$231,FMZINp3_laika_grafiks!#REF!,'GRAFIKI II'!$A162,FMZINp3_laika_grafiks!$M$93:$M$231,'GRAFIKI II'!J$119)/1000000</f>
        <v>#REF!</v>
      </c>
      <c r="K162" s="83" t="e">
        <f>SUMIFS(FMZINp3_laika_grafiks!$K$93:$K$231,FMZINp3_laika_grafiks!#REF!,'GRAFIKI II'!$A162,FMZINp3_laika_grafiks!$M$93:$M$231,'GRAFIKI II'!K$119)/1000000</f>
        <v>#REF!</v>
      </c>
      <c r="L162" s="83" t="e">
        <f>SUMIFS(FMZINp3_laika_grafiks!$K$93:$K$231,FMZINp3_laika_grafiks!#REF!,'GRAFIKI II'!$A162,FMZINp3_laika_grafiks!$M$93:$M$231,'GRAFIKI II'!L$119)/1000000</f>
        <v>#REF!</v>
      </c>
      <c r="M162" s="83" t="e">
        <f>SUMIFS(FMZINp3_laika_grafiks!$K$93:$K$231,FMZINp3_laika_grafiks!#REF!,'GRAFIKI II'!$A162,FMZINp3_laika_grafiks!$M$93:$M$231,'GRAFIKI II'!M$119)/1000000</f>
        <v>#REF!</v>
      </c>
      <c r="P162" s="48" t="s">
        <v>44</v>
      </c>
      <c r="Q162" s="49" t="e">
        <f>((SUMIFS(FMZINp3_laika_grafiks!$K$93:$K$231,FMZINp3_laika_grafiks!#REF!,'GRAFIKI II'!$P162,FMZINp3_laika_grafiks!$M$93:$M$231,'GRAFIKI II'!Q$119))/1000000)</f>
        <v>#REF!</v>
      </c>
      <c r="R162" s="49" t="e">
        <f>((SUMIFS(FMZINp3_laika_grafiks!$K$93:$K$231,FMZINp3_laika_grafiks!#REF!,'GRAFIKI II'!$P162,FMZINp3_laika_grafiks!$M$93:$M$231,'GRAFIKI II'!R$119))/1000000)</f>
        <v>#REF!</v>
      </c>
      <c r="S162" s="49" t="e">
        <f>((SUMIFS(FMZINp3_laika_grafiks!$K$93:$K$231,FMZINp3_laika_grafiks!#REF!,'GRAFIKI II'!$P162,FMZINp3_laika_grafiks!$M$93:$M$231,'GRAFIKI II'!S$119))/1000000)</f>
        <v>#REF!</v>
      </c>
      <c r="T162" s="49" t="e">
        <f>((SUMIFS(FMZINp3_laika_grafiks!$K$93:$K$231,FMZINp3_laika_grafiks!#REF!,'GRAFIKI II'!$P162,FMZINp3_laika_grafiks!$M$93:$M$231,'GRAFIKI II'!T$119))/1000000)</f>
        <v>#REF!</v>
      </c>
      <c r="U162" s="49" t="e">
        <f>((SUMIFS(FMZINp3_laika_grafiks!$K$93:$K$231,FMZINp3_laika_grafiks!#REF!,'GRAFIKI II'!$P162,FMZINp3_laika_grafiks!$M$93:$M$231,'GRAFIKI II'!U$119))/1000000)</f>
        <v>#REF!</v>
      </c>
      <c r="V162" s="49" t="e">
        <f>((SUMIFS(FMZINp3_laika_grafiks!$K$93:$K$231,FMZINp3_laika_grafiks!#REF!,'GRAFIKI II'!$P162,FMZINp3_laika_grafiks!$M$93:$M$231,'GRAFIKI II'!V$119))/1000000)</f>
        <v>#REF!</v>
      </c>
      <c r="W162" s="49" t="e">
        <f>((SUMIFS(FMZINp3_laika_grafiks!$K$93:$K$231,FMZINp3_laika_grafiks!#REF!,'GRAFIKI II'!$P162,FMZINp3_laika_grafiks!$M$93:$M$231,'GRAFIKI II'!W$119))/1000000)</f>
        <v>#REF!</v>
      </c>
      <c r="X162" s="49" t="e">
        <f>((SUMIFS(FMZINp3_laika_grafiks!$K$93:$K$231,FMZINp3_laika_grafiks!#REF!,'GRAFIKI II'!$P162,FMZINp3_laika_grafiks!$M$93:$M$231,'GRAFIKI II'!X$119))/1000000)</f>
        <v>#REF!</v>
      </c>
      <c r="Y162" s="49" t="e">
        <f>((SUMIFS(FMZINp3_laika_grafiks!$K$93:$K$231,FMZINp3_laika_grafiks!#REF!,'GRAFIKI II'!$P162,FMZINp3_laika_grafiks!$M$93:$M$231,'GRAFIKI II'!Y$119))/1000000)</f>
        <v>#REF!</v>
      </c>
      <c r="Z162" s="49" t="e">
        <f>((SUMIFS(FMZINp3_laika_grafiks!$K$93:$K$231,FMZINp3_laika_grafiks!#REF!,'GRAFIKI II'!$P162,FMZINp3_laika_grafiks!$M$93:$M$231,'GRAFIKI II'!Z$119))/1000000)</f>
        <v>#REF!</v>
      </c>
      <c r="AA162" s="49" t="e">
        <f>((SUMIFS(FMZINp3_laika_grafiks!$K$93:$K$231,FMZINp3_laika_grafiks!#REF!,'GRAFIKI II'!$P162,FMZINp3_laika_grafiks!$M$93:$M$231,'GRAFIKI II'!AA$119))/1000000)</f>
        <v>#REF!</v>
      </c>
      <c r="AB162" s="49" t="e">
        <f>((SUMIFS(FMZINp3_laika_grafiks!$K$93:$K$231,FMZINp3_laika_grafiks!#REF!,'GRAFIKI II'!$P162,FMZINp3_laika_grafiks!$M$93:$M$231,'GRAFIKI II'!AB$119))/1000000)</f>
        <v>#REF!</v>
      </c>
    </row>
    <row r="163" spans="1:28" x14ac:dyDescent="0.4">
      <c r="A163" s="76" t="s">
        <v>48</v>
      </c>
      <c r="B163" s="83" t="e">
        <f>SUMIFS(FMZINp3_laika_grafiks!$K$93:$K$231,FMZINp3_laika_grafiks!#REF!,'GRAFIKI II'!$A163,FMZINp3_laika_grafiks!$M$93:$M$231,'GRAFIKI II'!B$119)/1000000</f>
        <v>#REF!</v>
      </c>
      <c r="C163" s="83" t="e">
        <f>SUMIFS(FMZINp3_laika_grafiks!$K$93:$K$231,FMZINp3_laika_grafiks!#REF!,'GRAFIKI II'!$A163,FMZINp3_laika_grafiks!$M$93:$M$231,'GRAFIKI II'!C$119)/1000000</f>
        <v>#REF!</v>
      </c>
      <c r="D163" s="83" t="e">
        <f>SUMIFS(FMZINp3_laika_grafiks!$K$93:$K$231,FMZINp3_laika_grafiks!#REF!,'GRAFIKI II'!$A163,FMZINp3_laika_grafiks!$M$93:$M$231,'GRAFIKI II'!D$119)/1000000</f>
        <v>#REF!</v>
      </c>
      <c r="E163" s="83" t="e">
        <f>SUMIFS(FMZINp3_laika_grafiks!$K$93:$K$231,FMZINp3_laika_grafiks!#REF!,'GRAFIKI II'!$A163,FMZINp3_laika_grafiks!$M$93:$M$231,'GRAFIKI II'!E$119)/1000000</f>
        <v>#REF!</v>
      </c>
      <c r="F163" s="83" t="e">
        <f>SUMIFS(FMZINp3_laika_grafiks!$K$93:$K$231,FMZINp3_laika_grafiks!#REF!,'GRAFIKI II'!$A163,FMZINp3_laika_grafiks!$M$93:$M$231,'GRAFIKI II'!F$119)/1000000</f>
        <v>#REF!</v>
      </c>
      <c r="G163" s="83" t="e">
        <f>SUMIFS(FMZINp3_laika_grafiks!$K$93:$K$231,FMZINp3_laika_grafiks!#REF!,'GRAFIKI II'!$A163,FMZINp3_laika_grafiks!$M$93:$M$231,'GRAFIKI II'!G$119)/1000000</f>
        <v>#REF!</v>
      </c>
      <c r="H163" s="83" t="e">
        <f>SUMIFS(FMZINp3_laika_grafiks!$K$93:$K$231,FMZINp3_laika_grafiks!#REF!,'GRAFIKI II'!$A163,FMZINp3_laika_grafiks!$M$93:$M$231,'GRAFIKI II'!H$119)/1000000</f>
        <v>#REF!</v>
      </c>
      <c r="I163" s="83" t="e">
        <f>SUMIFS(FMZINp3_laika_grafiks!$K$93:$K$231,FMZINp3_laika_grafiks!#REF!,'GRAFIKI II'!$A163,FMZINp3_laika_grafiks!$M$93:$M$231,'GRAFIKI II'!I$119)/1000000</f>
        <v>#REF!</v>
      </c>
      <c r="J163" s="83" t="e">
        <f>SUMIFS(FMZINp3_laika_grafiks!$K$93:$K$231,FMZINp3_laika_grafiks!#REF!,'GRAFIKI II'!$A163,FMZINp3_laika_grafiks!$M$93:$M$231,'GRAFIKI II'!J$119)/1000000</f>
        <v>#REF!</v>
      </c>
      <c r="K163" s="83" t="e">
        <f>SUMIFS(FMZINp3_laika_grafiks!$K$93:$K$231,FMZINp3_laika_grafiks!#REF!,'GRAFIKI II'!$A163,FMZINp3_laika_grafiks!$M$93:$M$231,'GRAFIKI II'!K$119)/1000000</f>
        <v>#REF!</v>
      </c>
      <c r="L163" s="83" t="e">
        <f>SUMIFS(FMZINp3_laika_grafiks!$K$93:$K$231,FMZINp3_laika_grafiks!#REF!,'GRAFIKI II'!$A163,FMZINp3_laika_grafiks!$M$93:$M$231,'GRAFIKI II'!L$119)/1000000</f>
        <v>#REF!</v>
      </c>
      <c r="M163" s="83" t="e">
        <f>SUMIFS(FMZINp3_laika_grafiks!$K$93:$K$231,FMZINp3_laika_grafiks!#REF!,'GRAFIKI II'!$A163,FMZINp3_laika_grafiks!$M$93:$M$231,'GRAFIKI II'!M$119)/1000000</f>
        <v>#REF!</v>
      </c>
      <c r="P163" s="48" t="s">
        <v>48</v>
      </c>
      <c r="Q163" s="49" t="e">
        <f>((SUMIFS(FMZINp3_laika_grafiks!$K$93:$K$231,FMZINp3_laika_grafiks!#REF!,'GRAFIKI II'!$P163,FMZINp3_laika_grafiks!$M$93:$M$231,'GRAFIKI II'!Q$119))/1000000)</f>
        <v>#REF!</v>
      </c>
      <c r="R163" s="49" t="e">
        <f>((SUMIFS(FMZINp3_laika_grafiks!$K$93:$K$231,FMZINp3_laika_grafiks!#REF!,'GRAFIKI II'!$P163,FMZINp3_laika_grafiks!$M$93:$M$231,'GRAFIKI II'!R$119))/1000000)</f>
        <v>#REF!</v>
      </c>
      <c r="S163" s="49" t="e">
        <f>((SUMIFS(FMZINp3_laika_grafiks!$K$93:$K$231,FMZINp3_laika_grafiks!#REF!,'GRAFIKI II'!$P163,FMZINp3_laika_grafiks!$M$93:$M$231,'GRAFIKI II'!S$119))/1000000)</f>
        <v>#REF!</v>
      </c>
      <c r="T163" s="49" t="e">
        <f>((SUMIFS(FMZINp3_laika_grafiks!$K$93:$K$231,FMZINp3_laika_grafiks!#REF!,'GRAFIKI II'!$P163,FMZINp3_laika_grafiks!$M$93:$M$231,'GRAFIKI II'!T$119))/1000000)</f>
        <v>#REF!</v>
      </c>
      <c r="U163" s="49" t="e">
        <f>((SUMIFS(FMZINp3_laika_grafiks!$K$93:$K$231,FMZINp3_laika_grafiks!#REF!,'GRAFIKI II'!$P163,FMZINp3_laika_grafiks!$M$93:$M$231,'GRAFIKI II'!U$119))/1000000)</f>
        <v>#REF!</v>
      </c>
      <c r="V163" s="49" t="e">
        <f>((SUMIFS(FMZINp3_laika_grafiks!$K$93:$K$231,FMZINp3_laika_grafiks!#REF!,'GRAFIKI II'!$P163,FMZINp3_laika_grafiks!$M$93:$M$231,'GRAFIKI II'!V$119))/1000000)</f>
        <v>#REF!</v>
      </c>
      <c r="W163" s="49" t="e">
        <f>((SUMIFS(FMZINp3_laika_grafiks!$K$93:$K$231,FMZINp3_laika_grafiks!#REF!,'GRAFIKI II'!$P163,FMZINp3_laika_grafiks!$M$93:$M$231,'GRAFIKI II'!W$119))/1000000)</f>
        <v>#REF!</v>
      </c>
      <c r="X163" s="49" t="e">
        <f>((SUMIFS(FMZINp3_laika_grafiks!$K$93:$K$231,FMZINp3_laika_grafiks!#REF!,'GRAFIKI II'!$P163,FMZINp3_laika_grafiks!$M$93:$M$231,'GRAFIKI II'!X$119))/1000000)</f>
        <v>#REF!</v>
      </c>
      <c r="Y163" s="49" t="e">
        <f>((SUMIFS(FMZINp3_laika_grafiks!$K$93:$K$231,FMZINp3_laika_grafiks!#REF!,'GRAFIKI II'!$P163,FMZINp3_laika_grafiks!$M$93:$M$231,'GRAFIKI II'!Y$119))/1000000)</f>
        <v>#REF!</v>
      </c>
      <c r="Z163" s="49" t="e">
        <f>((SUMIFS(FMZINp3_laika_grafiks!$K$93:$K$231,FMZINp3_laika_grafiks!#REF!,'GRAFIKI II'!$P163,FMZINp3_laika_grafiks!$M$93:$M$231,'GRAFIKI II'!Z$119))/1000000)</f>
        <v>#REF!</v>
      </c>
      <c r="AA163" s="49" t="e">
        <f>((SUMIFS(FMZINp3_laika_grafiks!$K$93:$K$231,FMZINp3_laika_grafiks!#REF!,'GRAFIKI II'!$P163,FMZINp3_laika_grafiks!$M$93:$M$231,'GRAFIKI II'!AA$119))/1000000)</f>
        <v>#REF!</v>
      </c>
      <c r="AB163" s="49" t="e">
        <f>((SUMIFS(FMZINp3_laika_grafiks!$K$93:$K$231,FMZINp3_laika_grafiks!#REF!,'GRAFIKI II'!$P163,FMZINp3_laika_grafiks!$M$93:$M$231,'GRAFIKI II'!AB$119))/1000000)</f>
        <v>#REF!</v>
      </c>
    </row>
    <row r="164" spans="1:28" x14ac:dyDescent="0.4">
      <c r="A164" s="77" t="s">
        <v>21</v>
      </c>
      <c r="B164" s="83" t="e">
        <f>SUMIFS(FMZINp3_laika_grafiks!$K$93:$K$231,FMZINp3_laika_grafiks!#REF!,'GRAFIKI II'!$A164,FMZINp3_laika_grafiks!$M$93:$M$231,'GRAFIKI II'!B$119)/1000000</f>
        <v>#REF!</v>
      </c>
      <c r="C164" s="83" t="e">
        <f>SUMIFS(FMZINp3_laika_grafiks!$K$93:$K$231,FMZINp3_laika_grafiks!#REF!,'GRAFIKI II'!$A164,FMZINp3_laika_grafiks!$M$93:$M$231,'GRAFIKI II'!C$119)/1000000</f>
        <v>#REF!</v>
      </c>
      <c r="D164" s="83" t="e">
        <f>SUMIFS(FMZINp3_laika_grafiks!$K$93:$K$231,FMZINp3_laika_grafiks!#REF!,'GRAFIKI II'!$A164,FMZINp3_laika_grafiks!$M$93:$M$231,'GRAFIKI II'!D$119)/1000000</f>
        <v>#REF!</v>
      </c>
      <c r="E164" s="83" t="e">
        <f>SUMIFS(FMZINp3_laika_grafiks!$K$93:$K$231,FMZINp3_laika_grafiks!#REF!,'GRAFIKI II'!$A164,FMZINp3_laika_grafiks!$M$93:$M$231,'GRAFIKI II'!E$119)/1000000</f>
        <v>#REF!</v>
      </c>
      <c r="F164" s="83" t="e">
        <f>SUMIFS(FMZINp3_laika_grafiks!$K$93:$K$231,FMZINp3_laika_grafiks!#REF!,'GRAFIKI II'!$A164,FMZINp3_laika_grafiks!$M$93:$M$231,'GRAFIKI II'!F$119)/1000000</f>
        <v>#REF!</v>
      </c>
      <c r="G164" s="83" t="e">
        <f>SUMIFS(FMZINp3_laika_grafiks!$K$93:$K$231,FMZINp3_laika_grafiks!#REF!,'GRAFIKI II'!$A164,FMZINp3_laika_grafiks!$M$93:$M$231,'GRAFIKI II'!G$119)/1000000</f>
        <v>#REF!</v>
      </c>
      <c r="H164" s="83" t="e">
        <f>SUMIFS(FMZINp3_laika_grafiks!$K$93:$K$231,FMZINp3_laika_grafiks!#REF!,'GRAFIKI II'!$A164,FMZINp3_laika_grafiks!$M$93:$M$231,'GRAFIKI II'!H$119)/1000000</f>
        <v>#REF!</v>
      </c>
      <c r="I164" s="83" t="e">
        <f>SUMIFS(FMZINp3_laika_grafiks!$K$93:$K$231,FMZINp3_laika_grafiks!#REF!,'GRAFIKI II'!$A164,FMZINp3_laika_grafiks!$M$93:$M$231,'GRAFIKI II'!I$119)/1000000</f>
        <v>#REF!</v>
      </c>
      <c r="J164" s="83" t="e">
        <f>SUMIFS(FMZINp3_laika_grafiks!$K$93:$K$231,FMZINp3_laika_grafiks!#REF!,'GRAFIKI II'!$A164,FMZINp3_laika_grafiks!$M$93:$M$231,'GRAFIKI II'!J$119)/1000000</f>
        <v>#REF!</v>
      </c>
      <c r="K164" s="83" t="e">
        <f>SUMIFS(FMZINp3_laika_grafiks!$K$93:$K$231,FMZINp3_laika_grafiks!#REF!,'GRAFIKI II'!$A164,FMZINp3_laika_grafiks!$M$93:$M$231,'GRAFIKI II'!K$119)/1000000</f>
        <v>#REF!</v>
      </c>
      <c r="L164" s="83" t="e">
        <f>SUMIFS(FMZINp3_laika_grafiks!$K$93:$K$231,FMZINp3_laika_grafiks!#REF!,'GRAFIKI II'!$A164,FMZINp3_laika_grafiks!$M$93:$M$231,'GRAFIKI II'!L$119)/1000000</f>
        <v>#REF!</v>
      </c>
      <c r="M164" s="83" t="e">
        <f>SUMIFS(FMZINp3_laika_grafiks!$K$93:$K$231,FMZINp3_laika_grafiks!#REF!,'GRAFIKI II'!$A164,FMZINp3_laika_grafiks!$M$93:$M$231,'GRAFIKI II'!M$119)/1000000</f>
        <v>#REF!</v>
      </c>
      <c r="P164" s="50" t="s">
        <v>21</v>
      </c>
      <c r="Q164" s="49" t="e">
        <f>((SUMIFS(FMZINp3_laika_grafiks!$K$93:$K$231,FMZINp3_laika_grafiks!#REF!,'GRAFIKI II'!$P164,FMZINp3_laika_grafiks!$M$93:$M$231,'GRAFIKI II'!Q$119))/1000000)</f>
        <v>#REF!</v>
      </c>
      <c r="R164" s="49" t="e">
        <f>((SUMIFS(FMZINp3_laika_grafiks!$K$93:$K$231,FMZINp3_laika_grafiks!#REF!,'GRAFIKI II'!$P164,FMZINp3_laika_grafiks!$M$93:$M$231,'GRAFIKI II'!R$119))/1000000)</f>
        <v>#REF!</v>
      </c>
      <c r="S164" s="49" t="e">
        <f>((SUMIFS(FMZINp3_laika_grafiks!$K$93:$K$231,FMZINp3_laika_grafiks!#REF!,'GRAFIKI II'!$P164,FMZINp3_laika_grafiks!$M$93:$M$231,'GRAFIKI II'!S$119))/1000000)</f>
        <v>#REF!</v>
      </c>
      <c r="T164" s="49" t="e">
        <f>((SUMIFS(FMZINp3_laika_grafiks!$K$93:$K$231,FMZINp3_laika_grafiks!#REF!,'GRAFIKI II'!$P164,FMZINp3_laika_grafiks!$M$93:$M$231,'GRAFIKI II'!T$119))/1000000)</f>
        <v>#REF!</v>
      </c>
      <c r="U164" s="49" t="e">
        <f>((SUMIFS(FMZINp3_laika_grafiks!$K$93:$K$231,FMZINp3_laika_grafiks!#REF!,'GRAFIKI II'!$P164,FMZINp3_laika_grafiks!$M$93:$M$231,'GRAFIKI II'!U$119))/1000000)</f>
        <v>#REF!</v>
      </c>
      <c r="V164" s="49" t="e">
        <f>((SUMIFS(FMZINp3_laika_grafiks!$K$93:$K$231,FMZINp3_laika_grafiks!#REF!,'GRAFIKI II'!$P164,FMZINp3_laika_grafiks!$M$93:$M$231,'GRAFIKI II'!V$119))/1000000)</f>
        <v>#REF!</v>
      </c>
      <c r="W164" s="49" t="e">
        <f>((SUMIFS(FMZINp3_laika_grafiks!$K$93:$K$231,FMZINp3_laika_grafiks!#REF!,'GRAFIKI II'!$P164,FMZINp3_laika_grafiks!$M$93:$M$231,'GRAFIKI II'!W$119))/1000000)</f>
        <v>#REF!</v>
      </c>
      <c r="X164" s="49" t="e">
        <f>((SUMIFS(FMZINp3_laika_grafiks!$K$93:$K$231,FMZINp3_laika_grafiks!#REF!,'GRAFIKI II'!$P164,FMZINp3_laika_grafiks!$M$93:$M$231,'GRAFIKI II'!X$119))/1000000)</f>
        <v>#REF!</v>
      </c>
      <c r="Y164" s="49" t="e">
        <f>((SUMIFS(FMZINp3_laika_grafiks!$K$93:$K$231,FMZINp3_laika_grafiks!#REF!,'GRAFIKI II'!$P164,FMZINp3_laika_grafiks!$M$93:$M$231,'GRAFIKI II'!Y$119))/1000000)</f>
        <v>#REF!</v>
      </c>
      <c r="Z164" s="49" t="e">
        <f>((SUMIFS(FMZINp3_laika_grafiks!$K$93:$K$231,FMZINp3_laika_grafiks!#REF!,'GRAFIKI II'!$P164,FMZINp3_laika_grafiks!$M$93:$M$231,'GRAFIKI II'!Z$119))/1000000)</f>
        <v>#REF!</v>
      </c>
      <c r="AA164" s="49" t="e">
        <f>((SUMIFS(FMZINp3_laika_grafiks!$K$93:$K$231,FMZINp3_laika_grafiks!#REF!,'GRAFIKI II'!$P164,FMZINp3_laika_grafiks!$M$93:$M$231,'GRAFIKI II'!AA$119))/1000000)</f>
        <v>#REF!</v>
      </c>
      <c r="AB164" s="49" t="e">
        <f>((SUMIFS(FMZINp3_laika_grafiks!$K$93:$K$231,FMZINp3_laika_grafiks!#REF!,'GRAFIKI II'!$P164,FMZINp3_laika_grafiks!$M$93:$M$231,'GRAFIKI II'!AB$119))/1000000)</f>
        <v>#REF!</v>
      </c>
    </row>
    <row r="165" spans="1:28" x14ac:dyDescent="0.4">
      <c r="A165" s="76" t="s">
        <v>47</v>
      </c>
      <c r="B165" s="83" t="e">
        <f>SUMIFS(FMZINp3_laika_grafiks!$K$93:$K$231,FMZINp3_laika_grafiks!#REF!,'GRAFIKI II'!$A165,FMZINp3_laika_grafiks!$M$93:$M$231,'GRAFIKI II'!B$119)/1000000</f>
        <v>#REF!</v>
      </c>
      <c r="C165" s="83" t="e">
        <f>SUMIFS(FMZINp3_laika_grafiks!$K$93:$K$231,FMZINp3_laika_grafiks!#REF!,'GRAFIKI II'!$A165,FMZINp3_laika_grafiks!$M$93:$M$231,'GRAFIKI II'!C$119)/1000000</f>
        <v>#REF!</v>
      </c>
      <c r="D165" s="83" t="e">
        <f>SUMIFS(FMZINp3_laika_grafiks!$K$93:$K$231,FMZINp3_laika_grafiks!#REF!,'GRAFIKI II'!$A165,FMZINp3_laika_grafiks!$M$93:$M$231,'GRAFIKI II'!D$119)/1000000</f>
        <v>#REF!</v>
      </c>
      <c r="E165" s="83" t="e">
        <f>SUMIFS(FMZINp3_laika_grafiks!$K$93:$K$231,FMZINp3_laika_grafiks!#REF!,'GRAFIKI II'!$A165,FMZINp3_laika_grafiks!$M$93:$M$231,'GRAFIKI II'!E$119)/1000000</f>
        <v>#REF!</v>
      </c>
      <c r="F165" s="83" t="e">
        <f>SUMIFS(FMZINp3_laika_grafiks!$K$93:$K$231,FMZINp3_laika_grafiks!#REF!,'GRAFIKI II'!$A165,FMZINp3_laika_grafiks!$M$93:$M$231,'GRAFIKI II'!F$119)/1000000</f>
        <v>#REF!</v>
      </c>
      <c r="G165" s="83" t="e">
        <f>SUMIFS(FMZINp3_laika_grafiks!$K$93:$K$231,FMZINp3_laika_grafiks!#REF!,'GRAFIKI II'!$A165,FMZINp3_laika_grafiks!$M$93:$M$231,'GRAFIKI II'!G$119)/1000000</f>
        <v>#REF!</v>
      </c>
      <c r="H165" s="83" t="e">
        <f>SUMIFS(FMZINp3_laika_grafiks!$K$93:$K$231,FMZINp3_laika_grafiks!#REF!,'GRAFIKI II'!$A165,FMZINp3_laika_grafiks!$M$93:$M$231,'GRAFIKI II'!H$119)/1000000</f>
        <v>#REF!</v>
      </c>
      <c r="I165" s="83" t="e">
        <f>SUMIFS(FMZINp3_laika_grafiks!$K$93:$K$231,FMZINp3_laika_grafiks!#REF!,'GRAFIKI II'!$A165,FMZINp3_laika_grafiks!$M$93:$M$231,'GRAFIKI II'!I$119)/1000000</f>
        <v>#REF!</v>
      </c>
      <c r="J165" s="83" t="e">
        <f>SUMIFS(FMZINp3_laika_grafiks!$K$93:$K$231,FMZINp3_laika_grafiks!#REF!,'GRAFIKI II'!$A165,FMZINp3_laika_grafiks!$M$93:$M$231,'GRAFIKI II'!J$119)/1000000</f>
        <v>#REF!</v>
      </c>
      <c r="K165" s="83" t="e">
        <f>SUMIFS(FMZINp3_laika_grafiks!$K$93:$K$231,FMZINp3_laika_grafiks!#REF!,'GRAFIKI II'!$A165,FMZINp3_laika_grafiks!$M$93:$M$231,'GRAFIKI II'!K$119)/1000000</f>
        <v>#REF!</v>
      </c>
      <c r="L165" s="83" t="e">
        <f>SUMIFS(FMZINp3_laika_grafiks!$K$93:$K$231,FMZINp3_laika_grafiks!#REF!,'GRAFIKI II'!$A165,FMZINp3_laika_grafiks!$M$93:$M$231,'GRAFIKI II'!L$119)/1000000</f>
        <v>#REF!</v>
      </c>
      <c r="M165" s="83" t="e">
        <f>SUMIFS(FMZINp3_laika_grafiks!$K$93:$K$231,FMZINp3_laika_grafiks!#REF!,'GRAFIKI II'!$A165,FMZINp3_laika_grafiks!$M$93:$M$231,'GRAFIKI II'!M$119)/1000000</f>
        <v>#REF!</v>
      </c>
      <c r="P165" s="48" t="s">
        <v>47</v>
      </c>
      <c r="Q165" s="49" t="e">
        <f>((SUMIFS(FMZINp3_laika_grafiks!$K$93:$K$231,FMZINp3_laika_grafiks!#REF!,'GRAFIKI II'!$P165,FMZINp3_laika_grafiks!$M$93:$M$231,'GRAFIKI II'!Q$119))/1000000)</f>
        <v>#REF!</v>
      </c>
      <c r="R165" s="49" t="e">
        <f>((SUMIFS(FMZINp3_laika_grafiks!$K$93:$K$231,FMZINp3_laika_grafiks!#REF!,'GRAFIKI II'!$P165,FMZINp3_laika_grafiks!$M$93:$M$231,'GRAFIKI II'!R$119))/1000000)</f>
        <v>#REF!</v>
      </c>
      <c r="S165" s="49" t="e">
        <f>((SUMIFS(FMZINp3_laika_grafiks!$K$93:$K$231,FMZINp3_laika_grafiks!#REF!,'GRAFIKI II'!$P165,FMZINp3_laika_grafiks!$M$93:$M$231,'GRAFIKI II'!S$119))/1000000)</f>
        <v>#REF!</v>
      </c>
      <c r="T165" s="49" t="e">
        <f>((SUMIFS(FMZINp3_laika_grafiks!$K$93:$K$231,FMZINp3_laika_grafiks!#REF!,'GRAFIKI II'!$P165,FMZINp3_laika_grafiks!$M$93:$M$231,'GRAFIKI II'!T$119))/1000000)</f>
        <v>#REF!</v>
      </c>
      <c r="U165" s="49" t="e">
        <f>((SUMIFS(FMZINp3_laika_grafiks!$K$93:$K$231,FMZINp3_laika_grafiks!#REF!,'GRAFIKI II'!$P165,FMZINp3_laika_grafiks!$M$93:$M$231,'GRAFIKI II'!U$119))/1000000)</f>
        <v>#REF!</v>
      </c>
      <c r="V165" s="49" t="e">
        <f>((SUMIFS(FMZINp3_laika_grafiks!$K$93:$K$231,FMZINp3_laika_grafiks!#REF!,'GRAFIKI II'!$P165,FMZINp3_laika_grafiks!$M$93:$M$231,'GRAFIKI II'!V$119))/1000000)</f>
        <v>#REF!</v>
      </c>
      <c r="W165" s="49" t="e">
        <f>((SUMIFS(FMZINp3_laika_grafiks!$K$93:$K$231,FMZINp3_laika_grafiks!#REF!,'GRAFIKI II'!$P165,FMZINp3_laika_grafiks!$M$93:$M$231,'GRAFIKI II'!W$119))/1000000)</f>
        <v>#REF!</v>
      </c>
      <c r="X165" s="49" t="e">
        <f>((SUMIFS(FMZINp3_laika_grafiks!$K$93:$K$231,FMZINp3_laika_grafiks!#REF!,'GRAFIKI II'!$P165,FMZINp3_laika_grafiks!$M$93:$M$231,'GRAFIKI II'!X$119))/1000000)</f>
        <v>#REF!</v>
      </c>
      <c r="Y165" s="49" t="e">
        <f>((SUMIFS(FMZINp3_laika_grafiks!$K$93:$K$231,FMZINp3_laika_grafiks!#REF!,'GRAFIKI II'!$P165,FMZINp3_laika_grafiks!$M$93:$M$231,'GRAFIKI II'!Y$119))/1000000)</f>
        <v>#REF!</v>
      </c>
      <c r="Z165" s="49" t="e">
        <f>((SUMIFS(FMZINp3_laika_grafiks!$K$93:$K$231,FMZINp3_laika_grafiks!#REF!,'GRAFIKI II'!$P165,FMZINp3_laika_grafiks!$M$93:$M$231,'GRAFIKI II'!Z$119))/1000000)</f>
        <v>#REF!</v>
      </c>
      <c r="AA165" s="49" t="e">
        <f>((SUMIFS(FMZINp3_laika_grafiks!$K$93:$K$231,FMZINp3_laika_grafiks!#REF!,'GRAFIKI II'!$P165,FMZINp3_laika_grafiks!$M$93:$M$231,'GRAFIKI II'!AA$119))/1000000)</f>
        <v>#REF!</v>
      </c>
      <c r="AB165" s="49" t="e">
        <f>((SUMIFS(FMZINp3_laika_grafiks!$K$93:$K$231,FMZINp3_laika_grafiks!#REF!,'GRAFIKI II'!$P165,FMZINp3_laika_grafiks!$M$93:$M$231,'GRAFIKI II'!AB$119))/1000000)</f>
        <v>#REF!</v>
      </c>
    </row>
    <row r="166" spans="1:28" x14ac:dyDescent="0.4">
      <c r="A166" s="78" t="s">
        <v>46</v>
      </c>
      <c r="B166" s="83" t="e">
        <f>SUMIFS(FMZINp3_laika_grafiks!$K$93:$K$231,FMZINp3_laika_grafiks!#REF!,'GRAFIKI II'!$A166,FMZINp3_laika_grafiks!$M$93:$M$231,'GRAFIKI II'!B$119)/1000000</f>
        <v>#REF!</v>
      </c>
      <c r="C166" s="83" t="e">
        <f>SUMIFS(FMZINp3_laika_grafiks!$K$93:$K$231,FMZINp3_laika_grafiks!#REF!,'GRAFIKI II'!$A166,FMZINp3_laika_grafiks!$M$93:$M$231,'GRAFIKI II'!C$119)/1000000</f>
        <v>#REF!</v>
      </c>
      <c r="D166" s="83" t="e">
        <f>SUMIFS(FMZINp3_laika_grafiks!$K$93:$K$231,FMZINp3_laika_grafiks!#REF!,'GRAFIKI II'!$A166,FMZINp3_laika_grafiks!$M$93:$M$231,'GRAFIKI II'!D$119)/1000000</f>
        <v>#REF!</v>
      </c>
      <c r="E166" s="83" t="e">
        <f>SUMIFS(FMZINp3_laika_grafiks!$K$93:$K$231,FMZINp3_laika_grafiks!#REF!,'GRAFIKI II'!$A166,FMZINp3_laika_grafiks!$M$93:$M$231,'GRAFIKI II'!E$119)/1000000</f>
        <v>#REF!</v>
      </c>
      <c r="F166" s="83" t="e">
        <f>SUMIFS(FMZINp3_laika_grafiks!$K$93:$K$231,FMZINp3_laika_grafiks!#REF!,'GRAFIKI II'!$A166,FMZINp3_laika_grafiks!$M$93:$M$231,'GRAFIKI II'!F$119)/1000000</f>
        <v>#REF!</v>
      </c>
      <c r="G166" s="83" t="e">
        <f>SUMIFS(FMZINp3_laika_grafiks!$K$93:$K$231,FMZINp3_laika_grafiks!#REF!,'GRAFIKI II'!$A166,FMZINp3_laika_grafiks!$M$93:$M$231,'GRAFIKI II'!G$119)/1000000</f>
        <v>#REF!</v>
      </c>
      <c r="H166" s="83" t="e">
        <f>SUMIFS(FMZINp3_laika_grafiks!$K$93:$K$231,FMZINp3_laika_grafiks!#REF!,'GRAFIKI II'!$A166,FMZINp3_laika_grafiks!$M$93:$M$231,'GRAFIKI II'!H$119)/1000000</f>
        <v>#REF!</v>
      </c>
      <c r="I166" s="83" t="e">
        <f>SUMIFS(FMZINp3_laika_grafiks!$K$93:$K$231,FMZINp3_laika_grafiks!#REF!,'GRAFIKI II'!$A166,FMZINp3_laika_grafiks!$M$93:$M$231,'GRAFIKI II'!I$119)/1000000</f>
        <v>#REF!</v>
      </c>
      <c r="J166" s="83" t="e">
        <f>SUMIFS(FMZINp3_laika_grafiks!$K$93:$K$231,FMZINp3_laika_grafiks!#REF!,'GRAFIKI II'!$A166,FMZINp3_laika_grafiks!$M$93:$M$231,'GRAFIKI II'!J$119)/1000000</f>
        <v>#REF!</v>
      </c>
      <c r="K166" s="83" t="e">
        <f>SUMIFS(FMZINp3_laika_grafiks!$K$93:$K$231,FMZINp3_laika_grafiks!#REF!,'GRAFIKI II'!$A166,FMZINp3_laika_grafiks!$M$93:$M$231,'GRAFIKI II'!K$119)/1000000</f>
        <v>#REF!</v>
      </c>
      <c r="L166" s="83" t="e">
        <f>SUMIFS(FMZINp3_laika_grafiks!$K$93:$K$231,FMZINp3_laika_grafiks!#REF!,'GRAFIKI II'!$A166,FMZINp3_laika_grafiks!$M$93:$M$231,'GRAFIKI II'!L$119)/1000000</f>
        <v>#REF!</v>
      </c>
      <c r="M166" s="83" t="e">
        <f>SUMIFS(FMZINp3_laika_grafiks!$K$93:$K$231,FMZINp3_laika_grafiks!#REF!,'GRAFIKI II'!$A166,FMZINp3_laika_grafiks!$M$93:$M$231,'GRAFIKI II'!M$119)/1000000</f>
        <v>#REF!</v>
      </c>
      <c r="P166" s="51" t="s">
        <v>46</v>
      </c>
      <c r="Q166" s="49" t="e">
        <f>((SUMIFS(FMZINp3_laika_grafiks!$K$93:$K$231,FMZINp3_laika_grafiks!#REF!,'GRAFIKI II'!$P166,FMZINp3_laika_grafiks!$M$93:$M$231,'GRAFIKI II'!Q$119))/1000000)</f>
        <v>#REF!</v>
      </c>
      <c r="R166" s="49" t="e">
        <f>((SUMIFS(FMZINp3_laika_grafiks!$K$93:$K$231,FMZINp3_laika_grafiks!#REF!,'GRAFIKI II'!$P166,FMZINp3_laika_grafiks!$M$93:$M$231,'GRAFIKI II'!R$119))/1000000)</f>
        <v>#REF!</v>
      </c>
      <c r="S166" s="49" t="e">
        <f>((SUMIFS(FMZINp3_laika_grafiks!$K$93:$K$231,FMZINp3_laika_grafiks!#REF!,'GRAFIKI II'!$P166,FMZINp3_laika_grafiks!$M$93:$M$231,'GRAFIKI II'!S$119))/1000000)</f>
        <v>#REF!</v>
      </c>
      <c r="T166" s="49" t="e">
        <f>((SUMIFS(FMZINp3_laika_grafiks!$K$93:$K$231,FMZINp3_laika_grafiks!#REF!,'GRAFIKI II'!$P166,FMZINp3_laika_grafiks!$M$93:$M$231,'GRAFIKI II'!T$119))/1000000)</f>
        <v>#REF!</v>
      </c>
      <c r="U166" s="49" t="e">
        <f>((SUMIFS(FMZINp3_laika_grafiks!$K$93:$K$231,FMZINp3_laika_grafiks!#REF!,'GRAFIKI II'!$P166,FMZINp3_laika_grafiks!$M$93:$M$231,'GRAFIKI II'!U$119))/1000000)</f>
        <v>#REF!</v>
      </c>
      <c r="V166" s="49" t="e">
        <f>((SUMIFS(FMZINp3_laika_grafiks!$K$93:$K$231,FMZINp3_laika_grafiks!#REF!,'GRAFIKI II'!$P166,FMZINp3_laika_grafiks!$M$93:$M$231,'GRAFIKI II'!V$119))/1000000)</f>
        <v>#REF!</v>
      </c>
      <c r="W166" s="49" t="e">
        <f>((SUMIFS(FMZINp3_laika_grafiks!$K$93:$K$231,FMZINp3_laika_grafiks!#REF!,'GRAFIKI II'!$P166,FMZINp3_laika_grafiks!$M$93:$M$231,'GRAFIKI II'!W$119))/1000000)</f>
        <v>#REF!</v>
      </c>
      <c r="X166" s="49" t="e">
        <f>((SUMIFS(FMZINp3_laika_grafiks!$K$93:$K$231,FMZINp3_laika_grafiks!#REF!,'GRAFIKI II'!$P166,FMZINp3_laika_grafiks!$M$93:$M$231,'GRAFIKI II'!X$119))/1000000)</f>
        <v>#REF!</v>
      </c>
      <c r="Y166" s="49" t="e">
        <f>((SUMIFS(FMZINp3_laika_grafiks!$K$93:$K$231,FMZINp3_laika_grafiks!#REF!,'GRAFIKI II'!$P166,FMZINp3_laika_grafiks!$M$93:$M$231,'GRAFIKI II'!Y$119))/1000000)</f>
        <v>#REF!</v>
      </c>
      <c r="Z166" s="49" t="e">
        <f>((SUMIFS(FMZINp3_laika_grafiks!$K$93:$K$231,FMZINp3_laika_grafiks!#REF!,'GRAFIKI II'!$P166,FMZINp3_laika_grafiks!$M$93:$M$231,'GRAFIKI II'!Z$119))/1000000)</f>
        <v>#REF!</v>
      </c>
      <c r="AA166" s="49" t="e">
        <f>((SUMIFS(FMZINp3_laika_grafiks!$K$93:$K$231,FMZINp3_laika_grafiks!#REF!,'GRAFIKI II'!$P166,FMZINp3_laika_grafiks!$M$93:$M$231,'GRAFIKI II'!AA$119))/1000000)</f>
        <v>#REF!</v>
      </c>
      <c r="AB166" s="49" t="e">
        <f>((SUMIFS(FMZINp3_laika_grafiks!$K$93:$K$231,FMZINp3_laika_grafiks!#REF!,'GRAFIKI II'!$P166,FMZINp3_laika_grafiks!$M$93:$M$231,'GRAFIKI II'!AB$119))/1000000)</f>
        <v>#REF!</v>
      </c>
    </row>
    <row r="167" spans="1:28" x14ac:dyDescent="0.4">
      <c r="A167" s="78" t="s">
        <v>45</v>
      </c>
      <c r="B167" s="83" t="e">
        <f>SUMIFS(FMZINp3_laika_grafiks!$K$93:$K$231,FMZINp3_laika_grafiks!#REF!,'GRAFIKI II'!$A167,FMZINp3_laika_grafiks!$M$93:$M$231,'GRAFIKI II'!B$119)/1000000</f>
        <v>#REF!</v>
      </c>
      <c r="C167" s="83" t="e">
        <f>SUMIFS(FMZINp3_laika_grafiks!$K$93:$K$231,FMZINp3_laika_grafiks!#REF!,'GRAFIKI II'!$A167,FMZINp3_laika_grafiks!$M$93:$M$231,'GRAFIKI II'!C$119)/1000000</f>
        <v>#REF!</v>
      </c>
      <c r="D167" s="83" t="e">
        <f>SUMIFS(FMZINp3_laika_grafiks!$K$93:$K$231,FMZINp3_laika_grafiks!#REF!,'GRAFIKI II'!$A167,FMZINp3_laika_grafiks!$M$93:$M$231,'GRAFIKI II'!D$119)/1000000</f>
        <v>#REF!</v>
      </c>
      <c r="E167" s="83" t="e">
        <f>SUMIFS(FMZINp3_laika_grafiks!$K$93:$K$231,FMZINp3_laika_grafiks!#REF!,'GRAFIKI II'!$A167,FMZINp3_laika_grafiks!$M$93:$M$231,'GRAFIKI II'!E$119)/1000000</f>
        <v>#REF!</v>
      </c>
      <c r="F167" s="83" t="e">
        <f>SUMIFS(FMZINp3_laika_grafiks!$K$93:$K$231,FMZINp3_laika_grafiks!#REF!,'GRAFIKI II'!$A167,FMZINp3_laika_grafiks!$M$93:$M$231,'GRAFIKI II'!F$119)/1000000</f>
        <v>#REF!</v>
      </c>
      <c r="G167" s="83" t="e">
        <f>SUMIFS(FMZINp3_laika_grafiks!$K$93:$K$231,FMZINp3_laika_grafiks!#REF!,'GRAFIKI II'!$A167,FMZINp3_laika_grafiks!$M$93:$M$231,'GRAFIKI II'!G$119)/1000000</f>
        <v>#REF!</v>
      </c>
      <c r="H167" s="83" t="e">
        <f>SUMIFS(FMZINp3_laika_grafiks!$K$93:$K$231,FMZINp3_laika_grafiks!#REF!,'GRAFIKI II'!$A167,FMZINp3_laika_grafiks!$M$93:$M$231,'GRAFIKI II'!H$119)/1000000</f>
        <v>#REF!</v>
      </c>
      <c r="I167" s="83" t="e">
        <f>SUMIFS(FMZINp3_laika_grafiks!$K$93:$K$231,FMZINp3_laika_grafiks!#REF!,'GRAFIKI II'!$A167,FMZINp3_laika_grafiks!$M$93:$M$231,'GRAFIKI II'!I$119)/1000000</f>
        <v>#REF!</v>
      </c>
      <c r="J167" s="83" t="e">
        <f>SUMIFS(FMZINp3_laika_grafiks!$K$93:$K$231,FMZINp3_laika_grafiks!#REF!,'GRAFIKI II'!$A167,FMZINp3_laika_grafiks!$M$93:$M$231,'GRAFIKI II'!J$119)/1000000</f>
        <v>#REF!</v>
      </c>
      <c r="K167" s="83" t="e">
        <f>SUMIFS(FMZINp3_laika_grafiks!$K$93:$K$231,FMZINp3_laika_grafiks!#REF!,'GRAFIKI II'!$A167,FMZINp3_laika_grafiks!$M$93:$M$231,'GRAFIKI II'!K$119)/1000000</f>
        <v>#REF!</v>
      </c>
      <c r="L167" s="83" t="e">
        <f>SUMIFS(FMZINp3_laika_grafiks!$K$93:$K$231,FMZINp3_laika_grafiks!#REF!,'GRAFIKI II'!$A167,FMZINp3_laika_grafiks!$M$93:$M$231,'GRAFIKI II'!L$119)/1000000</f>
        <v>#REF!</v>
      </c>
      <c r="M167" s="83" t="e">
        <f>SUMIFS(FMZINp3_laika_grafiks!$K$93:$K$231,FMZINp3_laika_grafiks!#REF!,'GRAFIKI II'!$A167,FMZINp3_laika_grafiks!$M$93:$M$231,'GRAFIKI II'!M$119)/1000000</f>
        <v>#REF!</v>
      </c>
      <c r="P167" s="51" t="s">
        <v>45</v>
      </c>
      <c r="Q167" s="49" t="e">
        <f>((SUMIFS(FMZINp3_laika_grafiks!$K$93:$K$231,FMZINp3_laika_grafiks!#REF!,'GRAFIKI II'!$P167,FMZINp3_laika_grafiks!$M$93:$M$231,'GRAFIKI II'!Q$119))/1000000)</f>
        <v>#REF!</v>
      </c>
      <c r="R167" s="49" t="e">
        <f>((SUMIFS(FMZINp3_laika_grafiks!$K$93:$K$231,FMZINp3_laika_grafiks!#REF!,'GRAFIKI II'!$P167,FMZINp3_laika_grafiks!$M$93:$M$231,'GRAFIKI II'!R$119))/1000000)</f>
        <v>#REF!</v>
      </c>
      <c r="S167" s="49" t="e">
        <f>((SUMIFS(FMZINp3_laika_grafiks!$K$93:$K$231,FMZINp3_laika_grafiks!#REF!,'GRAFIKI II'!$P167,FMZINp3_laika_grafiks!$M$93:$M$231,'GRAFIKI II'!S$119))/1000000)</f>
        <v>#REF!</v>
      </c>
      <c r="T167" s="49" t="e">
        <f>((SUMIFS(FMZINp3_laika_grafiks!$K$93:$K$231,FMZINp3_laika_grafiks!#REF!,'GRAFIKI II'!$P167,FMZINp3_laika_grafiks!$M$93:$M$231,'GRAFIKI II'!T$119))/1000000)</f>
        <v>#REF!</v>
      </c>
      <c r="U167" s="49" t="e">
        <f>((SUMIFS(FMZINp3_laika_grafiks!$K$93:$K$231,FMZINp3_laika_grafiks!#REF!,'GRAFIKI II'!$P167,FMZINp3_laika_grafiks!$M$93:$M$231,'GRAFIKI II'!U$119))/1000000)</f>
        <v>#REF!</v>
      </c>
      <c r="V167" s="49" t="e">
        <f>((SUMIFS(FMZINp3_laika_grafiks!$K$93:$K$231,FMZINp3_laika_grafiks!#REF!,'GRAFIKI II'!$P167,FMZINp3_laika_grafiks!$M$93:$M$231,'GRAFIKI II'!V$119))/1000000)</f>
        <v>#REF!</v>
      </c>
      <c r="W167" s="49" t="e">
        <f>((SUMIFS(FMZINp3_laika_grafiks!$K$93:$K$231,FMZINp3_laika_grafiks!#REF!,'GRAFIKI II'!$P167,FMZINp3_laika_grafiks!$M$93:$M$231,'GRAFIKI II'!W$119))/1000000)</f>
        <v>#REF!</v>
      </c>
      <c r="X167" s="49" t="e">
        <f>((SUMIFS(FMZINp3_laika_grafiks!$K$93:$K$231,FMZINp3_laika_grafiks!#REF!,'GRAFIKI II'!$P167,FMZINp3_laika_grafiks!$M$93:$M$231,'GRAFIKI II'!X$119))/1000000)</f>
        <v>#REF!</v>
      </c>
      <c r="Y167" s="49" t="e">
        <f>((SUMIFS(FMZINp3_laika_grafiks!$K$93:$K$231,FMZINp3_laika_grafiks!#REF!,'GRAFIKI II'!$P167,FMZINp3_laika_grafiks!$M$93:$M$231,'GRAFIKI II'!Y$119))/1000000)</f>
        <v>#REF!</v>
      </c>
      <c r="Z167" s="49" t="e">
        <f>((SUMIFS(FMZINp3_laika_grafiks!$K$93:$K$231,FMZINp3_laika_grafiks!#REF!,'GRAFIKI II'!$P167,FMZINp3_laika_grafiks!$M$93:$M$231,'GRAFIKI II'!Z$119))/1000000)</f>
        <v>#REF!</v>
      </c>
      <c r="AA167" s="49" t="e">
        <f>((SUMIFS(FMZINp3_laika_grafiks!$K$93:$K$231,FMZINp3_laika_grafiks!#REF!,'GRAFIKI II'!$P167,FMZINp3_laika_grafiks!$M$93:$M$231,'GRAFIKI II'!AA$119))/1000000)</f>
        <v>#REF!</v>
      </c>
      <c r="AB167" s="49" t="e">
        <f>((SUMIFS(FMZINp3_laika_grafiks!$K$93:$K$231,FMZINp3_laika_grafiks!#REF!,'GRAFIKI II'!$P167,FMZINp3_laika_grafiks!$M$93:$M$231,'GRAFIKI II'!AB$119))/1000000)</f>
        <v>#REF!</v>
      </c>
    </row>
    <row r="168" spans="1:28" x14ac:dyDescent="0.4">
      <c r="A168" s="78" t="s">
        <v>49</v>
      </c>
      <c r="B168" s="83" t="e">
        <f>SUMIFS(FMZINp3_laika_grafiks!$K$93:$K$231,FMZINp3_laika_grafiks!#REF!,'GRAFIKI II'!$A168,FMZINp3_laika_grafiks!$M$93:$M$231,'GRAFIKI II'!B$119)/1000000</f>
        <v>#REF!</v>
      </c>
      <c r="C168" s="83" t="e">
        <f>SUMIFS(FMZINp3_laika_grafiks!$K$93:$K$231,FMZINp3_laika_grafiks!#REF!,'GRAFIKI II'!$A168,FMZINp3_laika_grafiks!$M$93:$M$231,'GRAFIKI II'!C$119)/1000000</f>
        <v>#REF!</v>
      </c>
      <c r="D168" s="83" t="e">
        <f>SUMIFS(FMZINp3_laika_grafiks!$K$93:$K$231,FMZINp3_laika_grafiks!#REF!,'GRAFIKI II'!$A168,FMZINp3_laika_grafiks!$M$93:$M$231,'GRAFIKI II'!D$119)/1000000</f>
        <v>#REF!</v>
      </c>
      <c r="E168" s="83" t="e">
        <f>SUMIFS(FMZINp3_laika_grafiks!$K$93:$K$231,FMZINp3_laika_grafiks!#REF!,'GRAFIKI II'!$A168,FMZINp3_laika_grafiks!$M$93:$M$231,'GRAFIKI II'!E$119)/1000000</f>
        <v>#REF!</v>
      </c>
      <c r="F168" s="83" t="e">
        <f>SUMIFS(FMZINp3_laika_grafiks!$K$93:$K$231,FMZINp3_laika_grafiks!#REF!,'GRAFIKI II'!$A168,FMZINp3_laika_grafiks!$M$93:$M$231,'GRAFIKI II'!F$119)/1000000</f>
        <v>#REF!</v>
      </c>
      <c r="G168" s="83" t="e">
        <f>SUMIFS(FMZINp3_laika_grafiks!$K$93:$K$231,FMZINp3_laika_grafiks!#REF!,'GRAFIKI II'!$A168,FMZINp3_laika_grafiks!$M$93:$M$231,'GRAFIKI II'!G$119)/1000000</f>
        <v>#REF!</v>
      </c>
      <c r="H168" s="83" t="e">
        <f>SUMIFS(FMZINp3_laika_grafiks!$K$93:$K$231,FMZINp3_laika_grafiks!#REF!,'GRAFIKI II'!$A168,FMZINp3_laika_grafiks!$M$93:$M$231,'GRAFIKI II'!H$119)/1000000</f>
        <v>#REF!</v>
      </c>
      <c r="I168" s="83" t="e">
        <f>SUMIFS(FMZINp3_laika_grafiks!$K$93:$K$231,FMZINp3_laika_grafiks!#REF!,'GRAFIKI II'!$A168,FMZINp3_laika_grafiks!$M$93:$M$231,'GRAFIKI II'!I$119)/1000000</f>
        <v>#REF!</v>
      </c>
      <c r="J168" s="83" t="e">
        <f>SUMIFS(FMZINp3_laika_grafiks!$K$93:$K$231,FMZINp3_laika_grafiks!#REF!,'GRAFIKI II'!$A168,FMZINp3_laika_grafiks!$M$93:$M$231,'GRAFIKI II'!J$119)/1000000</f>
        <v>#REF!</v>
      </c>
      <c r="K168" s="83" t="e">
        <f>SUMIFS(FMZINp3_laika_grafiks!$K$93:$K$231,FMZINp3_laika_grafiks!#REF!,'GRAFIKI II'!$A168,FMZINp3_laika_grafiks!$M$93:$M$231,'GRAFIKI II'!K$119)/1000000</f>
        <v>#REF!</v>
      </c>
      <c r="L168" s="83" t="e">
        <f>SUMIFS(FMZINp3_laika_grafiks!$K$93:$K$231,FMZINp3_laika_grafiks!#REF!,'GRAFIKI II'!$A168,FMZINp3_laika_grafiks!$M$93:$M$231,'GRAFIKI II'!L$119)/1000000</f>
        <v>#REF!</v>
      </c>
      <c r="M168" s="83" t="e">
        <f>SUMIFS(FMZINp3_laika_grafiks!$K$93:$K$231,FMZINp3_laika_grafiks!#REF!,'GRAFIKI II'!$A168,FMZINp3_laika_grafiks!$M$93:$M$231,'GRAFIKI II'!M$119)/1000000</f>
        <v>#REF!</v>
      </c>
      <c r="P168" s="51" t="s">
        <v>49</v>
      </c>
      <c r="Q168" s="49" t="e">
        <f>((SUMIFS(FMZINp3_laika_grafiks!$K$93:$K$231,FMZINp3_laika_grafiks!#REF!,'GRAFIKI II'!$P168,FMZINp3_laika_grafiks!$M$93:$M$231,'GRAFIKI II'!Q$119))/1000000)</f>
        <v>#REF!</v>
      </c>
      <c r="R168" s="49" t="e">
        <f>((SUMIFS(FMZINp3_laika_grafiks!$K$93:$K$231,FMZINp3_laika_grafiks!#REF!,'GRAFIKI II'!$P168,FMZINp3_laika_grafiks!$M$93:$M$231,'GRAFIKI II'!R$119))/1000000)</f>
        <v>#REF!</v>
      </c>
      <c r="S168" s="49" t="e">
        <f>((SUMIFS(FMZINp3_laika_grafiks!$K$93:$K$231,FMZINp3_laika_grafiks!#REF!,'GRAFIKI II'!$P168,FMZINp3_laika_grafiks!$M$93:$M$231,'GRAFIKI II'!S$119))/1000000)</f>
        <v>#REF!</v>
      </c>
      <c r="T168" s="49" t="e">
        <f>((SUMIFS(FMZINp3_laika_grafiks!$K$93:$K$231,FMZINp3_laika_grafiks!#REF!,'GRAFIKI II'!$P168,FMZINp3_laika_grafiks!$M$93:$M$231,'GRAFIKI II'!T$119))/1000000)</f>
        <v>#REF!</v>
      </c>
      <c r="U168" s="49" t="e">
        <f>((SUMIFS(FMZINp3_laika_grafiks!$K$93:$K$231,FMZINp3_laika_grafiks!#REF!,'GRAFIKI II'!$P168,FMZINp3_laika_grafiks!$M$93:$M$231,'GRAFIKI II'!U$119))/1000000)</f>
        <v>#REF!</v>
      </c>
      <c r="V168" s="49" t="e">
        <f>((SUMIFS(FMZINp3_laika_grafiks!$K$93:$K$231,FMZINp3_laika_grafiks!#REF!,'GRAFIKI II'!$P168,FMZINp3_laika_grafiks!$M$93:$M$231,'GRAFIKI II'!V$119))/1000000)</f>
        <v>#REF!</v>
      </c>
      <c r="W168" s="49" t="e">
        <f>((SUMIFS(FMZINp3_laika_grafiks!$K$93:$K$231,FMZINp3_laika_grafiks!#REF!,'GRAFIKI II'!$P168,FMZINp3_laika_grafiks!$M$93:$M$231,'GRAFIKI II'!W$119))/1000000)</f>
        <v>#REF!</v>
      </c>
      <c r="X168" s="49" t="e">
        <f>((SUMIFS(FMZINp3_laika_grafiks!$K$93:$K$231,FMZINp3_laika_grafiks!#REF!,'GRAFIKI II'!$P168,FMZINp3_laika_grafiks!$M$93:$M$231,'GRAFIKI II'!X$119))/1000000)</f>
        <v>#REF!</v>
      </c>
      <c r="Y168" s="49" t="e">
        <f>((SUMIFS(FMZINp3_laika_grafiks!$K$93:$K$231,FMZINp3_laika_grafiks!#REF!,'GRAFIKI II'!$P168,FMZINp3_laika_grafiks!$M$93:$M$231,'GRAFIKI II'!Y$119))/1000000)</f>
        <v>#REF!</v>
      </c>
      <c r="Z168" s="49" t="e">
        <f>((SUMIFS(FMZINp3_laika_grafiks!$K$93:$K$231,FMZINp3_laika_grafiks!#REF!,'GRAFIKI II'!$P168,FMZINp3_laika_grafiks!$M$93:$M$231,'GRAFIKI II'!Z$119))/1000000)</f>
        <v>#REF!</v>
      </c>
      <c r="AA168" s="49" t="e">
        <f>((SUMIFS(FMZINp3_laika_grafiks!$K$93:$K$231,FMZINp3_laika_grafiks!#REF!,'GRAFIKI II'!$P168,FMZINp3_laika_grafiks!$M$93:$M$231,'GRAFIKI II'!AA$119))/1000000)</f>
        <v>#REF!</v>
      </c>
      <c r="AB168" s="49" t="e">
        <f>((SUMIFS(FMZINp3_laika_grafiks!$K$93:$K$231,FMZINp3_laika_grafiks!#REF!,'GRAFIKI II'!$P168,FMZINp3_laika_grafiks!$M$93:$M$231,'GRAFIKI II'!AB$119))/1000000)</f>
        <v>#REF!</v>
      </c>
    </row>
    <row r="169" spans="1:28" x14ac:dyDescent="0.4">
      <c r="A169" s="78" t="s">
        <v>50</v>
      </c>
      <c r="B169" s="83" t="e">
        <f>SUMIFS(FMZINp3_laika_grafiks!$K$93:$K$231,FMZINp3_laika_grafiks!#REF!,'GRAFIKI II'!$A169,FMZINp3_laika_grafiks!$M$93:$M$231,'GRAFIKI II'!B$119)/1000000</f>
        <v>#REF!</v>
      </c>
      <c r="C169" s="83" t="e">
        <f>SUMIFS(FMZINp3_laika_grafiks!$K$93:$K$231,FMZINp3_laika_grafiks!#REF!,'GRAFIKI II'!$A169,FMZINp3_laika_grafiks!$M$93:$M$231,'GRAFIKI II'!C$119)/1000000</f>
        <v>#REF!</v>
      </c>
      <c r="D169" s="83" t="e">
        <f>SUMIFS(FMZINp3_laika_grafiks!$K$93:$K$231,FMZINp3_laika_grafiks!#REF!,'GRAFIKI II'!$A169,FMZINp3_laika_grafiks!$M$93:$M$231,'GRAFIKI II'!D$119)/1000000</f>
        <v>#REF!</v>
      </c>
      <c r="E169" s="83" t="e">
        <f>SUMIFS(FMZINp3_laika_grafiks!$K$93:$K$231,FMZINp3_laika_grafiks!#REF!,'GRAFIKI II'!$A169,FMZINp3_laika_grafiks!$M$93:$M$231,'GRAFIKI II'!E$119)/1000000</f>
        <v>#REF!</v>
      </c>
      <c r="F169" s="83" t="e">
        <f>SUMIFS(FMZINp3_laika_grafiks!$K$93:$K$231,FMZINp3_laika_grafiks!#REF!,'GRAFIKI II'!$A169,FMZINp3_laika_grafiks!$M$93:$M$231,'GRAFIKI II'!F$119)/1000000</f>
        <v>#REF!</v>
      </c>
      <c r="G169" s="83" t="e">
        <f>SUMIFS(FMZINp3_laika_grafiks!$K$93:$K$231,FMZINp3_laika_grafiks!#REF!,'GRAFIKI II'!$A169,FMZINp3_laika_grafiks!$M$93:$M$231,'GRAFIKI II'!G$119)/1000000</f>
        <v>#REF!</v>
      </c>
      <c r="H169" s="83" t="e">
        <f>SUMIFS(FMZINp3_laika_grafiks!$K$93:$K$231,FMZINp3_laika_grafiks!#REF!,'GRAFIKI II'!$A169,FMZINp3_laika_grafiks!$M$93:$M$231,'GRAFIKI II'!H$119)/1000000</f>
        <v>#REF!</v>
      </c>
      <c r="I169" s="83" t="e">
        <f>SUMIFS(FMZINp3_laika_grafiks!$K$93:$K$231,FMZINp3_laika_grafiks!#REF!,'GRAFIKI II'!$A169,FMZINp3_laika_grafiks!$M$93:$M$231,'GRAFIKI II'!I$119)/1000000</f>
        <v>#REF!</v>
      </c>
      <c r="J169" s="83" t="e">
        <f>SUMIFS(FMZINp3_laika_grafiks!$K$93:$K$231,FMZINp3_laika_grafiks!#REF!,'GRAFIKI II'!$A169,FMZINp3_laika_grafiks!$M$93:$M$231,'GRAFIKI II'!J$119)/1000000</f>
        <v>#REF!</v>
      </c>
      <c r="K169" s="83" t="e">
        <f>SUMIFS(FMZINp3_laika_grafiks!$K$93:$K$231,FMZINp3_laika_grafiks!#REF!,'GRAFIKI II'!$A169,FMZINp3_laika_grafiks!$M$93:$M$231,'GRAFIKI II'!K$119)/1000000</f>
        <v>#REF!</v>
      </c>
      <c r="L169" s="83" t="e">
        <f>SUMIFS(FMZINp3_laika_grafiks!$K$93:$K$231,FMZINp3_laika_grafiks!#REF!,'GRAFIKI II'!$A169,FMZINp3_laika_grafiks!$M$93:$M$231,'GRAFIKI II'!L$119)/1000000</f>
        <v>#REF!</v>
      </c>
      <c r="M169" s="83" t="e">
        <f>SUMIFS(FMZINp3_laika_grafiks!$K$93:$K$231,FMZINp3_laika_grafiks!#REF!,'GRAFIKI II'!$A169,FMZINp3_laika_grafiks!$M$93:$M$231,'GRAFIKI II'!M$119)/1000000</f>
        <v>#REF!</v>
      </c>
      <c r="P169" s="51" t="s">
        <v>50</v>
      </c>
      <c r="Q169" s="49" t="e">
        <f>((SUMIFS(FMZINp3_laika_grafiks!$K$93:$K$231,FMZINp3_laika_grafiks!#REF!,'GRAFIKI II'!$P169,FMZINp3_laika_grafiks!$M$93:$M$231,'GRAFIKI II'!Q$119))/1000000)</f>
        <v>#REF!</v>
      </c>
      <c r="R169" s="49" t="e">
        <f>((SUMIFS(FMZINp3_laika_grafiks!$K$93:$K$231,FMZINp3_laika_grafiks!#REF!,'GRAFIKI II'!$P169,FMZINp3_laika_grafiks!$M$93:$M$231,'GRAFIKI II'!R$119))/1000000)</f>
        <v>#REF!</v>
      </c>
      <c r="S169" s="49" t="e">
        <f>((SUMIFS(FMZINp3_laika_grafiks!$K$93:$K$231,FMZINp3_laika_grafiks!#REF!,'GRAFIKI II'!$P169,FMZINp3_laika_grafiks!$M$93:$M$231,'GRAFIKI II'!S$119))/1000000)</f>
        <v>#REF!</v>
      </c>
      <c r="T169" s="49" t="e">
        <f>((SUMIFS(FMZINp3_laika_grafiks!$K$93:$K$231,FMZINp3_laika_grafiks!#REF!,'GRAFIKI II'!$P169,FMZINp3_laika_grafiks!$M$93:$M$231,'GRAFIKI II'!T$119))/1000000)</f>
        <v>#REF!</v>
      </c>
      <c r="U169" s="49" t="e">
        <f>((SUMIFS(FMZINp3_laika_grafiks!$K$93:$K$231,FMZINp3_laika_grafiks!#REF!,'GRAFIKI II'!$P169,FMZINp3_laika_grafiks!$M$93:$M$231,'GRAFIKI II'!U$119))/1000000)</f>
        <v>#REF!</v>
      </c>
      <c r="V169" s="49" t="e">
        <f>((SUMIFS(FMZINp3_laika_grafiks!$K$93:$K$231,FMZINp3_laika_grafiks!#REF!,'GRAFIKI II'!$P169,FMZINp3_laika_grafiks!$M$93:$M$231,'GRAFIKI II'!V$119))/1000000)</f>
        <v>#REF!</v>
      </c>
      <c r="W169" s="49" t="e">
        <f>((SUMIFS(FMZINp3_laika_grafiks!$K$93:$K$231,FMZINp3_laika_grafiks!#REF!,'GRAFIKI II'!$P169,FMZINp3_laika_grafiks!$M$93:$M$231,'GRAFIKI II'!W$119))/1000000)</f>
        <v>#REF!</v>
      </c>
      <c r="X169" s="49" t="e">
        <f>((SUMIFS(FMZINp3_laika_grafiks!$K$93:$K$231,FMZINp3_laika_grafiks!#REF!,'GRAFIKI II'!$P169,FMZINp3_laika_grafiks!$M$93:$M$231,'GRAFIKI II'!X$119))/1000000)</f>
        <v>#REF!</v>
      </c>
      <c r="Y169" s="49" t="e">
        <f>((SUMIFS(FMZINp3_laika_grafiks!$K$93:$K$231,FMZINp3_laika_grafiks!#REF!,'GRAFIKI II'!$P169,FMZINp3_laika_grafiks!$M$93:$M$231,'GRAFIKI II'!Y$119))/1000000)</f>
        <v>#REF!</v>
      </c>
      <c r="Z169" s="49" t="e">
        <f>((SUMIFS(FMZINp3_laika_grafiks!$K$93:$K$231,FMZINp3_laika_grafiks!#REF!,'GRAFIKI II'!$P169,FMZINp3_laika_grafiks!$M$93:$M$231,'GRAFIKI II'!Z$119))/1000000)</f>
        <v>#REF!</v>
      </c>
      <c r="AA169" s="49" t="e">
        <f>((SUMIFS(FMZINp3_laika_grafiks!$K$93:$K$231,FMZINp3_laika_grafiks!#REF!,'GRAFIKI II'!$P169,FMZINp3_laika_grafiks!$M$93:$M$231,'GRAFIKI II'!AA$119))/1000000)</f>
        <v>#REF!</v>
      </c>
      <c r="AB169" s="49" t="e">
        <f>((SUMIFS(FMZINp3_laika_grafiks!$K$93:$K$231,FMZINp3_laika_grafiks!#REF!,'GRAFIKI II'!$P169,FMZINp3_laika_grafiks!$M$93:$M$231,'GRAFIKI II'!AB$119))/1000000)</f>
        <v>#REF!</v>
      </c>
    </row>
    <row r="170" spans="1:28" x14ac:dyDescent="0.4">
      <c r="A170" s="78" t="s">
        <v>51</v>
      </c>
      <c r="B170" s="83" t="e">
        <f>SUMIFS(FMZINp3_laika_grafiks!$K$93:$K$231,FMZINp3_laika_grafiks!#REF!,'GRAFIKI II'!$A170,FMZINp3_laika_grafiks!$M$93:$M$231,'GRAFIKI II'!B$119)/1000000</f>
        <v>#REF!</v>
      </c>
      <c r="C170" s="83" t="e">
        <f>SUMIFS(FMZINp3_laika_grafiks!$K$93:$K$231,FMZINp3_laika_grafiks!#REF!,'GRAFIKI II'!$A170,FMZINp3_laika_grafiks!$M$93:$M$231,'GRAFIKI II'!C$119)/1000000</f>
        <v>#REF!</v>
      </c>
      <c r="D170" s="83" t="e">
        <f>SUMIFS(FMZINp3_laika_grafiks!$K$93:$K$231,FMZINp3_laika_grafiks!#REF!,'GRAFIKI II'!$A170,FMZINp3_laika_grafiks!$M$93:$M$231,'GRAFIKI II'!D$119)/1000000</f>
        <v>#REF!</v>
      </c>
      <c r="E170" s="83" t="e">
        <f>SUMIFS(FMZINp3_laika_grafiks!$K$93:$K$231,FMZINp3_laika_grafiks!#REF!,'GRAFIKI II'!$A170,FMZINp3_laika_grafiks!$M$93:$M$231,'GRAFIKI II'!E$119)/1000000</f>
        <v>#REF!</v>
      </c>
      <c r="F170" s="83" t="e">
        <f>SUMIFS(FMZINp3_laika_grafiks!$K$93:$K$231,FMZINp3_laika_grafiks!#REF!,'GRAFIKI II'!$A170,FMZINp3_laika_grafiks!$M$93:$M$231,'GRAFIKI II'!F$119)/1000000</f>
        <v>#REF!</v>
      </c>
      <c r="G170" s="83" t="e">
        <f>SUMIFS(FMZINp3_laika_grafiks!$K$93:$K$231,FMZINp3_laika_grafiks!#REF!,'GRAFIKI II'!$A170,FMZINp3_laika_grafiks!$M$93:$M$231,'GRAFIKI II'!G$119)/1000000</f>
        <v>#REF!</v>
      </c>
      <c r="H170" s="83" t="e">
        <f>SUMIFS(FMZINp3_laika_grafiks!$K$93:$K$231,FMZINp3_laika_grafiks!#REF!,'GRAFIKI II'!$A170,FMZINp3_laika_grafiks!$M$93:$M$231,'GRAFIKI II'!H$119)/1000000</f>
        <v>#REF!</v>
      </c>
      <c r="I170" s="83" t="e">
        <f>SUMIFS(FMZINp3_laika_grafiks!$K$93:$K$231,FMZINp3_laika_grafiks!#REF!,'GRAFIKI II'!$A170,FMZINp3_laika_grafiks!$M$93:$M$231,'GRAFIKI II'!I$119)/1000000</f>
        <v>#REF!</v>
      </c>
      <c r="J170" s="83" t="e">
        <f>SUMIFS(FMZINp3_laika_grafiks!$K$93:$K$231,FMZINp3_laika_grafiks!#REF!,'GRAFIKI II'!$A170,FMZINp3_laika_grafiks!$M$93:$M$231,'GRAFIKI II'!J$119)/1000000</f>
        <v>#REF!</v>
      </c>
      <c r="K170" s="83" t="e">
        <f>SUMIFS(FMZINp3_laika_grafiks!$K$93:$K$231,FMZINp3_laika_grafiks!#REF!,'GRAFIKI II'!$A170,FMZINp3_laika_grafiks!$M$93:$M$231,'GRAFIKI II'!K$119)/1000000</f>
        <v>#REF!</v>
      </c>
      <c r="L170" s="83" t="e">
        <f>SUMIFS(FMZINp3_laika_grafiks!$K$93:$K$231,FMZINp3_laika_grafiks!#REF!,'GRAFIKI II'!$A170,FMZINp3_laika_grafiks!$M$93:$M$231,'GRAFIKI II'!L$119)/1000000</f>
        <v>#REF!</v>
      </c>
      <c r="M170" s="83" t="e">
        <f>SUMIFS(FMZINp3_laika_grafiks!$K$93:$K$231,FMZINp3_laika_grafiks!#REF!,'GRAFIKI II'!$A170,FMZINp3_laika_grafiks!$M$93:$M$231,'GRAFIKI II'!M$119)/1000000</f>
        <v>#REF!</v>
      </c>
      <c r="P170" s="51" t="s">
        <v>51</v>
      </c>
      <c r="Q170" s="49" t="e">
        <f>((SUMIFS(FMZINp3_laika_grafiks!$K$93:$K$231,FMZINp3_laika_grafiks!#REF!,'GRAFIKI II'!$P170,FMZINp3_laika_grafiks!$M$93:$M$231,'GRAFIKI II'!Q$119))/1000000)</f>
        <v>#REF!</v>
      </c>
      <c r="R170" s="49" t="e">
        <f>((SUMIFS(FMZINp3_laika_grafiks!$K$93:$K$231,FMZINp3_laika_grafiks!#REF!,'GRAFIKI II'!$P170,FMZINp3_laika_grafiks!$M$93:$M$231,'GRAFIKI II'!R$119))/1000000)</f>
        <v>#REF!</v>
      </c>
      <c r="S170" s="49" t="e">
        <f>((SUMIFS(FMZINp3_laika_grafiks!$K$93:$K$231,FMZINp3_laika_grafiks!#REF!,'GRAFIKI II'!$P170,FMZINp3_laika_grafiks!$M$93:$M$231,'GRAFIKI II'!S$119))/1000000)</f>
        <v>#REF!</v>
      </c>
      <c r="T170" s="49" t="e">
        <f>((SUMIFS(FMZINp3_laika_grafiks!$K$93:$K$231,FMZINp3_laika_grafiks!#REF!,'GRAFIKI II'!$P170,FMZINp3_laika_grafiks!$M$93:$M$231,'GRAFIKI II'!T$119))/1000000)</f>
        <v>#REF!</v>
      </c>
      <c r="U170" s="49" t="e">
        <f>((SUMIFS(FMZINp3_laika_grafiks!$K$93:$K$231,FMZINp3_laika_grafiks!#REF!,'GRAFIKI II'!$P170,FMZINp3_laika_grafiks!$M$93:$M$231,'GRAFIKI II'!U$119))/1000000)</f>
        <v>#REF!</v>
      </c>
      <c r="V170" s="49" t="e">
        <f>((SUMIFS(FMZINp3_laika_grafiks!$K$93:$K$231,FMZINp3_laika_grafiks!#REF!,'GRAFIKI II'!$P170,FMZINp3_laika_grafiks!$M$93:$M$231,'GRAFIKI II'!V$119))/1000000)</f>
        <v>#REF!</v>
      </c>
      <c r="W170" s="49" t="e">
        <f>((SUMIFS(FMZINp3_laika_grafiks!$K$93:$K$231,FMZINp3_laika_grafiks!#REF!,'GRAFIKI II'!$P170,FMZINp3_laika_grafiks!$M$93:$M$231,'GRAFIKI II'!W$119))/1000000)</f>
        <v>#REF!</v>
      </c>
      <c r="X170" s="49" t="e">
        <f>((SUMIFS(FMZINp3_laika_grafiks!$K$93:$K$231,FMZINp3_laika_grafiks!#REF!,'GRAFIKI II'!$P170,FMZINp3_laika_grafiks!$M$93:$M$231,'GRAFIKI II'!X$119))/1000000)</f>
        <v>#REF!</v>
      </c>
      <c r="Y170" s="49" t="e">
        <f>((SUMIFS(FMZINp3_laika_grafiks!$K$93:$K$231,FMZINp3_laika_grafiks!#REF!,'GRAFIKI II'!$P170,FMZINp3_laika_grafiks!$M$93:$M$231,'GRAFIKI II'!Y$119))/1000000)</f>
        <v>#REF!</v>
      </c>
      <c r="Z170" s="49" t="e">
        <f>((SUMIFS(FMZINp3_laika_grafiks!$K$93:$K$231,FMZINp3_laika_grafiks!#REF!,'GRAFIKI II'!$P170,FMZINp3_laika_grafiks!$M$93:$M$231,'GRAFIKI II'!Z$119))/1000000)</f>
        <v>#REF!</v>
      </c>
      <c r="AA170" s="49" t="e">
        <f>((SUMIFS(FMZINp3_laika_grafiks!$K$93:$K$231,FMZINp3_laika_grafiks!#REF!,'GRAFIKI II'!$P170,FMZINp3_laika_grafiks!$M$93:$M$231,'GRAFIKI II'!AA$119))/1000000)</f>
        <v>#REF!</v>
      </c>
      <c r="AB170" s="49" t="e">
        <f>((SUMIFS(FMZINp3_laika_grafiks!$K$93:$K$231,FMZINp3_laika_grafiks!#REF!,'GRAFIKI II'!$P170,FMZINp3_laika_grafiks!$M$93:$M$231,'GRAFIKI II'!AB$119))/1000000)</f>
        <v>#REF!</v>
      </c>
    </row>
    <row r="171" spans="1:28" x14ac:dyDescent="0.4">
      <c r="A171" s="78" t="s">
        <v>52</v>
      </c>
      <c r="B171" s="83" t="e">
        <f>SUMIFS(FMZINp3_laika_grafiks!$K$93:$K$231,FMZINp3_laika_grafiks!#REF!,'GRAFIKI II'!$A171,FMZINp3_laika_grafiks!$M$93:$M$231,'GRAFIKI II'!B$119)/1000000</f>
        <v>#REF!</v>
      </c>
      <c r="C171" s="83" t="e">
        <f>SUMIFS(FMZINp3_laika_grafiks!$K$93:$K$231,FMZINp3_laika_grafiks!#REF!,'GRAFIKI II'!$A171,FMZINp3_laika_grafiks!$M$93:$M$231,'GRAFIKI II'!C$119)/1000000</f>
        <v>#REF!</v>
      </c>
      <c r="D171" s="83" t="e">
        <f>SUMIFS(FMZINp3_laika_grafiks!$K$93:$K$231,FMZINp3_laika_grafiks!#REF!,'GRAFIKI II'!$A171,FMZINp3_laika_grafiks!$M$93:$M$231,'GRAFIKI II'!D$119)/1000000</f>
        <v>#REF!</v>
      </c>
      <c r="E171" s="83" t="e">
        <f>SUMIFS(FMZINp3_laika_grafiks!$K$93:$K$231,FMZINp3_laika_grafiks!#REF!,'GRAFIKI II'!$A171,FMZINp3_laika_grafiks!$M$93:$M$231,'GRAFIKI II'!E$119)/1000000</f>
        <v>#REF!</v>
      </c>
      <c r="F171" s="83" t="e">
        <f>SUMIFS(FMZINp3_laika_grafiks!$K$93:$K$231,FMZINp3_laika_grafiks!#REF!,'GRAFIKI II'!$A171,FMZINp3_laika_grafiks!$M$93:$M$231,'GRAFIKI II'!F$119)/1000000</f>
        <v>#REF!</v>
      </c>
      <c r="G171" s="83" t="e">
        <f>SUMIFS(FMZINp3_laika_grafiks!$K$93:$K$231,FMZINp3_laika_grafiks!#REF!,'GRAFIKI II'!$A171,FMZINp3_laika_grafiks!$M$93:$M$231,'GRAFIKI II'!G$119)/1000000</f>
        <v>#REF!</v>
      </c>
      <c r="H171" s="83" t="e">
        <f>SUMIFS(FMZINp3_laika_grafiks!$K$93:$K$231,FMZINp3_laika_grafiks!#REF!,'GRAFIKI II'!$A171,FMZINp3_laika_grafiks!$M$93:$M$231,'GRAFIKI II'!H$119)/1000000</f>
        <v>#REF!</v>
      </c>
      <c r="I171" s="83" t="e">
        <f>SUMIFS(FMZINp3_laika_grafiks!$K$93:$K$231,FMZINp3_laika_grafiks!#REF!,'GRAFIKI II'!$A171,FMZINp3_laika_grafiks!$M$93:$M$231,'GRAFIKI II'!I$119)/1000000</f>
        <v>#REF!</v>
      </c>
      <c r="J171" s="83" t="e">
        <f>SUMIFS(FMZINp3_laika_grafiks!$K$93:$K$231,FMZINp3_laika_grafiks!#REF!,'GRAFIKI II'!$A171,FMZINp3_laika_grafiks!$M$93:$M$231,'GRAFIKI II'!J$119)/1000000</f>
        <v>#REF!</v>
      </c>
      <c r="K171" s="83" t="e">
        <f>SUMIFS(FMZINp3_laika_grafiks!$K$93:$K$231,FMZINp3_laika_grafiks!#REF!,'GRAFIKI II'!$A171,FMZINp3_laika_grafiks!$M$93:$M$231,'GRAFIKI II'!K$119)/1000000</f>
        <v>#REF!</v>
      </c>
      <c r="L171" s="83" t="e">
        <f>SUMIFS(FMZINp3_laika_grafiks!$K$93:$K$231,FMZINp3_laika_grafiks!#REF!,'GRAFIKI II'!$A171,FMZINp3_laika_grafiks!$M$93:$M$231,'GRAFIKI II'!L$119)/1000000</f>
        <v>#REF!</v>
      </c>
      <c r="M171" s="83" t="e">
        <f>SUMIFS(FMZINp3_laika_grafiks!$K$93:$K$231,FMZINp3_laika_grafiks!#REF!,'GRAFIKI II'!$A171,FMZINp3_laika_grafiks!$M$93:$M$231,'GRAFIKI II'!M$119)/1000000</f>
        <v>#REF!</v>
      </c>
      <c r="P171" s="51" t="s">
        <v>52</v>
      </c>
      <c r="Q171" s="49" t="e">
        <f>((SUMIFS(FMZINp3_laika_grafiks!$K$93:$K$231,FMZINp3_laika_grafiks!#REF!,'GRAFIKI II'!$P171,FMZINp3_laika_grafiks!$M$93:$M$231,'GRAFIKI II'!Q$119))/1000000)</f>
        <v>#REF!</v>
      </c>
      <c r="R171" s="49" t="e">
        <f>((SUMIFS(FMZINp3_laika_grafiks!$K$93:$K$231,FMZINp3_laika_grafiks!#REF!,'GRAFIKI II'!$P171,FMZINp3_laika_grafiks!$M$93:$M$231,'GRAFIKI II'!R$119))/1000000)</f>
        <v>#REF!</v>
      </c>
      <c r="S171" s="49" t="e">
        <f>((SUMIFS(FMZINp3_laika_grafiks!$K$93:$K$231,FMZINp3_laika_grafiks!#REF!,'GRAFIKI II'!$P171,FMZINp3_laika_grafiks!$M$93:$M$231,'GRAFIKI II'!S$119))/1000000)</f>
        <v>#REF!</v>
      </c>
      <c r="T171" s="49" t="e">
        <f>((SUMIFS(FMZINp3_laika_grafiks!$K$93:$K$231,FMZINp3_laika_grafiks!#REF!,'GRAFIKI II'!$P171,FMZINp3_laika_grafiks!$M$93:$M$231,'GRAFIKI II'!T$119))/1000000)</f>
        <v>#REF!</v>
      </c>
      <c r="U171" s="49" t="e">
        <f>((SUMIFS(FMZINp3_laika_grafiks!$K$93:$K$231,FMZINp3_laika_grafiks!#REF!,'GRAFIKI II'!$P171,FMZINp3_laika_grafiks!$M$93:$M$231,'GRAFIKI II'!U$119))/1000000)</f>
        <v>#REF!</v>
      </c>
      <c r="V171" s="49" t="e">
        <f>((SUMIFS(FMZINp3_laika_grafiks!$K$93:$K$231,FMZINp3_laika_grafiks!#REF!,'GRAFIKI II'!$P171,FMZINp3_laika_grafiks!$M$93:$M$231,'GRAFIKI II'!V$119))/1000000)</f>
        <v>#REF!</v>
      </c>
      <c r="W171" s="49" t="e">
        <f>((SUMIFS(FMZINp3_laika_grafiks!$K$93:$K$231,FMZINp3_laika_grafiks!#REF!,'GRAFIKI II'!$P171,FMZINp3_laika_grafiks!$M$93:$M$231,'GRAFIKI II'!W$119))/1000000)</f>
        <v>#REF!</v>
      </c>
      <c r="X171" s="49" t="e">
        <f>((SUMIFS(FMZINp3_laika_grafiks!$K$93:$K$231,FMZINp3_laika_grafiks!#REF!,'GRAFIKI II'!$P171,FMZINp3_laika_grafiks!$M$93:$M$231,'GRAFIKI II'!X$119))/1000000)</f>
        <v>#REF!</v>
      </c>
      <c r="Y171" s="49" t="e">
        <f>((SUMIFS(FMZINp3_laika_grafiks!$K$93:$K$231,FMZINp3_laika_grafiks!#REF!,'GRAFIKI II'!$P171,FMZINp3_laika_grafiks!$M$93:$M$231,'GRAFIKI II'!Y$119))/1000000)</f>
        <v>#REF!</v>
      </c>
      <c r="Z171" s="49" t="e">
        <f>((SUMIFS(FMZINp3_laika_grafiks!$K$93:$K$231,FMZINp3_laika_grafiks!#REF!,'GRAFIKI II'!$P171,FMZINp3_laika_grafiks!$M$93:$M$231,'GRAFIKI II'!Z$119))/1000000)</f>
        <v>#REF!</v>
      </c>
      <c r="AA171" s="49" t="e">
        <f>((SUMIFS(FMZINp3_laika_grafiks!$K$93:$K$231,FMZINp3_laika_grafiks!#REF!,'GRAFIKI II'!$P171,FMZINp3_laika_grafiks!$M$93:$M$231,'GRAFIKI II'!AA$119))/1000000)</f>
        <v>#REF!</v>
      </c>
      <c r="AB171" s="49" t="e">
        <f>((SUMIFS(FMZINp3_laika_grafiks!$K$93:$K$231,FMZINp3_laika_grafiks!#REF!,'GRAFIKI II'!$P171,FMZINp3_laika_grafiks!$M$93:$M$231,'GRAFIKI II'!AB$119))/1000000)</f>
        <v>#REF!</v>
      </c>
    </row>
    <row r="172" spans="1:28" x14ac:dyDescent="0.4">
      <c r="A172" s="13" t="e">
        <f>SUM(B172:M172)</f>
        <v>#REF!</v>
      </c>
      <c r="B172" s="84" t="e">
        <f>SUM(B150:B171)</f>
        <v>#REF!</v>
      </c>
      <c r="C172" s="84" t="e">
        <f t="shared" ref="C172:M172" si="67">SUM(C150:C171)</f>
        <v>#REF!</v>
      </c>
      <c r="D172" s="84" t="e">
        <f t="shared" si="67"/>
        <v>#REF!</v>
      </c>
      <c r="E172" s="84" t="e">
        <f t="shared" si="67"/>
        <v>#REF!</v>
      </c>
      <c r="F172" s="84" t="e">
        <f t="shared" si="67"/>
        <v>#REF!</v>
      </c>
      <c r="G172" s="84" t="e">
        <f t="shared" si="67"/>
        <v>#REF!</v>
      </c>
      <c r="H172" s="84" t="e">
        <f t="shared" si="67"/>
        <v>#REF!</v>
      </c>
      <c r="I172" s="84" t="e">
        <f t="shared" si="67"/>
        <v>#REF!</v>
      </c>
      <c r="J172" s="84" t="e">
        <f t="shared" si="67"/>
        <v>#REF!</v>
      </c>
      <c r="K172" s="84" t="e">
        <f t="shared" si="67"/>
        <v>#REF!</v>
      </c>
      <c r="L172" s="84" t="e">
        <f t="shared" si="67"/>
        <v>#REF!</v>
      </c>
      <c r="M172" s="84" t="e">
        <f t="shared" si="67"/>
        <v>#REF!</v>
      </c>
      <c r="P172" s="6" t="e">
        <f>SUM(Q172:AB172)</f>
        <v>#REF!</v>
      </c>
      <c r="Q172" s="6" t="e">
        <f>SUM(Q150:Q171)</f>
        <v>#REF!</v>
      </c>
      <c r="R172" s="6" t="e">
        <f t="shared" ref="R172:AB172" si="68">SUM(R150:R171)</f>
        <v>#REF!</v>
      </c>
      <c r="S172" s="6" t="e">
        <f t="shared" si="68"/>
        <v>#REF!</v>
      </c>
      <c r="T172" s="6" t="e">
        <f t="shared" si="68"/>
        <v>#REF!</v>
      </c>
      <c r="U172" s="6" t="e">
        <f t="shared" si="68"/>
        <v>#REF!</v>
      </c>
      <c r="V172" s="6" t="e">
        <f t="shared" si="68"/>
        <v>#REF!</v>
      </c>
      <c r="W172" s="6" t="e">
        <f t="shared" si="68"/>
        <v>#REF!</v>
      </c>
      <c r="X172" s="6" t="e">
        <f t="shared" si="68"/>
        <v>#REF!</v>
      </c>
      <c r="Y172" s="6" t="e">
        <f t="shared" si="68"/>
        <v>#REF!</v>
      </c>
      <c r="Z172" s="6" t="e">
        <f t="shared" si="68"/>
        <v>#REF!</v>
      </c>
      <c r="AA172" s="6" t="e">
        <f t="shared" si="68"/>
        <v>#REF!</v>
      </c>
      <c r="AB172" s="6" t="e">
        <f t="shared" si="68"/>
        <v>#REF!</v>
      </c>
    </row>
    <row r="173" spans="1:28" ht="14.25" customHeight="1" x14ac:dyDescent="0.4"/>
    <row r="176" spans="1:28" x14ac:dyDescent="0.4">
      <c r="B176" s="32"/>
      <c r="C176" s="42" t="s">
        <v>12</v>
      </c>
      <c r="D176" s="42" t="s">
        <v>10</v>
      </c>
      <c r="E176" s="42" t="s">
        <v>9</v>
      </c>
      <c r="F176" s="42" t="str">
        <f>$T$61</f>
        <v>IeM</v>
      </c>
      <c r="G176" s="42" t="s">
        <v>17</v>
      </c>
    </row>
    <row r="177" spans="2:7" x14ac:dyDescent="0.4">
      <c r="B177" s="58" t="s">
        <v>71</v>
      </c>
      <c r="C177" s="32">
        <v>0</v>
      </c>
      <c r="D177" s="59">
        <f>FMZINp3_laika_grafiks!$K$197/1000000</f>
        <v>4.3499999999999996</v>
      </c>
      <c r="E177" s="32">
        <v>0</v>
      </c>
      <c r="F177" s="32">
        <v>0</v>
      </c>
      <c r="G177" s="32">
        <v>0</v>
      </c>
    </row>
    <row r="178" spans="2:7" x14ac:dyDescent="0.4">
      <c r="B178" s="58" t="s">
        <v>70</v>
      </c>
      <c r="C178" s="60" t="e">
        <f>SUMIFS(FMZINp3_laika_grafiks!$K$93:$K$231,FMZINp3_laika_grafiks!#REF!,'GRAFIKI II'!$A178,FMZINp3_laika_grafiks!$M$93:$M$231,'GRAFIKI II'!C$119)/1000000+C180</f>
        <v>#REF!</v>
      </c>
      <c r="D178" s="60" t="e">
        <f>SUMIFS(FMZINp3_laika_grafiks!$K$93:$K$231,FMZINp3_laika_grafiks!#REF!,'GRAFIKI II'!$A178,FMZINp3_laika_grafiks!$M$93:$M$231,'GRAFIKI II'!D$119)/1000000+D180</f>
        <v>#REF!</v>
      </c>
      <c r="E178" s="49">
        <v>0</v>
      </c>
      <c r="F178" s="60" t="e">
        <f>SUMIFS(FMZINp3_laika_grafiks!$K$93:$K$231,FMZINp3_laika_grafiks!#REF!,'GRAFIKI II'!$A178,FMZINp3_laika_grafiks!$M$93:$M$231,'GRAFIKI II'!F$119)/1000000+F180</f>
        <v>#REF!</v>
      </c>
      <c r="G178" s="32">
        <v>0</v>
      </c>
    </row>
    <row r="179" spans="2:7" x14ac:dyDescent="0.4">
      <c r="B179" s="58" t="s">
        <v>69</v>
      </c>
      <c r="C179" s="32">
        <v>0</v>
      </c>
      <c r="D179" s="59">
        <f>FMZINp3_laika_grafiks!$K$197/1000000</f>
        <v>4.3499999999999996</v>
      </c>
      <c r="E179" s="32">
        <v>0</v>
      </c>
      <c r="F179" s="32">
        <v>0</v>
      </c>
      <c r="G179" s="32">
        <v>0</v>
      </c>
    </row>
    <row r="180" spans="2:7" x14ac:dyDescent="0.4">
      <c r="B180" s="58" t="s">
        <v>68</v>
      </c>
      <c r="C180" s="60" t="e">
        <f>D63</f>
        <v>#REF!</v>
      </c>
      <c r="D180" s="59" t="e">
        <f>F63</f>
        <v>#REF!</v>
      </c>
      <c r="E180" s="60" t="e">
        <f>H63</f>
        <v>#REF!</v>
      </c>
      <c r="F180" s="60" t="e">
        <f>$T$63</f>
        <v>#REF!</v>
      </c>
      <c r="G180" s="60" t="e">
        <f>$B$63</f>
        <v>#REF!</v>
      </c>
    </row>
    <row r="183" spans="2:7" x14ac:dyDescent="0.4">
      <c r="B183" s="32"/>
      <c r="C183" s="97" t="s">
        <v>91</v>
      </c>
    </row>
    <row r="184" spans="2:7" x14ac:dyDescent="0.4">
      <c r="B184" s="32"/>
      <c r="C184" s="32" t="s">
        <v>92</v>
      </c>
      <c r="D184" s="61" t="s">
        <v>80</v>
      </c>
    </row>
    <row r="185" spans="2:7" x14ac:dyDescent="0.4">
      <c r="B185" s="32" t="s">
        <v>72</v>
      </c>
      <c r="C185" s="49">
        <f>14639083/1000000</f>
        <v>14.639082999999999</v>
      </c>
      <c r="D185" s="61">
        <v>1</v>
      </c>
    </row>
    <row r="186" spans="2:7" x14ac:dyDescent="0.4">
      <c r="B186" s="32" t="s">
        <v>73</v>
      </c>
      <c r="C186" s="49">
        <f>866802361/1000000</f>
        <v>866.80236100000002</v>
      </c>
      <c r="D186" s="61">
        <v>9</v>
      </c>
    </row>
    <row r="187" spans="2:7" x14ac:dyDescent="0.4">
      <c r="B187" s="32" t="s">
        <v>74</v>
      </c>
      <c r="C187" s="49">
        <f>748300998/1000000</f>
        <v>748.30099800000005</v>
      </c>
      <c r="D187" s="61">
        <v>19</v>
      </c>
    </row>
    <row r="188" spans="2:7" x14ac:dyDescent="0.4">
      <c r="B188" s="32" t="s">
        <v>23</v>
      </c>
      <c r="C188" s="49">
        <f>606095800/1000000</f>
        <v>606.09580000000005</v>
      </c>
      <c r="D188" s="61">
        <v>16</v>
      </c>
    </row>
    <row r="189" spans="2:7" x14ac:dyDescent="0.4">
      <c r="B189" s="32" t="s">
        <v>75</v>
      </c>
      <c r="C189" s="49">
        <f>553843130/1000000</f>
        <v>553.84312999999997</v>
      </c>
      <c r="D189" s="61">
        <v>14</v>
      </c>
    </row>
    <row r="190" spans="2:7" x14ac:dyDescent="0.4">
      <c r="B190" s="32" t="s">
        <v>76</v>
      </c>
      <c r="C190" s="49">
        <f>86990784/1000000</f>
        <v>86.990784000000005</v>
      </c>
      <c r="D190" s="61">
        <v>7</v>
      </c>
    </row>
    <row r="191" spans="2:7" x14ac:dyDescent="0.4">
      <c r="B191" s="32" t="s">
        <v>77</v>
      </c>
      <c r="C191" s="49">
        <f>60387799/1000000</f>
        <v>60.387799000000001</v>
      </c>
      <c r="D191" s="61">
        <v>3</v>
      </c>
    </row>
    <row r="192" spans="2:7" x14ac:dyDescent="0.4">
      <c r="B192" s="32" t="s">
        <v>78</v>
      </c>
      <c r="C192" s="49">
        <f>82017839/1000000</f>
        <v>82.017838999999995</v>
      </c>
      <c r="D192" s="61">
        <v>3</v>
      </c>
    </row>
    <row r="193" spans="1:42" x14ac:dyDescent="0.4">
      <c r="B193" s="32" t="s">
        <v>79</v>
      </c>
      <c r="C193" s="49">
        <f>32042510/1000000</f>
        <v>32.04251</v>
      </c>
      <c r="D193" s="61">
        <v>1</v>
      </c>
      <c r="AE193" t="s">
        <v>59</v>
      </c>
    </row>
    <row r="194" spans="1:42" x14ac:dyDescent="0.4">
      <c r="AE194" s="47" t="s">
        <v>17</v>
      </c>
      <c r="AF194" s="47" t="s">
        <v>12</v>
      </c>
      <c r="AG194" s="47" t="s">
        <v>10</v>
      </c>
      <c r="AH194" s="47" t="s">
        <v>9</v>
      </c>
      <c r="AI194" s="47" t="s">
        <v>7</v>
      </c>
      <c r="AJ194" s="47" t="s">
        <v>6</v>
      </c>
      <c r="AK194" s="47" t="s">
        <v>8</v>
      </c>
      <c r="AL194" s="47" t="s">
        <v>18</v>
      </c>
      <c r="AM194" s="47" t="s">
        <v>16</v>
      </c>
      <c r="AN194" s="47" t="s">
        <v>11</v>
      </c>
      <c r="AO194" s="47" t="s">
        <v>15</v>
      </c>
      <c r="AP194" s="47" t="s">
        <v>26</v>
      </c>
    </row>
    <row r="195" spans="1:42" x14ac:dyDescent="0.4">
      <c r="AE195">
        <v>9</v>
      </c>
      <c r="AF195">
        <v>19</v>
      </c>
      <c r="AG195">
        <v>20</v>
      </c>
      <c r="AH195">
        <v>33</v>
      </c>
      <c r="AI195">
        <v>11</v>
      </c>
      <c r="AJ195">
        <v>19</v>
      </c>
      <c r="AK195">
        <v>5</v>
      </c>
      <c r="AL195">
        <v>2</v>
      </c>
      <c r="AM195">
        <v>6</v>
      </c>
      <c r="AN195">
        <v>3</v>
      </c>
      <c r="AO195">
        <v>3</v>
      </c>
      <c r="AP195">
        <v>1</v>
      </c>
    </row>
    <row r="196" spans="1:42" x14ac:dyDescent="0.4">
      <c r="A196" s="86" t="s">
        <v>84</v>
      </c>
      <c r="K196" s="32"/>
      <c r="L196" s="42" t="s">
        <v>12</v>
      </c>
      <c r="M196" s="42" t="s">
        <v>10</v>
      </c>
      <c r="N196" s="42" t="s">
        <v>9</v>
      </c>
      <c r="O196" s="42" t="str">
        <f>$T$61</f>
        <v>IeM</v>
      </c>
      <c r="P196" s="42" t="s">
        <v>17</v>
      </c>
      <c r="Q196" s="42" t="s">
        <v>26</v>
      </c>
      <c r="R196" s="42" t="s">
        <v>7</v>
      </c>
      <c r="S196" s="42" t="s">
        <v>6</v>
      </c>
      <c r="T196" s="42" t="s">
        <v>15</v>
      </c>
      <c r="U196" s="42" t="s">
        <v>16</v>
      </c>
      <c r="Y196" s="1"/>
      <c r="Z196" s="1"/>
      <c r="AA196" s="1"/>
      <c r="AB196" s="1"/>
      <c r="AC196" s="1"/>
      <c r="AD196" s="1"/>
      <c r="AE196" s="1"/>
      <c r="AF196" s="1"/>
      <c r="AG196" s="1"/>
      <c r="AH196" s="1"/>
    </row>
    <row r="197" spans="1:42" ht="73.400000000000006" customHeight="1" x14ac:dyDescent="0.4">
      <c r="A197" s="10" t="s">
        <v>60</v>
      </c>
      <c r="B197" s="16" t="s">
        <v>61</v>
      </c>
      <c r="C197" s="57" t="s">
        <v>62</v>
      </c>
      <c r="D197" s="57" t="s">
        <v>89</v>
      </c>
      <c r="E197" s="57" t="s">
        <v>90</v>
      </c>
      <c r="K197" s="88" t="s">
        <v>71</v>
      </c>
      <c r="L197" s="90">
        <v>0</v>
      </c>
      <c r="M197" s="89">
        <f>FMZINp3_laika_grafiks!$K$197/1000000</f>
        <v>4.3499999999999996</v>
      </c>
      <c r="N197" s="90">
        <v>0</v>
      </c>
      <c r="O197" s="90">
        <v>0</v>
      </c>
      <c r="P197" s="90">
        <v>0</v>
      </c>
      <c r="Q197" s="90">
        <v>0</v>
      </c>
      <c r="R197" s="90">
        <v>0</v>
      </c>
      <c r="S197" s="90">
        <v>0</v>
      </c>
      <c r="T197" s="90">
        <v>0</v>
      </c>
      <c r="U197" s="90">
        <v>0</v>
      </c>
      <c r="X197" s="95"/>
    </row>
    <row r="198" spans="1:42" ht="58.75" x14ac:dyDescent="0.4">
      <c r="A198" s="10" t="s">
        <v>33</v>
      </c>
      <c r="B198" s="20" t="e">
        <f>B5</f>
        <v>#REF!</v>
      </c>
      <c r="C198" s="5" t="e">
        <f>E5</f>
        <v>#REF!</v>
      </c>
      <c r="D198" s="9">
        <v>1</v>
      </c>
      <c r="E198" s="5">
        <f>D198</f>
        <v>1</v>
      </c>
      <c r="F198" s="5"/>
      <c r="K198" s="88" t="s">
        <v>85</v>
      </c>
      <c r="L198" s="90" t="e">
        <f>R121</f>
        <v>#REF!</v>
      </c>
      <c r="M198" s="90" t="e">
        <f>S121</f>
        <v>#REF!</v>
      </c>
      <c r="N198" s="90" t="e">
        <f>T121</f>
        <v>#REF!</v>
      </c>
      <c r="O198" s="90" t="e">
        <f>Z121</f>
        <v>#REF!</v>
      </c>
      <c r="P198" s="90" t="e">
        <f>Q121</f>
        <v>#REF!</v>
      </c>
      <c r="Q198" s="90" t="e">
        <f>AB121</f>
        <v>#REF!</v>
      </c>
      <c r="R198" s="90" t="e">
        <f>U121</f>
        <v>#REF!</v>
      </c>
      <c r="S198" s="90" t="e">
        <f>V121</f>
        <v>#REF!</v>
      </c>
      <c r="T198" s="90" t="e">
        <f>AA151</f>
        <v>#REF!</v>
      </c>
      <c r="U198" s="90" t="e">
        <f>Y121</f>
        <v>#REF!</v>
      </c>
    </row>
    <row r="199" spans="1:42" ht="70.3" x14ac:dyDescent="0.4">
      <c r="A199" s="10" t="s">
        <v>34</v>
      </c>
      <c r="B199" s="5" t="e">
        <f t="shared" ref="B199:B218" si="69">B6</f>
        <v>#REF!</v>
      </c>
      <c r="C199" s="5" t="e">
        <f t="shared" ref="C199:C218" si="70">E6</f>
        <v>#REF!</v>
      </c>
      <c r="D199" s="9">
        <v>8</v>
      </c>
      <c r="E199" s="5">
        <f>E198+D199</f>
        <v>9</v>
      </c>
      <c r="F199" s="5"/>
      <c r="K199" s="88" t="s">
        <v>69</v>
      </c>
      <c r="L199" s="90">
        <v>0</v>
      </c>
      <c r="M199" s="89">
        <f>FMZINp3_laika_grafiks!$K$197/1000000</f>
        <v>4.3499999999999996</v>
      </c>
      <c r="N199" s="90">
        <v>0</v>
      </c>
      <c r="O199" s="90">
        <v>0</v>
      </c>
      <c r="P199" s="90">
        <v>0</v>
      </c>
      <c r="Q199" s="90">
        <v>0</v>
      </c>
      <c r="R199" s="90">
        <v>0</v>
      </c>
      <c r="S199" s="90">
        <v>0</v>
      </c>
      <c r="T199" s="90">
        <v>0</v>
      </c>
      <c r="U199" s="90">
        <v>0</v>
      </c>
    </row>
    <row r="200" spans="1:42" ht="70.3" x14ac:dyDescent="0.4">
      <c r="A200" s="10" t="s">
        <v>35</v>
      </c>
      <c r="B200" s="5" t="e">
        <f t="shared" si="69"/>
        <v>#REF!</v>
      </c>
      <c r="C200" s="5" t="e">
        <f t="shared" si="70"/>
        <v>#REF!</v>
      </c>
      <c r="D200" s="9">
        <v>26</v>
      </c>
      <c r="E200" s="5">
        <f t="shared" ref="E200:E218" si="71">E199+D200</f>
        <v>35</v>
      </c>
      <c r="F200" s="5"/>
      <c r="K200" s="88" t="s">
        <v>86</v>
      </c>
      <c r="L200" s="90" t="e">
        <f>AD63</f>
        <v>#REF!</v>
      </c>
      <c r="M200" s="91" t="e">
        <f>AE63</f>
        <v>#REF!</v>
      </c>
      <c r="N200" s="90" t="e">
        <f>AF63</f>
        <v>#REF!</v>
      </c>
      <c r="O200" s="90" t="e">
        <f>AL63</f>
        <v>#REF!</v>
      </c>
      <c r="P200" s="90" t="e">
        <f>AC63</f>
        <v>#REF!</v>
      </c>
      <c r="Q200" s="90" t="e">
        <f>AN63</f>
        <v>#REF!</v>
      </c>
      <c r="R200" s="90" t="e">
        <f>AG63</f>
        <v>#REF!</v>
      </c>
      <c r="S200" s="90" t="e">
        <f>AH63</f>
        <v>#REF!</v>
      </c>
      <c r="T200" s="90" t="e">
        <f>AM63</f>
        <v>#REF!</v>
      </c>
      <c r="U200" s="90" t="e">
        <f>AK63</f>
        <v>#REF!</v>
      </c>
    </row>
    <row r="201" spans="1:42" x14ac:dyDescent="0.4">
      <c r="A201" s="10" t="s">
        <v>36</v>
      </c>
      <c r="B201" s="5" t="e">
        <f t="shared" si="69"/>
        <v>#REF!</v>
      </c>
      <c r="C201" s="5" t="e">
        <f t="shared" si="70"/>
        <v>#REF!</v>
      </c>
      <c r="D201" s="9">
        <v>55</v>
      </c>
      <c r="E201" s="5">
        <f t="shared" si="71"/>
        <v>90</v>
      </c>
      <c r="F201" s="5"/>
    </row>
    <row r="202" spans="1:42" x14ac:dyDescent="0.4">
      <c r="A202" s="10" t="s">
        <v>40</v>
      </c>
      <c r="B202" s="5" t="e">
        <f t="shared" si="69"/>
        <v>#REF!</v>
      </c>
      <c r="C202" s="5" t="e">
        <f t="shared" si="70"/>
        <v>#REF!</v>
      </c>
      <c r="D202" s="9">
        <v>43</v>
      </c>
      <c r="E202" s="5">
        <f t="shared" si="71"/>
        <v>133</v>
      </c>
      <c r="F202" s="5"/>
    </row>
    <row r="203" spans="1:42" x14ac:dyDescent="0.4">
      <c r="A203" s="10" t="s">
        <v>39</v>
      </c>
      <c r="B203" s="5" t="e">
        <f t="shared" si="69"/>
        <v>#REF!</v>
      </c>
      <c r="C203" s="5" t="e">
        <f t="shared" si="70"/>
        <v>#REF!</v>
      </c>
      <c r="D203" s="9">
        <v>22</v>
      </c>
      <c r="E203" s="5">
        <f t="shared" si="71"/>
        <v>155</v>
      </c>
      <c r="F203" s="5"/>
    </row>
    <row r="204" spans="1:42" x14ac:dyDescent="0.4">
      <c r="A204" s="10" t="s">
        <v>38</v>
      </c>
      <c r="B204" s="5" t="e">
        <f t="shared" si="69"/>
        <v>#REF!</v>
      </c>
      <c r="C204" s="5" t="e">
        <f t="shared" si="70"/>
        <v>#REF!</v>
      </c>
      <c r="D204" s="9">
        <v>15</v>
      </c>
      <c r="E204" s="5">
        <f t="shared" si="71"/>
        <v>170</v>
      </c>
      <c r="F204" s="5"/>
    </row>
    <row r="205" spans="1:42" x14ac:dyDescent="0.4">
      <c r="A205" s="10" t="s">
        <v>37</v>
      </c>
      <c r="B205" s="5" t="e">
        <f t="shared" si="69"/>
        <v>#REF!</v>
      </c>
      <c r="C205" s="5" t="e">
        <f t="shared" si="70"/>
        <v>#REF!</v>
      </c>
      <c r="D205" s="9">
        <v>4</v>
      </c>
      <c r="E205" s="5">
        <f t="shared" si="71"/>
        <v>174</v>
      </c>
      <c r="F205" s="5"/>
    </row>
    <row r="206" spans="1:42" x14ac:dyDescent="0.4">
      <c r="A206" s="10" t="s">
        <v>41</v>
      </c>
      <c r="B206" s="5" t="e">
        <f t="shared" si="69"/>
        <v>#REF!</v>
      </c>
      <c r="C206" s="5" t="e">
        <f t="shared" si="70"/>
        <v>#REF!</v>
      </c>
      <c r="D206" s="9">
        <v>3</v>
      </c>
      <c r="E206" s="5">
        <f t="shared" si="71"/>
        <v>177</v>
      </c>
      <c r="F206" s="5"/>
    </row>
    <row r="207" spans="1:42" x14ac:dyDescent="0.4">
      <c r="A207" s="10" t="s">
        <v>42</v>
      </c>
      <c r="B207" s="5" t="e">
        <f t="shared" si="69"/>
        <v>#REF!</v>
      </c>
      <c r="C207" s="5" t="e">
        <f t="shared" si="70"/>
        <v>#REF!</v>
      </c>
      <c r="D207" s="9">
        <v>1</v>
      </c>
      <c r="E207" s="5">
        <f t="shared" si="71"/>
        <v>178</v>
      </c>
      <c r="F207" s="5"/>
    </row>
    <row r="208" spans="1:42" x14ac:dyDescent="0.4">
      <c r="A208" s="10" t="s">
        <v>43</v>
      </c>
      <c r="B208" s="5" t="e">
        <f t="shared" si="69"/>
        <v>#REF!</v>
      </c>
      <c r="C208" s="5" t="e">
        <f t="shared" si="70"/>
        <v>#REF!</v>
      </c>
      <c r="D208" s="9">
        <v>0</v>
      </c>
      <c r="E208" s="5">
        <f t="shared" si="71"/>
        <v>178</v>
      </c>
      <c r="F208" s="5"/>
    </row>
    <row r="209" spans="1:6" x14ac:dyDescent="0.4">
      <c r="A209" s="10" t="s">
        <v>44</v>
      </c>
      <c r="B209" s="5" t="e">
        <f t="shared" si="69"/>
        <v>#REF!</v>
      </c>
      <c r="C209" s="5" t="e">
        <f t="shared" si="70"/>
        <v>#REF!</v>
      </c>
      <c r="D209" s="9">
        <v>0</v>
      </c>
      <c r="E209" s="5">
        <f t="shared" si="71"/>
        <v>178</v>
      </c>
      <c r="F209" s="5"/>
    </row>
    <row r="210" spans="1:6" x14ac:dyDescent="0.4">
      <c r="A210" s="10" t="s">
        <v>48</v>
      </c>
      <c r="B210" s="5" t="e">
        <f t="shared" si="69"/>
        <v>#REF!</v>
      </c>
      <c r="C210" s="5" t="e">
        <f t="shared" si="70"/>
        <v>#REF!</v>
      </c>
      <c r="D210" s="9">
        <v>2</v>
      </c>
      <c r="E210" s="5">
        <f t="shared" si="71"/>
        <v>180</v>
      </c>
      <c r="F210" s="5"/>
    </row>
    <row r="211" spans="1:6" x14ac:dyDescent="0.4">
      <c r="A211" s="17" t="s">
        <v>63</v>
      </c>
      <c r="B211" s="5" t="e">
        <f t="shared" si="69"/>
        <v>#REF!</v>
      </c>
      <c r="C211" s="5" t="e">
        <f t="shared" si="70"/>
        <v>#REF!</v>
      </c>
      <c r="D211" s="9">
        <v>5</v>
      </c>
      <c r="E211" s="5">
        <f t="shared" si="71"/>
        <v>185</v>
      </c>
      <c r="F211" s="5"/>
    </row>
    <row r="212" spans="1:6" x14ac:dyDescent="0.4">
      <c r="A212" s="10" t="s">
        <v>47</v>
      </c>
      <c r="B212" s="5" t="e">
        <f t="shared" si="69"/>
        <v>#REF!</v>
      </c>
      <c r="C212" s="5" t="e">
        <f t="shared" si="70"/>
        <v>#REF!</v>
      </c>
      <c r="D212" s="9">
        <v>0</v>
      </c>
      <c r="E212" s="5">
        <f t="shared" si="71"/>
        <v>185</v>
      </c>
      <c r="F212" s="5"/>
    </row>
    <row r="213" spans="1:6" x14ac:dyDescent="0.4">
      <c r="A213" s="10" t="s">
        <v>46</v>
      </c>
      <c r="B213" s="5" t="e">
        <f t="shared" si="69"/>
        <v>#REF!</v>
      </c>
      <c r="C213" s="5" t="e">
        <f t="shared" si="70"/>
        <v>#REF!</v>
      </c>
      <c r="D213" s="9">
        <v>0</v>
      </c>
      <c r="E213" s="5">
        <f t="shared" si="71"/>
        <v>185</v>
      </c>
      <c r="F213" s="5"/>
    </row>
    <row r="214" spans="1:6" x14ac:dyDescent="0.4">
      <c r="A214" s="10" t="s">
        <v>45</v>
      </c>
      <c r="B214" s="5" t="e">
        <f t="shared" si="69"/>
        <v>#REF!</v>
      </c>
      <c r="C214" s="5" t="e">
        <f t="shared" si="70"/>
        <v>#REF!</v>
      </c>
      <c r="D214" s="9">
        <v>0</v>
      </c>
      <c r="E214" s="5">
        <f t="shared" si="71"/>
        <v>185</v>
      </c>
      <c r="F214" s="5"/>
    </row>
    <row r="215" spans="1:6" x14ac:dyDescent="0.4">
      <c r="A215" s="10" t="s">
        <v>49</v>
      </c>
      <c r="B215" s="5" t="e">
        <f t="shared" si="69"/>
        <v>#REF!</v>
      </c>
      <c r="C215" s="5" t="e">
        <f t="shared" si="70"/>
        <v>#REF!</v>
      </c>
      <c r="D215" s="9">
        <v>0</v>
      </c>
      <c r="E215" s="5">
        <f t="shared" si="71"/>
        <v>185</v>
      </c>
      <c r="F215" s="5"/>
    </row>
    <row r="216" spans="1:6" x14ac:dyDescent="0.4">
      <c r="A216" s="10" t="s">
        <v>50</v>
      </c>
      <c r="B216" s="5" t="e">
        <f t="shared" si="69"/>
        <v>#REF!</v>
      </c>
      <c r="C216" s="5" t="e">
        <f t="shared" si="70"/>
        <v>#REF!</v>
      </c>
      <c r="D216" s="9">
        <v>0</v>
      </c>
      <c r="E216" s="5">
        <f t="shared" si="71"/>
        <v>185</v>
      </c>
      <c r="F216" s="5"/>
    </row>
    <row r="217" spans="1:6" x14ac:dyDescent="0.4">
      <c r="A217" s="10" t="s">
        <v>51</v>
      </c>
      <c r="B217" s="5" t="e">
        <f t="shared" si="69"/>
        <v>#REF!</v>
      </c>
      <c r="C217" s="5" t="e">
        <f t="shared" si="70"/>
        <v>#REF!</v>
      </c>
      <c r="D217" s="9">
        <v>0</v>
      </c>
      <c r="E217" s="5">
        <f t="shared" si="71"/>
        <v>185</v>
      </c>
      <c r="F217" s="5"/>
    </row>
    <row r="218" spans="1:6" x14ac:dyDescent="0.4">
      <c r="A218" s="10" t="s">
        <v>52</v>
      </c>
      <c r="B218" s="5" t="e">
        <f t="shared" si="69"/>
        <v>#REF!</v>
      </c>
      <c r="C218" s="5" t="e">
        <f t="shared" si="70"/>
        <v>#REF!</v>
      </c>
      <c r="D218" s="9">
        <v>1</v>
      </c>
      <c r="E218" s="5">
        <f t="shared" si="71"/>
        <v>186</v>
      </c>
      <c r="F218" s="5"/>
    </row>
    <row r="223" spans="1:6" x14ac:dyDescent="0.4">
      <c r="A223" s="86" t="s">
        <v>83</v>
      </c>
    </row>
    <row r="224" spans="1:6" x14ac:dyDescent="0.4">
      <c r="A224" s="87"/>
    </row>
    <row r="225" spans="2:24" x14ac:dyDescent="0.4">
      <c r="B225" s="16" t="s">
        <v>67</v>
      </c>
      <c r="C225" s="5" t="e">
        <f>SUM(B33:B36)</f>
        <v>#REF!</v>
      </c>
    </row>
    <row r="226" spans="2:24" x14ac:dyDescent="0.4">
      <c r="B226" s="16" t="s">
        <v>65</v>
      </c>
      <c r="C226" s="5" t="e">
        <f>B54-C225</f>
        <v>#REF!</v>
      </c>
    </row>
    <row r="227" spans="2:24" x14ac:dyDescent="0.4">
      <c r="B227" s="16"/>
      <c r="C227" s="5"/>
    </row>
    <row r="228" spans="2:24" x14ac:dyDescent="0.4">
      <c r="B228" s="57" t="s">
        <v>64</v>
      </c>
      <c r="C228" s="5" t="e">
        <f>SUM(E33:E36)</f>
        <v>#REF!</v>
      </c>
    </row>
    <row r="229" spans="2:24" x14ac:dyDescent="0.4">
      <c r="B229" s="16" t="s">
        <v>66</v>
      </c>
      <c r="C229" s="5" t="e">
        <f>E54-C228</f>
        <v>#REF!</v>
      </c>
    </row>
    <row r="230" spans="2:24" x14ac:dyDescent="0.4">
      <c r="C230" s="5"/>
    </row>
    <row r="231" spans="2:24" x14ac:dyDescent="0.4">
      <c r="C231" s="5"/>
    </row>
    <row r="232" spans="2:24" x14ac:dyDescent="0.4">
      <c r="C232" s="5"/>
      <c r="M232" s="42" t="s">
        <v>17</v>
      </c>
      <c r="N232" s="42" t="s">
        <v>9</v>
      </c>
      <c r="O232" s="42" t="s">
        <v>12</v>
      </c>
      <c r="P232" s="42" t="s">
        <v>10</v>
      </c>
      <c r="Q232" s="42" t="s">
        <v>7</v>
      </c>
      <c r="R232" s="42" t="s">
        <v>6</v>
      </c>
      <c r="S232" s="42" t="s">
        <v>8</v>
      </c>
      <c r="T232" s="42" t="s">
        <v>18</v>
      </c>
      <c r="U232" s="42" t="s">
        <v>16</v>
      </c>
      <c r="V232" s="42" t="s">
        <v>11</v>
      </c>
      <c r="W232" s="42" t="s">
        <v>26</v>
      </c>
      <c r="X232" s="42" t="s">
        <v>15</v>
      </c>
    </row>
    <row r="233" spans="2:24" x14ac:dyDescent="0.4">
      <c r="C233" s="5"/>
      <c r="L233" t="s">
        <v>88</v>
      </c>
      <c r="M233" s="96" t="e">
        <f>B66</f>
        <v>#REF!</v>
      </c>
      <c r="N233" s="96" t="e">
        <f>H66</f>
        <v>#REF!</v>
      </c>
      <c r="O233" s="96" t="e">
        <f>D66</f>
        <v>#REF!</v>
      </c>
      <c r="P233" s="96" t="e">
        <f>F66</f>
        <v>#REF!</v>
      </c>
      <c r="Q233" s="96" t="e">
        <f>J66</f>
        <v>#REF!</v>
      </c>
      <c r="R233" s="96" t="e">
        <f>L66</f>
        <v>#REF!</v>
      </c>
      <c r="S233" s="96" t="e">
        <f>N66</f>
        <v>#REF!</v>
      </c>
      <c r="T233" s="96" t="e">
        <f>P66</f>
        <v>#REF!</v>
      </c>
      <c r="U233" s="96" t="e">
        <f>R66</f>
        <v>#REF!</v>
      </c>
      <c r="V233" s="96" t="e">
        <f>T66</f>
        <v>#REF!</v>
      </c>
      <c r="W233" s="96" t="e">
        <f>X66</f>
        <v>#REF!</v>
      </c>
      <c r="X233" s="96" t="e">
        <f>V66</f>
        <v>#REF!</v>
      </c>
    </row>
    <row r="234" spans="2:24" x14ac:dyDescent="0.4">
      <c r="C234" s="5"/>
      <c r="L234" t="s">
        <v>100</v>
      </c>
      <c r="O234" s="96"/>
      <c r="P234" s="96" t="e">
        <f>Z63+Z64</f>
        <v>#REF!</v>
      </c>
      <c r="R234">
        <f>AA64</f>
        <v>4.3499999999999996</v>
      </c>
    </row>
    <row r="235" spans="2:24" x14ac:dyDescent="0.4">
      <c r="C235" s="5"/>
    </row>
    <row r="236" spans="2:24" x14ac:dyDescent="0.4">
      <c r="C236" s="5"/>
    </row>
  </sheetData>
  <mergeCells count="5">
    <mergeCell ref="P147:AB147"/>
    <mergeCell ref="H2:K2"/>
    <mergeCell ref="H30:K30"/>
    <mergeCell ref="P117:AB117"/>
    <mergeCell ref="AI118:AX118"/>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7AAB0C6B-369C-446B-86CD-F668E43B1108}">
  <ds:schemaRefs>
    <ds:schemaRef ds:uri="http://schemas.microsoft.com/DataMashup"/>
  </ds:schemaRefs>
</ds:datastoreItem>
</file>

<file path=docMetadata/LabelInfo.xml><?xml version="1.0" encoding="utf-8"?>
<clbl:labelList xmlns:clbl="http://schemas.microsoft.com/office/2020/mipLabelMetadata">
  <clbl:label id="{1b8a7570-3ec8-4c4e-9532-5dbb2f157b31}" enabled="1" method="Standard" siteId="{fd50a0e4-c289-4266-b7ff-7d9cf5066e9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FMZINp3_laika_grafiks</vt:lpstr>
      <vt:lpstr>GRAFIKI II</vt:lpstr>
      <vt:lpstr>FMZINp3_laika_grafiks!Print_Area</vt:lpstr>
      <vt:lpstr>FMZINp3_laika_grafiks!Print_Titles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Anna Pukse 2</dc:creator>
  <cp:lastModifiedBy>Karīna Virse</cp:lastModifiedBy>
  <cp:lastPrinted>2025-07-29T06:29:16Z</cp:lastPrinted>
  <dcterms:created xsi:type="dcterms:W3CDTF">2020-05-13T15:28:21Z</dcterms:created>
  <dcterms:modified xsi:type="dcterms:W3CDTF">2025-10-08T11:26:57Z</dcterms:modified>
</cp:coreProperties>
</file>