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finansēm\IZ_Krievijas žogs 124km_otrā tūre\Uz MK\"/>
    </mc:Choice>
  </mc:AlternateContent>
  <xr:revisionPtr revIDLastSave="0" documentId="8_{ACEC71EF-A9CB-4636-AB80-AEB45EE86DF2}" xr6:coauthVersionLast="47" xr6:coauthVersionMax="47" xr10:uidLastSave="{00000000-0000-0000-0000-000000000000}"/>
  <bookViews>
    <workbookView xWindow="-120" yWindow="-120" windowWidth="29040" windowHeight="15720" xr2:uid="{00000000-000D-0000-FFFF-FFFF00000000}"/>
  </bookViews>
  <sheets>
    <sheet name=" uz 23.01.2024 " sheetId="5" r:id="rId1"/>
  </sheets>
  <definedNames>
    <definedName name="_xlnm.Print_Titles" localSheetId="0">' uz 23.01.2024 '!$5:$5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08" i="5" l="1"/>
  <c r="L208" i="5" s="1"/>
  <c r="L207" i="5"/>
  <c r="J183" i="5"/>
  <c r="K183" i="5"/>
  <c r="I24" i="5"/>
  <c r="C19" i="5"/>
  <c r="D19" i="5"/>
  <c r="E19" i="5"/>
  <c r="F19" i="5"/>
  <c r="G19" i="5"/>
  <c r="G24" i="5" s="1"/>
  <c r="H19" i="5"/>
  <c r="H24" i="5" s="1"/>
  <c r="I19" i="5"/>
  <c r="J19" i="5"/>
  <c r="J24" i="5" s="1"/>
  <c r="K19" i="5"/>
  <c r="K24" i="5" s="1"/>
  <c r="B19" i="5"/>
  <c r="L18" i="5"/>
  <c r="H182" i="5"/>
  <c r="L182" i="5" s="1"/>
  <c r="H175" i="5"/>
  <c r="I175" i="5"/>
  <c r="I183" i="5" s="1"/>
  <c r="L59" i="5"/>
  <c r="L40" i="5"/>
  <c r="L38" i="5"/>
  <c r="L36" i="5"/>
  <c r="L34" i="5"/>
  <c r="L32" i="5"/>
  <c r="L30" i="5"/>
  <c r="L28" i="5"/>
  <c r="L57" i="5"/>
  <c r="L55" i="5"/>
  <c r="L50" i="5"/>
  <c r="L48" i="5"/>
  <c r="L46" i="5"/>
  <c r="L44" i="5"/>
  <c r="L22" i="5"/>
  <c r="L16" i="5"/>
  <c r="L14" i="5"/>
  <c r="L12" i="5"/>
  <c r="L10" i="5"/>
  <c r="L8" i="5"/>
  <c r="F166" i="5"/>
  <c r="K142" i="5"/>
  <c r="F136" i="5"/>
  <c r="L19" i="5" l="1"/>
  <c r="L175" i="5"/>
  <c r="F100" i="5"/>
  <c r="L100" i="5" s="1"/>
  <c r="F75" i="5"/>
  <c r="D69" i="5"/>
  <c r="B41" i="5"/>
  <c r="F202" i="5"/>
  <c r="H195" i="5"/>
  <c r="L194" i="5"/>
  <c r="K202" i="5"/>
  <c r="J202" i="5"/>
  <c r="I202" i="5"/>
  <c r="H202" i="5"/>
  <c r="G202" i="5"/>
  <c r="L201" i="5"/>
  <c r="L202" i="5" s="1"/>
  <c r="J195" i="5"/>
  <c r="I195" i="5"/>
  <c r="L195" i="5" l="1"/>
  <c r="L187" i="5"/>
  <c r="H166" i="5" l="1"/>
  <c r="G166" i="5"/>
  <c r="L166" i="5" l="1"/>
  <c r="G147" i="5"/>
  <c r="G183" i="5" s="1"/>
  <c r="G89" i="5"/>
  <c r="G85" i="5"/>
  <c r="G79" i="5"/>
  <c r="G41" i="5"/>
  <c r="G188" i="5"/>
  <c r="G141" i="5" l="1"/>
  <c r="G136" i="5"/>
  <c r="G126" i="5" l="1"/>
  <c r="G119" i="5"/>
  <c r="G114" i="5"/>
  <c r="G100" i="5"/>
  <c r="G75" i="5"/>
  <c r="G95" i="5"/>
  <c r="G69" i="5" l="1"/>
  <c r="G101" i="5" s="1"/>
  <c r="G60" i="5"/>
  <c r="G142" i="5" l="1"/>
  <c r="F141" i="5"/>
  <c r="L141" i="5" s="1"/>
  <c r="I188" i="5" l="1"/>
  <c r="H188" i="5"/>
  <c r="F188" i="5"/>
  <c r="J136" i="5"/>
  <c r="I136" i="5"/>
  <c r="H136" i="5"/>
  <c r="L136" i="5" s="1"/>
  <c r="I126" i="5"/>
  <c r="H126" i="5"/>
  <c r="F126" i="5"/>
  <c r="I119" i="5"/>
  <c r="H119" i="5"/>
  <c r="F119" i="5"/>
  <c r="E119" i="5"/>
  <c r="D119" i="5"/>
  <c r="C119" i="5"/>
  <c r="B119" i="5"/>
  <c r="I114" i="5"/>
  <c r="H114" i="5"/>
  <c r="F114" i="5"/>
  <c r="E114" i="5"/>
  <c r="D114" i="5"/>
  <c r="H147" i="5"/>
  <c r="H183" i="5" s="1"/>
  <c r="F147" i="5"/>
  <c r="F183" i="5" s="1"/>
  <c r="E147" i="5"/>
  <c r="E183" i="5" s="1"/>
  <c r="D147" i="5"/>
  <c r="D183" i="5" s="1"/>
  <c r="C147" i="5"/>
  <c r="C183" i="5" s="1"/>
  <c r="B147" i="5"/>
  <c r="B183" i="5" s="1"/>
  <c r="H95" i="5"/>
  <c r="F95" i="5"/>
  <c r="D95" i="5"/>
  <c r="C95" i="5"/>
  <c r="B95" i="5"/>
  <c r="H89" i="5"/>
  <c r="F89" i="5"/>
  <c r="E89" i="5"/>
  <c r="D89" i="5"/>
  <c r="C89" i="5"/>
  <c r="B89" i="5"/>
  <c r="H85" i="5"/>
  <c r="F85" i="5"/>
  <c r="E85" i="5"/>
  <c r="D85" i="5"/>
  <c r="C85" i="5"/>
  <c r="B85" i="5"/>
  <c r="H79" i="5"/>
  <c r="F79" i="5"/>
  <c r="E79" i="5"/>
  <c r="D79" i="5"/>
  <c r="C79" i="5"/>
  <c r="B79" i="5"/>
  <c r="H75" i="5"/>
  <c r="D75" i="5"/>
  <c r="C75" i="5"/>
  <c r="B75" i="5"/>
  <c r="L75" i="5" s="1"/>
  <c r="H69" i="5"/>
  <c r="F69" i="5"/>
  <c r="E69" i="5"/>
  <c r="C69" i="5"/>
  <c r="B69" i="5"/>
  <c r="J60" i="5"/>
  <c r="I60" i="5"/>
  <c r="E60" i="5"/>
  <c r="C60" i="5"/>
  <c r="B60" i="5"/>
  <c r="H53" i="5"/>
  <c r="H60" i="5" s="1"/>
  <c r="F53" i="5"/>
  <c r="D52" i="5"/>
  <c r="L52" i="5" s="1"/>
  <c r="C23" i="5"/>
  <c r="B23" i="5"/>
  <c r="H41" i="5"/>
  <c r="F41" i="5"/>
  <c r="E41" i="5"/>
  <c r="D41" i="5"/>
  <c r="C41" i="5"/>
  <c r="L89" i="5" l="1"/>
  <c r="L53" i="5"/>
  <c r="L69" i="5"/>
  <c r="L147" i="5"/>
  <c r="E24" i="5"/>
  <c r="F24" i="5"/>
  <c r="L79" i="5"/>
  <c r="L114" i="5"/>
  <c r="L126" i="5"/>
  <c r="C24" i="5"/>
  <c r="L41" i="5"/>
  <c r="L95" i="5"/>
  <c r="L119" i="5"/>
  <c r="B24" i="5"/>
  <c r="D24" i="5"/>
  <c r="L85" i="5"/>
  <c r="F60" i="5"/>
  <c r="I142" i="5"/>
  <c r="J142" i="5"/>
  <c r="B101" i="5"/>
  <c r="L23" i="5"/>
  <c r="L188" i="5"/>
  <c r="E101" i="5"/>
  <c r="E142" i="5" s="1"/>
  <c r="F101" i="5"/>
  <c r="D60" i="5"/>
  <c r="L60" i="5" s="1"/>
  <c r="C101" i="5"/>
  <c r="C142" i="5" s="1"/>
  <c r="H101" i="5"/>
  <c r="H142" i="5" s="1"/>
  <c r="D101" i="5"/>
  <c r="L183" i="5" l="1"/>
  <c r="L24" i="5"/>
  <c r="B142" i="5"/>
  <c r="L101" i="5"/>
  <c r="L142" i="5" s="1"/>
  <c r="F142" i="5"/>
  <c r="D142" i="5"/>
</calcChain>
</file>

<file path=xl/sharedStrings.xml><?xml version="1.0" encoding="utf-8"?>
<sst xmlns="http://schemas.openxmlformats.org/spreadsheetml/2006/main" count="217" uniqueCount="143">
  <si>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</si>
  <si>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</si>
  <si>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</si>
  <si>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</si>
  <si>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</si>
  <si>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</si>
  <si>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</si>
  <si>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</si>
  <si>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</si>
  <si>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t>40.01.00 “Administrēšana”</t>
  </si>
  <si>
    <r>
      <t xml:space="preserve">40.02.00 “Nekustamais īpašums un centralizētais iepirkums”
</t>
    </r>
    <r>
      <rPr>
        <b/>
        <i/>
        <sz val="11"/>
        <color theme="1"/>
        <rFont val="Times New Roman"/>
        <family val="1"/>
        <charset val="186"/>
      </rPr>
      <t>Projekta vadība</t>
    </r>
  </si>
  <si>
    <t>10.00.00 “Valsts robežsardzes darbība”</t>
  </si>
  <si>
    <r>
      <t xml:space="preserve">40.02.00 “Nekustamais īpašums un centralizētais iepirkums”
</t>
    </r>
    <r>
      <rPr>
        <b/>
        <i/>
        <sz val="11"/>
        <color theme="1"/>
        <rFont val="Times New Roman"/>
        <family val="1"/>
        <charset val="186"/>
      </rPr>
      <t>Topogrāfiskā plāna izstrāde</t>
    </r>
  </si>
  <si>
    <t>2021.gada plāns</t>
  </si>
  <si>
    <t>2025.gada plāns</t>
  </si>
  <si>
    <r>
      <t xml:space="preserve">99.00.00 “Līdzekļu neparedzētiem gadījumiem izlietojums”
</t>
    </r>
    <r>
      <rPr>
        <b/>
        <i/>
        <sz val="11"/>
        <color theme="1"/>
        <rFont val="Times New Roman"/>
        <family val="1"/>
        <charset val="186"/>
      </rPr>
      <t>Projekta vadība</t>
    </r>
  </si>
  <si>
    <t>2022.gada izpilde</t>
  </si>
  <si>
    <r>
      <t xml:space="preserve">40.02.00 “Nekustamais īpašums un centralizētais iepirkums”
</t>
    </r>
    <r>
      <rPr>
        <b/>
        <sz val="11"/>
        <color theme="1"/>
        <rFont val="Times New Roman"/>
        <family val="1"/>
        <charset val="186"/>
      </rPr>
      <t>Projekta vadība</t>
    </r>
  </si>
  <si>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</si>
  <si>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</si>
  <si>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</si>
  <si>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</si>
  <si>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</si>
  <si>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KOPĀ  1.</t>
  </si>
  <si>
    <t>Izpilde uz 31.12.2023.</t>
  </si>
  <si>
    <t>2027.gada plāns</t>
  </si>
  <si>
    <t xml:space="preserve">** Atbilstoši granta līgumam VRS/RPVP/2023/3 “Automatizētas robežu uzraudzības infrastruktūra”, tā ietvaros ir piešķirts finansējums 58 222 782 euro apmērā (no tā:  43 667 087 euro fonda finansējums un 14 555 695 euro nacionālais līdzfinansējums) </t>
  </si>
  <si>
    <t>1. Tehnoloģiskās infrastruktūras darbībai nepieciešamo pieslēgumu izveide (izbūve) pie ārkārtas situāciju valsts elektronisko sakaru tīkla 
(finansējums VAS "Latvijas Valsts radio un televīzijas centrs")</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</si>
  <si>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t>
  </si>
  <si>
    <t xml:space="preserve">PĀRSKATS PAR IZDEVUMIEM, KAS SAISTĪTI AR VALSTS ROBEŽAS INFRASTRUKTŪRAS 
IZBŪVI UN ĪPAŠUMTIESĪBU SAKĀRTOŠANU 2021.- 2026. GADAM
</t>
  </si>
  <si>
    <t>I.Dotācija no vispārējiem ieņēmumiem</t>
  </si>
  <si>
    <t>1. sadaļa. Robežas infrastruktūras izbūve</t>
  </si>
  <si>
    <t>3. sadaļa. Automatizētas robežu uzraudzības infrastruktūra</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</si>
  <si>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</si>
  <si>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</si>
  <si>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A. Robežas infrastruktūras izbūve uz Latvijas Republikas - Baltkrievijas Republikas valsts robežas</t>
  </si>
  <si>
    <t>1.2.Personāla resursu kapacitāte (NVA)</t>
  </si>
  <si>
    <r>
      <rPr>
        <b/>
        <sz val="11"/>
        <color theme="1"/>
        <rFont val="Times New Roman"/>
        <family val="1"/>
        <charset val="186"/>
      </rPr>
      <t>1.1.1.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</si>
  <si>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</si>
  <si>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</si>
  <si>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color theme="1"/>
        <rFont val="Times New Roman"/>
        <family val="1"/>
        <charset val="186"/>
      </rPr>
      <t>1.1.4</t>
    </r>
    <r>
      <rPr>
        <sz val="11"/>
        <color theme="1"/>
        <rFont val="Times New Roman"/>
        <family val="1"/>
        <charset val="186"/>
      </rPr>
      <t>. FM 25.05.2023. rīkojums Nr.148 "Par apropriācijas pārdali"</t>
    </r>
  </si>
  <si>
    <r>
      <rPr>
        <b/>
        <sz val="11"/>
        <color theme="1"/>
        <rFont val="Times New Roman"/>
        <family val="1"/>
        <charset val="186"/>
      </rPr>
      <t>1.1.5.</t>
    </r>
    <r>
      <rPr>
        <sz val="11"/>
        <color theme="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</si>
  <si>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1.2.1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</si>
  <si>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KOPĀ 1.2.1.</t>
  </si>
  <si>
    <t>KOPĀ 1.1. un 1.2.</t>
  </si>
  <si>
    <t xml:space="preserve">KOPĀ 1.1.   </t>
  </si>
  <si>
    <r>
      <rPr>
        <b/>
        <sz val="11"/>
        <color theme="1"/>
        <rFont val="Times New Roman"/>
        <family val="1"/>
        <charset val="186"/>
      </rPr>
      <t>A.1.1.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</si>
  <si>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A.1.2.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</si>
  <si>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 xml:space="preserve">A.1.3.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</si>
  <si>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A.1.4.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</si>
  <si>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A.1.5.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</si>
  <si>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A.1.6.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</si>
  <si>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A.1.7.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</si>
  <si>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A.1.</t>
  </si>
  <si>
    <t>A.1. Pagaidu dzeloņstiepļu žoga ierīkošana (NVA) (Latvijas Republikas - Baltkrievijas Republikas valsts robeža)</t>
  </si>
  <si>
    <t>A.2. Ar valsts robežas izbūvi saistītie pakalpojumi (finansējums VAS “Valsts nekustamie īpašumi”) (Latvijas Republikas - Baltkrievijas Republikas valsts robeža)</t>
  </si>
  <si>
    <r>
      <rPr>
        <b/>
        <sz val="11"/>
        <color theme="1"/>
        <rFont val="Times New Roman"/>
        <family val="1"/>
        <charset val="186"/>
      </rPr>
      <t xml:space="preserve">A.2.1. </t>
    </r>
    <r>
      <rPr>
        <sz val="11"/>
        <color theme="1"/>
        <rFont val="Times New Roman"/>
        <family val="1"/>
        <charset val="186"/>
      </rPr>
      <t>FM 12.12.2021. rīkojums Nr.784 “Par apropriācijas pārdali”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</si>
  <si>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color theme="1"/>
        <rFont val="Times New Roman"/>
        <family val="1"/>
        <charset val="186"/>
      </rPr>
      <t>A.2.2.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</si>
  <si>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rPr>
        <b/>
        <sz val="11"/>
        <color theme="1"/>
        <rFont val="Times New Roman"/>
        <family val="1"/>
        <charset val="186"/>
      </rPr>
      <t>A.2.3.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</si>
  <si>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A.2.4.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</si>
  <si>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rPr>
        <b/>
        <sz val="11"/>
        <color theme="1"/>
        <rFont val="Times New Roman"/>
        <family val="1"/>
        <charset val="186"/>
      </rPr>
      <t>A.2.5.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</si>
  <si>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A.2.6</t>
    </r>
    <r>
      <rPr>
        <sz val="11"/>
        <color theme="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</si>
  <si>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A.2.7.</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</si>
  <si>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color theme="1"/>
        <rFont val="Times New Roman"/>
        <family val="1"/>
        <charset val="186"/>
      </rPr>
      <t xml:space="preserve">A.2.8. </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</si>
  <si>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KOPĀ A.2.</t>
  </si>
  <si>
    <r>
      <rPr>
        <b/>
        <sz val="11"/>
        <color theme="1"/>
        <rFont val="Times New Roman"/>
        <family val="1"/>
        <charset val="186"/>
      </rPr>
      <t>A.3.1.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</si>
  <si>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rPr>
        <b/>
        <sz val="11"/>
        <color theme="1"/>
        <rFont val="Times New Roman"/>
        <family val="1"/>
        <charset val="186"/>
      </rPr>
      <t>A.3.2.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</si>
  <si>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KOPĀ A.3.1.</t>
  </si>
  <si>
    <t>KOPĀ A.3.2.</t>
  </si>
  <si>
    <r>
      <rPr>
        <b/>
        <sz val="11"/>
        <color theme="1"/>
        <rFont val="Times New Roman"/>
        <family val="1"/>
        <charset val="186"/>
      </rPr>
      <t>A.3.3.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</si>
  <si>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KOPĀ A.3.3.</t>
  </si>
  <si>
    <r>
      <rPr>
        <b/>
        <sz val="11"/>
        <color theme="1"/>
        <rFont val="Times New Roman"/>
        <family val="1"/>
        <charset val="186"/>
      </rPr>
      <t>A.3.4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</si>
  <si>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Būvniecības ieceres izstrāde</t>
  </si>
  <si>
    <t>Būvdarbu veikšana</t>
  </si>
  <si>
    <t>Būvdarbu autoruzraudzība</t>
  </si>
  <si>
    <t xml:space="preserve"> Tehniskā projekta ekspertīzes veikšana</t>
  </si>
  <si>
    <t>Būvdarbu būvuzraudzība</t>
  </si>
  <si>
    <t>.Būvdarbu būvuzraudzība</t>
  </si>
  <si>
    <t>.Būvniecības ieceres izstrāde</t>
  </si>
  <si>
    <t>.Būvdarbu veikšana</t>
  </si>
  <si>
    <t>KOPĀ A.3.4.</t>
  </si>
  <si>
    <r>
      <rPr>
        <b/>
        <sz val="11"/>
        <color theme="1"/>
        <rFont val="Times New Roman"/>
        <family val="1"/>
        <charset val="186"/>
      </rPr>
      <t>A.3.5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</si>
  <si>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KOPĀ A.3.5.</t>
  </si>
  <si>
    <r>
      <rPr>
        <b/>
        <sz val="11"/>
        <color theme="1"/>
        <rFont val="Times New Roman"/>
        <family val="1"/>
        <charset val="186"/>
      </rPr>
      <t>A.3.6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</si>
  <si>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KOPĀ A.3.6.</t>
  </si>
  <si>
    <r>
      <rPr>
        <b/>
        <sz val="11"/>
        <color theme="1"/>
        <rFont val="Times New Roman"/>
        <family val="1"/>
        <charset val="186"/>
      </rPr>
      <t>A.3.7.</t>
    </r>
    <r>
      <rPr>
        <sz val="11"/>
        <color theme="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</si>
  <si>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t>KOPĀ A.3.7.</t>
  </si>
  <si>
    <t>KOPĀ A.3.</t>
  </si>
  <si>
    <t>A.3. Būvniecības ieceres izstrāde un  būvdarbu veikšana prioritāri veicamajos darbu posmos (indikatīvi 83,9 km) 1. kārta (1-9. darbu daļas)
(finansējums VAS “Valsts nekustamie īpašumi”) (Latvijas Republikas - Baltkrievijas Republikas valsts robeža)</t>
  </si>
  <si>
    <t>A.4. Būvniecības ieceres izstrāde un  būvdarbu veikšana prioritāri veicamajos darbu posmos (indikatīvi 63,93 km) 2. kārta (10.-16. darbu daļas)
(finansējums VAS “Valsts nekustamie īpašumi”) (Latvijas Republikas - Baltkrievijas Republikas valsts robeža)</t>
  </si>
  <si>
    <r>
      <rPr>
        <b/>
        <sz val="11"/>
        <color theme="1"/>
        <rFont val="Times New Roman"/>
        <family val="1"/>
        <charset val="186"/>
      </rPr>
      <t>A.4.1.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</si>
  <si>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t>KOPĀ A.4.1.</t>
  </si>
  <si>
    <t>A.5. Būvprojekta izspraušana dabā (NVA)
(trasējuma nodrošināšana (projekta ģenerālplānā iezīmētās infrastruktūras trases iezīmēšana (izspraušana) dabā))  (Latvijas Republikas - Baltkrievijas Republikas valsts robeža)</t>
  </si>
  <si>
    <r>
      <rPr>
        <b/>
        <sz val="11"/>
        <color theme="1"/>
        <rFont val="Times New Roman"/>
        <family val="1"/>
        <charset val="186"/>
      </rPr>
      <t xml:space="preserve">A.5.1.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</si>
  <si>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KOPĀ A.5.1.</t>
  </si>
  <si>
    <t>A.6. Infrastruktūras izbūves tempu kāpināšnai (2. kārta)
(finansējums VAS “Valsts nekustamie īpašumi”)  (Latvijas Republikas - Baltkrievijas Republikas valsts robeža)</t>
  </si>
  <si>
    <r>
      <rPr>
        <b/>
        <sz val="11"/>
        <color theme="1"/>
        <rFont val="Times New Roman"/>
        <family val="1"/>
        <charset val="186"/>
      </rPr>
      <t>A.6.1.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</si>
  <si>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Netiešās izmaksas</t>
  </si>
  <si>
    <t>KOPĀ A.6.1.</t>
  </si>
  <si>
    <t>A.7. Patruļtakas izbūve Daugavas posmā (3. kārta 2.posms);  16,7 km
(finansējums VAS “Valsts nekustamie īpašumi”)  (Latvijas Republikas - Baltkrievijas Republikas valsts robeža)</t>
  </si>
  <si>
    <r>
      <rPr>
        <b/>
        <sz val="11"/>
        <color theme="1"/>
        <rFont val="Times New Roman"/>
        <family val="1"/>
        <charset val="186"/>
      </rPr>
      <t>A.7.1.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</si>
  <si>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Tehniskā projekta ekspertīzes veikšana</t>
  </si>
  <si>
    <t>KOPĀ A.7.1.</t>
  </si>
  <si>
    <t>A.8. Neparedzēto izdevumu segšanai, kas radušies izbūves procesā uz Latvijas Republikas un Baltkrievijas Republikas robežas
(finansējums VAS “Valsts nekustamie īpašumi”)</t>
  </si>
  <si>
    <t>A.8.1.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t>
  </si>
  <si>
    <t>Būvdarbi purvu zonās, ceļu seguma stiprināšana Krāslavas novada pašvaldību ceļiem (1. kārta)</t>
  </si>
  <si>
    <t>KOPĀ A.8.</t>
  </si>
  <si>
    <t>B. Robežas infrastruktūras izbūve uz Latvijas Republikas -Krievijas Federācijas valsts robežas</t>
  </si>
  <si>
    <r>
      <rPr>
        <b/>
        <sz val="11"/>
        <color theme="1"/>
        <rFont val="Times New Roman"/>
        <family val="1"/>
        <charset val="186"/>
      </rPr>
      <t xml:space="preserve">B.1.1.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</si>
  <si>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B.1.</t>
  </si>
  <si>
    <t>B.1. Valsts robežjoslas gar Latvijas Republikas un Krievijas Federācijas robežas izbūves ekspertīze (NVA) (Latvijas Republikas -Krievijas Federācijas valsts robeža)</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</si>
  <si>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-Krievijas Federācijas valsts robeža)</t>
  </si>
  <si>
    <t xml:space="preserve"> VNĪ pakalpojumi (dzīvnieku taku izvērtēšana, karšu sagatavošana, audits prioritārajiem posmiem (180 km), juridiskais izvērtējums, žoga trases nospraušana koordinātēs un tās fiksācija dabā </t>
  </si>
  <si>
    <t>Žoga būvniecības ieceres nepieciešamās dokumentācijas izstrāde un izbūve Aizgāršas posmos:</t>
  </si>
  <si>
    <t>Būvniecības ieceres dokumentācijas izstrāde</t>
  </si>
  <si>
    <t>Būvdarbi</t>
  </si>
  <si>
    <t>Autoruzraudzība</t>
  </si>
  <si>
    <t>Projekta vadība</t>
  </si>
  <si>
    <t>Būvprojekta „Valsts robežas joslas infrastruktūras gar Latvijas Republikas un Krievijas Federācijas robežu izbūve” izmaiņu izstrāde un autoruzraudzība</t>
  </si>
  <si>
    <t>Būvprojekta izmaiņu izstrāde</t>
  </si>
  <si>
    <t>Tehniskā projekta ekspertīze</t>
  </si>
  <si>
    <r>
      <rPr>
        <b/>
        <sz val="11"/>
        <rFont val="Times New Roman"/>
        <family val="1"/>
        <charset val="186"/>
      </rPr>
      <t>B.2.1.</t>
    </r>
    <r>
      <rPr>
        <sz val="11"/>
        <rFont val="Times New Roman"/>
        <family val="1"/>
        <charset val="186"/>
      </rPr>
      <t xml:space="preserve">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r>
  </si>
  <si>
    <t>KOPĀ B.2.1.</t>
  </si>
  <si>
    <t>KOPĀ A.</t>
  </si>
  <si>
    <t>1.1. Īpašuma tiesību sakārtošana, mežaudžu novērtēšana (NVA). (Infrastruktūras izbūve uz Latvijas Republikas - Krievijas Federācijas un arī Latvijas Republikas - Baltkrievijas Republikas valsts robežas)</t>
  </si>
  <si>
    <t>2. sadaļa. Tehnoloģiskās infrastruktūras darbībai nepieciešamo pieslēgumu izveide (izbūve) (Infrastruktūras izbūve uz Latvijas Republikas - Krievijas Federācijas un arī Latvijas Republikas - Baltkrievijas Republikas valsts robežas)</t>
  </si>
  <si>
    <t>B.3. Finansējums valsts robežas apsardzības infrastruktūras (žoga) izbūvei gar Latvijas Republikas un Krievijas Federācijas robežu (~64,95 km)</t>
  </si>
  <si>
    <t>KOPĀ B.3.</t>
  </si>
  <si>
    <t>B.4. Finansējums valsts robežas apsardzības infrastruktūras (žoga) izbūvei gar Latvijas Republikas un Krievijas Federācijas robežu (posms, kurā žoga izbūve tiks īstenota ar NBS atbalstu) (~19,52 km)</t>
  </si>
  <si>
    <t>būvniecības ieceres dokumentācijas izstrāde, autoruzraudzība un būvdarbi</t>
  </si>
  <si>
    <t>Būvdarbu vadība</t>
  </si>
  <si>
    <t>KOPĀ B.4.</t>
  </si>
  <si>
    <r>
      <rPr>
        <b/>
        <sz val="11"/>
        <rFont val="Times New Roman"/>
        <family val="1"/>
        <charset val="186"/>
      </rPr>
      <t>1.1.6.</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</si>
  <si>
    <t>KOPĀ B</t>
  </si>
  <si>
    <t xml:space="preserve">3.1. Finansiāla atbalsta instrumenta robežu pārvaldībai un vīzu politikai 2021. –2027. gada plānošanas perioda nacionālās programmas līdzekļi </t>
  </si>
  <si>
    <t xml:space="preserve">MK 06.02.2024. sēdes prot. Nr.6 1.§ Informatīvais ziņojums "Par pastāvīgās infrastruktūras uz valsts ārējās sauszemes robežas izbūves turpināšanu un šim mērķim nepieciešamo finansējumu" (24-TA-23). Finansējums valsts robežas apsardzības tehnoloģiskās infrastruktūras izbūves uzsākšana uz Latvijas Republikas un Krievijas Federācijas robežas
</t>
  </si>
  <si>
    <t xml:space="preserve"> 3.1.1.. Automatizētas robežu uzraudzības infrastruktūra (tehnoloģiskās infrastruktūras izbūve, tehnoloģiskās infrastruktūras lokāla risinājuma izveide)** (Latvijas Republikas - Baltkrievijas Republikas valsts robeža)</t>
  </si>
  <si>
    <t>KOPĀ 3.1.1.</t>
  </si>
  <si>
    <t xml:space="preserve"> 3.1.2.. Automatizētas robežu uzraudzības infrastruktūras izbūves uzsākšana (projekta vadība, pieslēgumu pie Sadales tīkla izveide) (Latvijas Republikas - Krievijas Federācijas valsts robeža)</t>
  </si>
  <si>
    <t>3.1.2. Dotācija no vispārējiem ieņēmumiem</t>
  </si>
  <si>
    <t>KOPĀ 3.1.2.</t>
  </si>
  <si>
    <r>
      <rPr>
        <b/>
        <sz val="11"/>
        <rFont val="Times New Roman"/>
        <family val="1"/>
        <charset val="186"/>
      </rPr>
      <t>B.3, B4.</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t>
    </r>
  </si>
  <si>
    <t>2. pielikums
informatīvajam ziņojumam “Par pastāvīgās infrastruktūras uz valsts ārējās sauszemes robežas izbūves turpināšanu un šim mērķim nepieciešamo finansējumu”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</si>
</sst>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sz val="8"/>
      <color theme="1"/>
      <name val="Times New Roman"/>
      <family val="1"/>
      <charset val="186"/>
    </font>
    <font>
      <sz val="11"/>
      <name val="Times New Roman"/>
      <family val="1"/>
      <charset val="186"/>
    </font>
    <font>
      <i/>
      <sz val="11"/>
      <color theme="1"/>
      <name val="Times New Roman"/>
      <family val="1"/>
      <charset val="186"/>
    </font>
    <font>
      <sz val="9"/>
      <color theme="1"/>
      <name val="Times New Roman"/>
      <family val="1"/>
      <charset val="186"/>
    </font>
    <font>
      <b/>
      <sz val="11"/>
      <name val="Times New Roman"/>
      <family val="1"/>
      <charset val="186"/>
    </font>
    <font>
      <sz val="9"/>
      <name val="Times New Roman"/>
      <family val="1"/>
      <charset val="186"/>
    </font>
    <font>
      <i/>
      <sz val="9"/>
      <name val="Times New Roman"/>
      <family val="1"/>
      <charset val="186"/>
    </font>
    <font>
      <i/>
      <sz val="12"/>
      <color theme="1"/>
      <name val="Times New Roman"/>
      <family val="1"/>
      <charset val="186"/>
    </font>
  </fonts>
  <fills count="14">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theme="6" tint="0.79998168889431442"/>
        <bgColor indexed="64"/>
      </patternFill>
    </fill>
    <fill>
      <patternFill patternType="solid">
        <fgColor rgb="FF79DCFF"/>
        <bgColor indexed="64"/>
      </patternFill>
    </fill>
    <fill>
      <patternFill patternType="solid">
        <fgColor rgb="FFFFFF00"/>
        <bgColor indexed="64"/>
      </patternFill>
    </fill>
    <fill>
      <patternFill patternType="solid">
        <fgColor rgb="FF00B0F0"/>
        <bgColor indexed="64"/>
      </patternFill>
    </fill>
  </fills>
  <borders count="2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s>
  <cellStyleXfs count="1">
    <xf numFmtId="0" fontId="0" fillId="0" borderId="0"/>
  </cellStyleXfs>
  <cellXfs count="182">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5" fillId="0" borderId="0" xfId="0" applyFont="1"/>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3" fontId="1" fillId="8" borderId="0" xfId="0" applyNumberFormat="1" applyFont="1" applyFill="1"/>
    <xf numFmtId="0" fontId="1" fillId="8" borderId="0" xfId="0" applyFont="1" applyFill="1"/>
    <xf numFmtId="0" fontId="12" fillId="0" borderId="0" xfId="0" applyFont="1" applyAlignment="1">
      <alignment horizontal="center" vertical="center"/>
    </xf>
    <xf numFmtId="0" fontId="3" fillId="0" borderId="0" xfId="0" applyFont="1" applyAlignment="1">
      <alignment horizontal="center" vertical="center"/>
    </xf>
    <xf numFmtId="0" fontId="4" fillId="10" borderId="1" xfId="0" applyFont="1" applyFill="1" applyBorder="1" applyAlignment="1">
      <alignment horizontal="center" vertical="center" wrapText="1"/>
    </xf>
    <xf numFmtId="0" fontId="1" fillId="2" borderId="8" xfId="0" applyFont="1" applyFill="1" applyBorder="1" applyAlignment="1">
      <alignment vertical="center" wrapText="1"/>
    </xf>
    <xf numFmtId="0" fontId="1" fillId="2" borderId="8" xfId="0" applyFont="1" applyFill="1" applyBorder="1" applyAlignment="1">
      <alignment horizontal="left" vertical="center" wrapText="1"/>
    </xf>
    <xf numFmtId="3" fontId="3" fillId="2" borderId="8" xfId="0" applyNumberFormat="1" applyFont="1" applyFill="1" applyBorder="1" applyAlignment="1">
      <alignment horizontal="center" vertical="center"/>
    </xf>
    <xf numFmtId="3" fontId="1" fillId="2" borderId="8" xfId="0" applyNumberFormat="1" applyFont="1" applyFill="1" applyBorder="1" applyAlignment="1"/>
    <xf numFmtId="0" fontId="1" fillId="5" borderId="8" xfId="0" applyFont="1" applyFill="1" applyBorder="1" applyAlignment="1">
      <alignment vertical="center" wrapText="1"/>
    </xf>
    <xf numFmtId="3" fontId="3" fillId="5" borderId="8" xfId="0" applyNumberFormat="1" applyFont="1" applyFill="1" applyBorder="1" applyAlignment="1">
      <alignment horizontal="center" vertical="center"/>
    </xf>
    <xf numFmtId="0" fontId="9" fillId="2" borderId="8" xfId="0" applyFont="1" applyFill="1" applyBorder="1" applyAlignment="1">
      <alignment horizontal="left" vertical="center" wrapText="1"/>
    </xf>
    <xf numFmtId="3" fontId="12" fillId="2" borderId="8" xfId="0" applyNumberFormat="1" applyFont="1" applyFill="1" applyBorder="1" applyAlignment="1">
      <alignment horizontal="center" vertical="center"/>
    </xf>
    <xf numFmtId="0" fontId="13" fillId="2" borderId="8" xfId="0" applyFont="1" applyFill="1" applyBorder="1" applyAlignment="1">
      <alignment horizontal="right" vertical="center" wrapText="1"/>
    </xf>
    <xf numFmtId="3" fontId="9" fillId="2" borderId="8" xfId="0" applyNumberFormat="1" applyFont="1" applyFill="1" applyBorder="1" applyAlignment="1">
      <alignment horizontal="center" vertical="center"/>
    </xf>
    <xf numFmtId="0" fontId="3" fillId="9" borderId="16" xfId="0" applyFont="1" applyFill="1" applyBorder="1" applyAlignment="1">
      <alignment horizontal="center" vertical="center"/>
    </xf>
    <xf numFmtId="3" fontId="3" fillId="9" borderId="16" xfId="0" applyNumberFormat="1" applyFont="1" applyFill="1" applyBorder="1" applyAlignment="1">
      <alignment horizontal="center" vertical="center"/>
    </xf>
    <xf numFmtId="0" fontId="3" fillId="7" borderId="9" xfId="0" applyFont="1" applyFill="1" applyBorder="1" applyAlignment="1">
      <alignment horizontal="center" vertical="center"/>
    </xf>
    <xf numFmtId="3" fontId="3" fillId="7" borderId="9" xfId="0" applyNumberFormat="1" applyFont="1" applyFill="1" applyBorder="1" applyAlignment="1">
      <alignment horizontal="center" vertical="center"/>
    </xf>
    <xf numFmtId="0" fontId="9" fillId="4" borderId="8" xfId="0" applyFont="1" applyFill="1" applyBorder="1" applyAlignment="1">
      <alignment horizontal="center" vertical="center"/>
    </xf>
    <xf numFmtId="3" fontId="12" fillId="4" borderId="8" xfId="0" applyNumberFormat="1" applyFont="1" applyFill="1" applyBorder="1" applyAlignment="1">
      <alignment horizontal="center" vertical="center"/>
    </xf>
    <xf numFmtId="3" fontId="9" fillId="4" borderId="8"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0" borderId="0" xfId="0" applyFont="1" applyAlignment="1">
      <alignment horizontal="center" vertical="center"/>
    </xf>
    <xf numFmtId="0" fontId="1" fillId="3" borderId="8" xfId="0" applyFont="1" applyFill="1" applyBorder="1" applyAlignment="1">
      <alignment vertical="center" wrapText="1"/>
    </xf>
    <xf numFmtId="3" fontId="3" fillId="3" borderId="8" xfId="0" applyNumberFormat="1" applyFont="1" applyFill="1" applyBorder="1" applyAlignment="1">
      <alignment horizontal="center" vertical="center" wrapText="1"/>
    </xf>
    <xf numFmtId="0" fontId="1" fillId="3" borderId="8" xfId="0" applyFont="1" applyFill="1" applyBorder="1" applyAlignment="1">
      <alignment wrapText="1"/>
    </xf>
    <xf numFmtId="3" fontId="1" fillId="3" borderId="8" xfId="0" applyNumberFormat="1" applyFont="1" applyFill="1" applyBorder="1" applyAlignment="1">
      <alignment horizontal="center" vertical="center" wrapText="1"/>
    </xf>
    <xf numFmtId="3" fontId="1" fillId="3" borderId="8" xfId="0" applyNumberFormat="1" applyFont="1" applyFill="1" applyBorder="1" applyAlignment="1">
      <alignment horizontal="center" vertical="center"/>
    </xf>
    <xf numFmtId="3" fontId="3" fillId="3" borderId="8" xfId="0" applyNumberFormat="1" applyFont="1" applyFill="1" applyBorder="1" applyAlignment="1">
      <alignment horizontal="center" vertical="center"/>
    </xf>
    <xf numFmtId="0" fontId="3" fillId="3" borderId="8" xfId="0" applyFont="1" applyFill="1" applyBorder="1" applyAlignment="1">
      <alignment horizontal="center" vertical="center"/>
    </xf>
    <xf numFmtId="0" fontId="1" fillId="3" borderId="8" xfId="0" applyFont="1" applyFill="1" applyBorder="1" applyAlignment="1">
      <alignment horizontal="left" vertical="center" wrapText="1"/>
    </xf>
    <xf numFmtId="4" fontId="3" fillId="3" borderId="8" xfId="0" applyNumberFormat="1" applyFont="1" applyFill="1" applyBorder="1" applyAlignment="1">
      <alignment horizontal="center" vertical="center"/>
    </xf>
    <xf numFmtId="0" fontId="7" fillId="3" borderId="8" xfId="0" applyFont="1" applyFill="1" applyBorder="1" applyAlignment="1">
      <alignment horizontal="right" vertical="center" wrapText="1"/>
    </xf>
    <xf numFmtId="3" fontId="1" fillId="3" borderId="8" xfId="0" applyNumberFormat="1" applyFont="1" applyFill="1" applyBorder="1"/>
    <xf numFmtId="3" fontId="1" fillId="3" borderId="8" xfId="0" applyNumberFormat="1" applyFont="1" applyFill="1" applyBorder="1" applyAlignment="1">
      <alignment horizontal="center"/>
    </xf>
    <xf numFmtId="0" fontId="5" fillId="3" borderId="8" xfId="0" applyFont="1" applyFill="1" applyBorder="1" applyAlignment="1">
      <alignment horizontal="center"/>
    </xf>
    <xf numFmtId="3" fontId="5" fillId="3" borderId="8" xfId="0" applyNumberFormat="1" applyFont="1" applyFill="1" applyBorder="1" applyAlignment="1">
      <alignment horizontal="center"/>
    </xf>
    <xf numFmtId="3" fontId="1" fillId="3" borderId="8" xfId="0" applyNumberFormat="1" applyFont="1" applyFill="1" applyBorder="1" applyAlignment="1"/>
    <xf numFmtId="0" fontId="6" fillId="3" borderId="8" xfId="0" applyFont="1" applyFill="1" applyBorder="1" applyAlignment="1">
      <alignment horizontal="right" vertical="center" wrapText="1"/>
    </xf>
    <xf numFmtId="4" fontId="1" fillId="3" borderId="8" xfId="0" applyNumberFormat="1" applyFont="1" applyFill="1" applyBorder="1" applyAlignment="1">
      <alignment horizontal="center" vertical="center"/>
    </xf>
    <xf numFmtId="3" fontId="5" fillId="3" borderId="8" xfId="0" applyNumberFormat="1" applyFont="1" applyFill="1" applyBorder="1" applyAlignment="1">
      <alignment horizontal="center" vertical="center"/>
    </xf>
    <xf numFmtId="0" fontId="8" fillId="3" borderId="8" xfId="0" applyFont="1" applyFill="1" applyBorder="1" applyAlignment="1">
      <alignment horizontal="right"/>
    </xf>
    <xf numFmtId="0" fontId="1" fillId="3" borderId="8" xfId="0" applyFont="1" applyFill="1" applyBorder="1" applyAlignment="1">
      <alignment horizontal="left" wrapText="1"/>
    </xf>
    <xf numFmtId="0" fontId="5" fillId="3" borderId="8" xfId="0" applyFont="1" applyFill="1" applyBorder="1" applyAlignment="1">
      <alignment horizontal="center" vertical="center"/>
    </xf>
    <xf numFmtId="3" fontId="10" fillId="3" borderId="8" xfId="0" applyNumberFormat="1" applyFont="1" applyFill="1" applyBorder="1" applyAlignment="1">
      <alignment horizontal="center" vertical="center"/>
    </xf>
    <xf numFmtId="3" fontId="3" fillId="3" borderId="8" xfId="0" applyNumberFormat="1" applyFont="1" applyFill="1" applyBorder="1" applyAlignment="1">
      <alignment vertical="center"/>
    </xf>
    <xf numFmtId="0" fontId="11" fillId="3" borderId="8" xfId="0" applyFont="1" applyFill="1" applyBorder="1" applyAlignment="1">
      <alignment horizontal="right" vertical="center" wrapText="1"/>
    </xf>
    <xf numFmtId="0" fontId="9" fillId="3" borderId="8" xfId="0" applyFont="1" applyFill="1" applyBorder="1" applyAlignment="1">
      <alignment horizontal="left" vertical="center" wrapText="1"/>
    </xf>
    <xf numFmtId="3" fontId="12" fillId="3" borderId="8" xfId="0" applyNumberFormat="1" applyFont="1" applyFill="1" applyBorder="1" applyAlignment="1">
      <alignment horizontal="center" vertical="center"/>
    </xf>
    <xf numFmtId="0" fontId="13" fillId="3" borderId="8" xfId="0" applyFont="1" applyFill="1" applyBorder="1" applyAlignment="1">
      <alignment horizontal="right" vertical="center" wrapText="1"/>
    </xf>
    <xf numFmtId="3" fontId="9" fillId="3" borderId="8" xfId="0" applyNumberFormat="1" applyFont="1" applyFill="1" applyBorder="1" applyAlignment="1">
      <alignment horizontal="center" vertical="center"/>
    </xf>
    <xf numFmtId="3" fontId="3" fillId="5" borderId="8" xfId="0" applyNumberFormat="1" applyFont="1" applyFill="1" applyBorder="1" applyAlignment="1">
      <alignment horizontal="center" vertical="center" wrapText="1"/>
    </xf>
    <xf numFmtId="4" fontId="3" fillId="5" borderId="8" xfId="0" applyNumberFormat="1" applyFont="1" applyFill="1" applyBorder="1" applyAlignment="1">
      <alignment horizontal="center" vertical="center" wrapText="1"/>
    </xf>
    <xf numFmtId="0" fontId="9" fillId="2" borderId="8" xfId="0" applyFont="1" applyFill="1" applyBorder="1" applyAlignment="1">
      <alignment horizontal="left" vertical="center"/>
    </xf>
    <xf numFmtId="16" fontId="13" fillId="2" borderId="8" xfId="0" applyNumberFormat="1" applyFont="1" applyFill="1" applyBorder="1" applyAlignment="1">
      <alignment horizontal="right" vertical="center" wrapText="1"/>
    </xf>
    <xf numFmtId="4" fontId="9" fillId="2" borderId="8" xfId="0" applyNumberFormat="1" applyFont="1" applyFill="1" applyBorder="1" applyAlignment="1">
      <alignment horizontal="center" vertical="center"/>
    </xf>
    <xf numFmtId="0" fontId="14" fillId="2" borderId="8" xfId="0" applyFont="1" applyFill="1" applyBorder="1" applyAlignment="1">
      <alignment horizontal="right" vertical="center" wrapText="1"/>
    </xf>
    <xf numFmtId="0" fontId="12" fillId="3" borderId="20" xfId="0" applyFont="1" applyFill="1" applyBorder="1" applyAlignment="1">
      <alignment horizontal="center" vertical="center"/>
    </xf>
    <xf numFmtId="3" fontId="12" fillId="3" borderId="20" xfId="0" applyNumberFormat="1" applyFont="1" applyFill="1" applyBorder="1" applyAlignment="1">
      <alignment horizontal="center" vertical="center"/>
    </xf>
    <xf numFmtId="0" fontId="12" fillId="11" borderId="21" xfId="0" applyFont="1" applyFill="1" applyBorder="1" applyAlignment="1">
      <alignment horizontal="center" vertical="center"/>
    </xf>
    <xf numFmtId="3" fontId="12" fillId="11" borderId="22" xfId="0" applyNumberFormat="1" applyFont="1" applyFill="1" applyBorder="1" applyAlignment="1">
      <alignment horizontal="center" vertical="center"/>
    </xf>
    <xf numFmtId="0" fontId="12" fillId="2" borderId="20" xfId="0" applyFont="1" applyFill="1" applyBorder="1" applyAlignment="1">
      <alignment horizontal="right" vertical="center" wrapText="1"/>
    </xf>
    <xf numFmtId="3" fontId="12" fillId="2" borderId="20" xfId="0" applyNumberFormat="1" applyFont="1" applyFill="1" applyBorder="1" applyAlignment="1">
      <alignment horizontal="center" vertical="center"/>
    </xf>
    <xf numFmtId="0" fontId="1" fillId="5" borderId="20" xfId="0" applyFont="1" applyFill="1" applyBorder="1" applyAlignment="1">
      <alignment vertical="center" wrapText="1"/>
    </xf>
    <xf numFmtId="3" fontId="3" fillId="5" borderId="20" xfId="0" applyNumberFormat="1" applyFont="1" applyFill="1" applyBorder="1" applyAlignment="1">
      <alignment horizontal="center" vertical="center" wrapText="1"/>
    </xf>
    <xf numFmtId="4" fontId="3" fillId="5" borderId="20" xfId="0" applyNumberFormat="1"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22" xfId="0" applyNumberFormat="1" applyFont="1" applyFill="1" applyBorder="1" applyAlignment="1">
      <alignment horizontal="center" vertical="center" wrapText="1"/>
    </xf>
    <xf numFmtId="0" fontId="1" fillId="5" borderId="20" xfId="0" applyFont="1" applyFill="1" applyBorder="1" applyAlignment="1">
      <alignment vertical="center"/>
    </xf>
    <xf numFmtId="3" fontId="3" fillId="5" borderId="20" xfId="0" applyNumberFormat="1" applyFont="1" applyFill="1" applyBorder="1" applyAlignment="1">
      <alignment horizontal="center"/>
    </xf>
    <xf numFmtId="3" fontId="1" fillId="5" borderId="20" xfId="0" applyNumberFormat="1" applyFont="1" applyFill="1" applyBorder="1" applyAlignment="1">
      <alignment horizontal="center"/>
    </xf>
    <xf numFmtId="0" fontId="3" fillId="5" borderId="21" xfId="0" applyFont="1" applyFill="1" applyBorder="1" applyAlignment="1">
      <alignment horizontal="center" vertical="center"/>
    </xf>
    <xf numFmtId="3" fontId="3" fillId="5" borderId="22" xfId="0" applyNumberFormat="1" applyFont="1" applyFill="1" applyBorder="1" applyAlignment="1">
      <alignment horizontal="center" vertical="center"/>
    </xf>
    <xf numFmtId="3" fontId="3" fillId="12" borderId="8" xfId="0" applyNumberFormat="1" applyFont="1" applyFill="1" applyBorder="1" applyAlignment="1">
      <alignment horizontal="center" vertical="center"/>
    </xf>
    <xf numFmtId="3" fontId="3" fillId="5" borderId="20" xfId="0" applyNumberFormat="1" applyFont="1" applyFill="1" applyBorder="1" applyAlignment="1">
      <alignment horizontal="center" vertical="center"/>
    </xf>
    <xf numFmtId="3" fontId="3" fillId="12" borderId="23" xfId="0" applyNumberFormat="1" applyFont="1" applyFill="1" applyBorder="1" applyAlignment="1">
      <alignment horizontal="center" vertical="center"/>
    </xf>
    <xf numFmtId="0" fontId="9" fillId="3" borderId="20" xfId="0" applyFont="1" applyFill="1" applyBorder="1" applyAlignment="1">
      <alignment vertical="center" wrapText="1"/>
    </xf>
    <xf numFmtId="3" fontId="9" fillId="3" borderId="20" xfId="0" applyNumberFormat="1" applyFont="1" applyFill="1" applyBorder="1" applyAlignment="1">
      <alignment horizontal="center" vertical="center"/>
    </xf>
    <xf numFmtId="0" fontId="3" fillId="3" borderId="21" xfId="0" applyFont="1" applyFill="1" applyBorder="1" applyAlignment="1">
      <alignment horizontal="center" vertical="center"/>
    </xf>
    <xf numFmtId="3" fontId="3" fillId="3" borderId="22" xfId="0" applyNumberFormat="1" applyFont="1" applyFill="1" applyBorder="1" applyAlignment="1">
      <alignment horizontal="center" vertical="center"/>
    </xf>
    <xf numFmtId="3" fontId="3" fillId="12" borderId="8" xfId="0" applyNumberFormat="1" applyFont="1" applyFill="1" applyBorder="1" applyAlignment="1">
      <alignment horizontal="center" vertical="center" wrapText="1"/>
    </xf>
    <xf numFmtId="0" fontId="5" fillId="3" borderId="20" xfId="0" applyFont="1" applyFill="1" applyBorder="1" applyAlignment="1">
      <alignment horizontal="center" vertical="center"/>
    </xf>
    <xf numFmtId="3" fontId="5" fillId="3" borderId="20" xfId="0" applyNumberFormat="1" applyFont="1" applyFill="1" applyBorder="1" applyAlignment="1">
      <alignment horizontal="center" vertical="center"/>
    </xf>
    <xf numFmtId="3" fontId="3" fillId="12" borderId="20" xfId="0" applyNumberFormat="1" applyFont="1" applyFill="1" applyBorder="1" applyAlignment="1">
      <alignment horizontal="center" vertical="center" wrapText="1"/>
    </xf>
    <xf numFmtId="0" fontId="3" fillId="3" borderId="25" xfId="0" applyFont="1" applyFill="1" applyBorder="1" applyAlignment="1">
      <alignment horizontal="center" vertical="center"/>
    </xf>
    <xf numFmtId="3" fontId="3" fillId="3" borderId="26" xfId="0" applyNumberFormat="1" applyFont="1" applyFill="1" applyBorder="1" applyAlignment="1">
      <alignment horizontal="center" vertical="center"/>
    </xf>
    <xf numFmtId="3" fontId="3" fillId="12" borderId="27" xfId="0" applyNumberFormat="1" applyFont="1" applyFill="1" applyBorder="1" applyAlignment="1">
      <alignment horizontal="center" vertical="center"/>
    </xf>
    <xf numFmtId="3" fontId="12" fillId="12" borderId="20" xfId="0" applyNumberFormat="1" applyFont="1" applyFill="1" applyBorder="1" applyAlignment="1">
      <alignment horizontal="center" vertical="center"/>
    </xf>
    <xf numFmtId="3" fontId="3" fillId="12" borderId="16" xfId="0" applyNumberFormat="1" applyFont="1" applyFill="1" applyBorder="1" applyAlignment="1">
      <alignment horizontal="center" vertical="center"/>
    </xf>
    <xf numFmtId="3" fontId="12" fillId="12" borderId="8" xfId="0" applyNumberFormat="1" applyFont="1" applyFill="1" applyBorder="1" applyAlignment="1">
      <alignment horizontal="center" vertical="center"/>
    </xf>
    <xf numFmtId="3" fontId="3" fillId="12" borderId="9" xfId="0" applyNumberFormat="1" applyFont="1" applyFill="1" applyBorder="1" applyAlignment="1">
      <alignment horizontal="center" vertical="center"/>
    </xf>
    <xf numFmtId="3" fontId="3" fillId="12" borderId="20" xfId="0" applyNumberFormat="1" applyFont="1" applyFill="1" applyBorder="1" applyAlignment="1">
      <alignment horizontal="center" vertical="center"/>
    </xf>
    <xf numFmtId="0" fontId="12" fillId="2" borderId="8" xfId="0" applyFont="1" applyFill="1" applyBorder="1" applyAlignment="1">
      <alignment horizontal="right" vertical="center" wrapText="1"/>
    </xf>
    <xf numFmtId="3" fontId="3" fillId="12" borderId="22" xfId="0" applyNumberFormat="1" applyFont="1" applyFill="1" applyBorder="1" applyAlignment="1">
      <alignment horizontal="center" vertical="center" wrapText="1"/>
    </xf>
    <xf numFmtId="0" fontId="3" fillId="7" borderId="8" xfId="0" applyFont="1" applyFill="1" applyBorder="1" applyAlignment="1">
      <alignment horizontal="center" vertical="center"/>
    </xf>
    <xf numFmtId="3" fontId="3" fillId="7" borderId="8" xfId="0" applyNumberFormat="1" applyFont="1" applyFill="1" applyBorder="1" applyAlignment="1">
      <alignment horizontal="center" vertical="center"/>
    </xf>
    <xf numFmtId="0" fontId="12" fillId="13" borderId="8" xfId="0" applyFont="1" applyFill="1" applyBorder="1" applyAlignment="1">
      <alignment horizontal="right" vertical="center" wrapText="1"/>
    </xf>
    <xf numFmtId="3" fontId="12" fillId="13" borderId="8" xfId="0" applyNumberFormat="1" applyFont="1" applyFill="1" applyBorder="1" applyAlignment="1">
      <alignment horizontal="center" vertical="center"/>
    </xf>
    <xf numFmtId="3" fontId="3" fillId="9" borderId="8" xfId="0" applyNumberFormat="1" applyFont="1" applyFill="1" applyBorder="1" applyAlignment="1">
      <alignment horizontal="center" vertical="center"/>
    </xf>
    <xf numFmtId="0" fontId="1" fillId="0" borderId="10"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5" borderId="1" xfId="0" applyFont="1" applyFill="1" applyBorder="1" applyAlignment="1">
      <alignment horizontal="center" vertical="center"/>
    </xf>
    <xf numFmtId="0" fontId="1" fillId="0" borderId="6" xfId="0" applyFont="1" applyBorder="1" applyAlignment="1">
      <alignment horizontal="left" wrapText="1"/>
    </xf>
    <xf numFmtId="0" fontId="1" fillId="0" borderId="10" xfId="0" applyFont="1" applyBorder="1" applyAlignment="1">
      <alignment horizontal="left" vertical="center" wrapText="1"/>
    </xf>
    <xf numFmtId="0" fontId="3" fillId="0" borderId="7" xfId="0" applyFont="1" applyBorder="1" applyAlignment="1">
      <alignment horizontal="center" vertical="center" wrapText="1"/>
    </xf>
    <xf numFmtId="0" fontId="3" fillId="6" borderId="0" xfId="0" applyFont="1" applyFill="1" applyAlignment="1">
      <alignment horizontal="center" vertical="center" wrapText="1"/>
    </xf>
    <xf numFmtId="0" fontId="1" fillId="0" borderId="11" xfId="0" applyFont="1" applyBorder="1" applyAlignment="1">
      <alignment horizontal="left" vertical="center" wrapText="1"/>
    </xf>
    <xf numFmtId="0" fontId="1" fillId="0" borderId="0" xfId="0" applyFont="1" applyBorder="1" applyAlignment="1">
      <alignment horizontal="left" vertical="center" wrapText="1"/>
    </xf>
    <xf numFmtId="0" fontId="1" fillId="0" borderId="12" xfId="0" applyFont="1" applyBorder="1" applyAlignment="1">
      <alignment horizontal="left" vertical="center" wrapText="1"/>
    </xf>
    <xf numFmtId="0" fontId="3" fillId="3" borderId="1" xfId="0" applyFont="1" applyFill="1" applyBorder="1" applyAlignment="1">
      <alignment horizontal="center" vertical="center" wrapText="1"/>
    </xf>
    <xf numFmtId="0" fontId="1" fillId="0" borderId="6" xfId="0" applyFont="1" applyBorder="1" applyAlignment="1">
      <alignment horizontal="left" vertical="center" wrapText="1"/>
    </xf>
    <xf numFmtId="0" fontId="9" fillId="8" borderId="6" xfId="0" applyFont="1" applyFill="1" applyBorder="1" applyAlignment="1">
      <alignment horizontal="left" vertical="center" wrapText="1"/>
    </xf>
    <xf numFmtId="0" fontId="9" fillId="8" borderId="6" xfId="0" applyFont="1" applyFill="1" applyBorder="1" applyAlignment="1">
      <alignment horizontal="left" vertical="center"/>
    </xf>
    <xf numFmtId="0" fontId="1" fillId="0" borderId="8" xfId="0" applyFont="1" applyBorder="1" applyAlignment="1">
      <alignment horizontal="left" vertical="center" wrapText="1"/>
    </xf>
    <xf numFmtId="0" fontId="1" fillId="0" borderId="10" xfId="0" applyFont="1" applyBorder="1" applyAlignment="1">
      <alignment horizontal="left" vertical="center"/>
    </xf>
    <xf numFmtId="0" fontId="3" fillId="5" borderId="10" xfId="0" applyFont="1" applyFill="1" applyBorder="1" applyAlignment="1">
      <alignment horizontal="center" vertical="center"/>
    </xf>
    <xf numFmtId="0" fontId="3" fillId="11" borderId="18" xfId="0" applyFont="1" applyFill="1" applyBorder="1" applyAlignment="1">
      <alignment horizontal="center" vertical="center" wrapText="1"/>
    </xf>
    <xf numFmtId="0" fontId="3" fillId="11" borderId="7"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1" fillId="8" borderId="11" xfId="0" applyFont="1" applyFill="1" applyBorder="1" applyAlignment="1">
      <alignment horizontal="left" vertical="center" wrapText="1"/>
    </xf>
    <xf numFmtId="0" fontId="1" fillId="8" borderId="0" xfId="0" applyFont="1" applyFill="1" applyBorder="1" applyAlignment="1">
      <alignment horizontal="left" vertical="center" wrapText="1"/>
    </xf>
    <xf numFmtId="0" fontId="1" fillId="8" borderId="12" xfId="0" applyFont="1" applyFill="1" applyBorder="1" applyAlignment="1">
      <alignment horizontal="left" vertical="center" wrapText="1"/>
    </xf>
    <xf numFmtId="0" fontId="3" fillId="3" borderId="8" xfId="0" applyFont="1" applyFill="1" applyBorder="1" applyAlignment="1">
      <alignment horizontal="center" vertical="center" wrapText="1"/>
    </xf>
    <xf numFmtId="0" fontId="1" fillId="8" borderId="0" xfId="0" applyFont="1" applyFill="1" applyBorder="1" applyAlignment="1">
      <alignment horizontal="left" vertical="center"/>
    </xf>
    <xf numFmtId="0" fontId="1" fillId="8" borderId="12" xfId="0" applyFont="1" applyFill="1" applyBorder="1" applyAlignment="1">
      <alignment horizontal="left" vertical="center"/>
    </xf>
    <xf numFmtId="0" fontId="3" fillId="3" borderId="9"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3" borderId="18"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19" xfId="0" applyFont="1" applyFill="1" applyBorder="1" applyAlignment="1">
      <alignment horizontal="center" vertical="center"/>
    </xf>
    <xf numFmtId="0" fontId="1" fillId="8" borderId="13" xfId="0" applyFont="1" applyFill="1" applyBorder="1" applyAlignment="1">
      <alignment horizontal="left" vertical="center" wrapText="1"/>
    </xf>
    <xf numFmtId="0" fontId="1" fillId="8" borderId="14" xfId="0" applyFont="1" applyFill="1" applyBorder="1" applyAlignment="1">
      <alignment horizontal="left" vertical="center" wrapText="1"/>
    </xf>
    <xf numFmtId="0" fontId="1" fillId="8" borderId="15" xfId="0" applyFont="1" applyFill="1" applyBorder="1" applyAlignment="1">
      <alignment horizontal="left" vertical="center" wrapText="1"/>
    </xf>
    <xf numFmtId="0" fontId="3" fillId="0" borderId="18" xfId="0" applyFont="1" applyBorder="1" applyAlignment="1">
      <alignment horizontal="center" vertical="center"/>
    </xf>
    <xf numFmtId="0" fontId="3" fillId="0" borderId="7" xfId="0" applyFont="1" applyBorder="1" applyAlignment="1">
      <alignment horizontal="center" vertical="center"/>
    </xf>
    <xf numFmtId="0" fontId="3" fillId="0" borderId="19" xfId="0" applyFont="1" applyBorder="1" applyAlignment="1">
      <alignment horizontal="center" vertical="center"/>
    </xf>
    <xf numFmtId="0" fontId="3"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4" xfId="0" applyFont="1" applyFill="1" applyBorder="1" applyAlignment="1">
      <alignment horizontal="center" vertical="center"/>
    </xf>
    <xf numFmtId="0" fontId="12" fillId="3" borderId="18" xfId="0" applyFont="1" applyFill="1" applyBorder="1" applyAlignment="1">
      <alignment horizontal="center" vertical="center" wrapText="1"/>
    </xf>
    <xf numFmtId="0" fontId="12" fillId="3" borderId="7" xfId="0" applyFont="1" applyFill="1" applyBorder="1" applyAlignment="1">
      <alignment horizontal="center" vertical="center"/>
    </xf>
    <xf numFmtId="0" fontId="12" fillId="3" borderId="19" xfId="0" applyFont="1" applyFill="1" applyBorder="1" applyAlignment="1">
      <alignment horizontal="center" vertical="center"/>
    </xf>
    <xf numFmtId="0" fontId="9" fillId="8" borderId="13" xfId="0" applyFont="1" applyFill="1" applyBorder="1" applyAlignment="1">
      <alignment horizontal="left" vertical="center" wrapText="1"/>
    </xf>
    <xf numFmtId="0" fontId="9" fillId="8" borderId="14" xfId="0" applyFont="1" applyFill="1" applyBorder="1" applyAlignment="1">
      <alignment horizontal="left" vertical="center" wrapText="1"/>
    </xf>
    <xf numFmtId="0" fontId="9" fillId="8" borderId="15"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0" borderId="8" xfId="0" applyFont="1" applyBorder="1" applyAlignment="1">
      <alignment horizontal="center" vertical="center" wrapText="1"/>
    </xf>
    <xf numFmtId="0" fontId="9" fillId="8" borderId="8" xfId="0" applyFont="1" applyFill="1" applyBorder="1" applyAlignment="1">
      <alignment horizontal="left" vertical="center" wrapText="1"/>
    </xf>
    <xf numFmtId="0" fontId="9" fillId="8" borderId="8" xfId="0" applyFont="1" applyFill="1" applyBorder="1" applyAlignment="1">
      <alignment horizontal="left" vertical="center"/>
    </xf>
    <xf numFmtId="0" fontId="3" fillId="9" borderId="5" xfId="0" applyFont="1" applyFill="1" applyBorder="1" applyAlignment="1">
      <alignment horizontal="center" vertical="center"/>
    </xf>
    <xf numFmtId="0" fontId="9" fillId="8" borderId="17" xfId="0" applyFont="1" applyFill="1" applyBorder="1" applyAlignment="1">
      <alignment horizontal="left" vertical="center" wrapText="1"/>
    </xf>
    <xf numFmtId="0" fontId="3" fillId="8" borderId="5"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2" fillId="7"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6" borderId="5" xfId="0" applyFont="1" applyFill="1" applyBorder="1" applyAlignment="1">
      <alignment horizontal="center" vertical="center" wrapText="1"/>
    </xf>
    <xf numFmtId="0" fontId="3" fillId="6" borderId="5" xfId="0" applyFont="1" applyFill="1" applyBorder="1" applyAlignment="1">
      <alignment horizontal="center" vertical="center"/>
    </xf>
    <xf numFmtId="0" fontId="15" fillId="0" borderId="0" xfId="0" applyFont="1" applyAlignment="1">
      <alignment horizontal="right" wrapText="1"/>
    </xf>
    <xf numFmtId="0" fontId="15" fillId="0" borderId="0" xfId="0" applyFont="1" applyAlignment="1">
      <alignment horizontal="right"/>
    </xf>
    <xf numFmtId="0" fontId="3" fillId="8" borderId="0" xfId="0" applyFont="1" applyFill="1"/>
    <xf numFmtId="3" fontId="3" fillId="8" borderId="0" xfId="0" applyNumberFormat="1" applyFont="1" applyFill="1"/>
    <xf numFmtId="3" fontId="5" fillId="8" borderId="0" xfId="0" applyNumberFormat="1" applyFont="1" applyFill="1"/>
    <xf numFmtId="0" fontId="5" fillId="8" borderId="0" xfId="0" applyFont="1" applyFill="1"/>
    <xf numFmtId="0" fontId="2" fillId="8" borderId="0" xfId="0" applyFont="1" applyFill="1"/>
    <xf numFmtId="3" fontId="2" fillId="8" borderId="0" xfId="0" applyNumberFormat="1" applyFont="1" applyFill="1"/>
    <xf numFmtId="0" fontId="12" fillId="8" borderId="0" xfId="0" applyFont="1" applyFill="1" applyAlignment="1">
      <alignment horizontal="center" vertical="center"/>
    </xf>
    <xf numFmtId="0" fontId="3" fillId="8" borderId="0" xfId="0" applyFont="1" applyFill="1" applyAlignment="1">
      <alignment horizontal="center" vertical="center"/>
    </xf>
    <xf numFmtId="3" fontId="3" fillId="8" borderId="0" xfId="0" applyNumberFormat="1" applyFont="1" applyFill="1" applyAlignment="1">
      <alignment horizontal="center" vertical="center"/>
    </xf>
  </cellXfs>
  <cellStyles count="1">
    <cellStyle name="Normal" xfId="0" builtinId="0"/>
  </cellStyles>
  <dxfs count="0"/>
  <tableStyles count="0" defaultTableStyle="TableStyleMedium2" defaultPivotStyle="PivotStyleLight16"/>
  <colors>
    <mruColors>
      <color rgb="FFFFDED9"/>
      <color rgb="FFEEDAEE"/>
      <color rgb="FF79DCFF"/>
      <color rgb="FFD5F4FF"/>
      <color rgb="FFFAF0FA"/>
      <color rgb="FFF8E8F8"/>
      <color rgb="FFEEC9EF"/>
      <color rgb="FF00FF00"/>
      <color rgb="FFFEB6AC"/>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EB7ED-7678-4D9B-9132-FA7A8D7DCBA6}">
  <sheetPr>
    <pageSetUpPr fitToPage="1"/>
  </sheetPr>
  <dimension ref="A1:R208"/>
  <sheetViews>
    <sheetView tabSelected="1" zoomScale="80" zoomScaleNormal="80" workbookViewId="0">
      <pane ySplit="5" topLeftCell="A6" activePane="bottomLeft" state="frozen"/>
      <selection pane="bottomLeft" activeCell="P14" sqref="P14"/>
    </sheetView>
  </sheetViews>
  <sheetFormatPr defaultColWidth="9.140625" defaultRowHeight="15" x14ac:dyDescent="0.25"/>
  <cols>
    <col min="1" max="1" width="35.28515625" style="1" customWidth="1"/>
    <col min="2" max="2" width="15.140625" style="1" customWidth="1"/>
    <col min="3" max="3" width="16.28515625" style="1" customWidth="1"/>
    <col min="4" max="4" width="14.85546875" style="1" customWidth="1"/>
    <col min="5" max="5" width="14.85546875" style="9" customWidth="1"/>
    <col min="6" max="7" width="14.85546875" style="1" customWidth="1"/>
    <col min="8" max="11" width="14.28515625" style="1" customWidth="1"/>
    <col min="12" max="12" width="26.85546875" style="1" customWidth="1"/>
    <col min="13" max="13" width="19.5703125" style="9" customWidth="1"/>
    <col min="14" max="14" width="12.42578125" style="9" bestFit="1" customWidth="1"/>
    <col min="15" max="15" width="12.5703125" style="9" customWidth="1"/>
    <col min="16" max="16" width="11.7109375" style="9" customWidth="1"/>
    <col min="17" max="18" width="9.140625" style="9"/>
    <col min="19" max="16384" width="9.140625" style="1"/>
  </cols>
  <sheetData>
    <row r="1" spans="1:18" ht="41.25" customHeight="1" x14ac:dyDescent="0.25">
      <c r="A1" s="171" t="s">
        <v>142</v>
      </c>
      <c r="B1" s="172"/>
      <c r="C1" s="172"/>
      <c r="D1" s="172"/>
      <c r="E1" s="172"/>
      <c r="F1" s="172"/>
      <c r="G1" s="172"/>
      <c r="H1" s="172"/>
      <c r="I1" s="172"/>
      <c r="J1" s="172"/>
      <c r="K1" s="172"/>
      <c r="L1" s="172"/>
    </row>
    <row r="2" spans="1:18" ht="51.6" customHeight="1" x14ac:dyDescent="0.25">
      <c r="A2" s="109" t="s">
        <v>29</v>
      </c>
      <c r="B2" s="110"/>
      <c r="C2" s="110"/>
      <c r="D2" s="110"/>
      <c r="E2" s="110"/>
      <c r="F2" s="110"/>
      <c r="G2" s="110"/>
      <c r="H2" s="110"/>
      <c r="I2" s="110"/>
      <c r="J2" s="110"/>
      <c r="K2" s="110"/>
      <c r="L2" s="110"/>
    </row>
    <row r="3" spans="1:18" ht="35.25" customHeight="1" x14ac:dyDescent="0.25">
      <c r="A3" s="115" t="s">
        <v>31</v>
      </c>
      <c r="B3" s="115"/>
      <c r="C3" s="115"/>
      <c r="D3" s="115"/>
      <c r="E3" s="115"/>
      <c r="F3" s="115"/>
      <c r="G3" s="115"/>
      <c r="H3" s="115"/>
      <c r="I3" s="115"/>
      <c r="J3" s="115"/>
      <c r="K3" s="115"/>
      <c r="L3" s="115"/>
    </row>
    <row r="4" spans="1:18" ht="26.25" customHeight="1" x14ac:dyDescent="0.25">
      <c r="A4" s="114" t="s">
        <v>30</v>
      </c>
      <c r="B4" s="114"/>
      <c r="C4" s="114"/>
      <c r="D4" s="114"/>
      <c r="E4" s="114"/>
      <c r="F4" s="114"/>
      <c r="G4" s="114"/>
      <c r="H4" s="114"/>
      <c r="I4" s="114"/>
      <c r="J4" s="114"/>
      <c r="K4" s="114"/>
      <c r="L4" s="114"/>
    </row>
    <row r="5" spans="1:18" ht="28.5" x14ac:dyDescent="0.25">
      <c r="A5" s="6" t="s">
        <v>0</v>
      </c>
      <c r="B5" s="6" t="s">
        <v>13</v>
      </c>
      <c r="C5" s="6" t="s">
        <v>1</v>
      </c>
      <c r="D5" s="6" t="s">
        <v>2</v>
      </c>
      <c r="E5" s="7" t="s">
        <v>16</v>
      </c>
      <c r="F5" s="6" t="s">
        <v>3</v>
      </c>
      <c r="G5" s="12" t="s">
        <v>24</v>
      </c>
      <c r="H5" s="6" t="s">
        <v>4</v>
      </c>
      <c r="I5" s="6" t="s">
        <v>14</v>
      </c>
      <c r="J5" s="6" t="s">
        <v>19</v>
      </c>
      <c r="K5" s="6" t="s">
        <v>25</v>
      </c>
      <c r="L5" s="6" t="s">
        <v>5</v>
      </c>
    </row>
    <row r="6" spans="1:18" s="3" customFormat="1" ht="24" customHeight="1" x14ac:dyDescent="0.2">
      <c r="A6" s="111" t="s">
        <v>124</v>
      </c>
      <c r="B6" s="111"/>
      <c r="C6" s="111"/>
      <c r="D6" s="111"/>
      <c r="E6" s="111"/>
      <c r="F6" s="111"/>
      <c r="G6" s="111"/>
      <c r="H6" s="111"/>
      <c r="I6" s="111"/>
      <c r="J6" s="111"/>
      <c r="K6" s="111"/>
      <c r="L6" s="111"/>
      <c r="M6" s="173"/>
      <c r="N6" s="173"/>
      <c r="O6" s="173"/>
      <c r="P6" s="173"/>
      <c r="Q6" s="173"/>
      <c r="R6" s="173"/>
    </row>
    <row r="7" spans="1:18" ht="30" customHeight="1" x14ac:dyDescent="0.25">
      <c r="A7" s="112" t="s">
        <v>37</v>
      </c>
      <c r="B7" s="112"/>
      <c r="C7" s="112"/>
      <c r="D7" s="112"/>
      <c r="E7" s="112"/>
      <c r="F7" s="112"/>
      <c r="G7" s="112"/>
      <c r="H7" s="112"/>
      <c r="I7" s="112"/>
      <c r="J7" s="112"/>
      <c r="K7" s="112"/>
      <c r="L7" s="112"/>
    </row>
    <row r="8" spans="1:18" ht="34.5" customHeight="1" x14ac:dyDescent="0.25">
      <c r="A8" s="17" t="s">
        <v>6</v>
      </c>
      <c r="B8" s="18">
        <v>175675</v>
      </c>
      <c r="C8" s="18">
        <v>0</v>
      </c>
      <c r="D8" s="18"/>
      <c r="E8" s="18"/>
      <c r="F8" s="18"/>
      <c r="G8" s="18"/>
      <c r="H8" s="18"/>
      <c r="I8" s="18"/>
      <c r="J8" s="18"/>
      <c r="K8" s="18"/>
      <c r="L8" s="18">
        <f>B8+D8+F8+H8+I8+J8+K8</f>
        <v>175675</v>
      </c>
    </row>
    <row r="9" spans="1:18" ht="65.25" customHeight="1" x14ac:dyDescent="0.25">
      <c r="A9" s="113" t="s">
        <v>38</v>
      </c>
      <c r="B9" s="113"/>
      <c r="C9" s="113"/>
      <c r="D9" s="113"/>
      <c r="E9" s="113"/>
      <c r="F9" s="113"/>
      <c r="G9" s="113"/>
      <c r="H9" s="113"/>
      <c r="I9" s="113"/>
      <c r="J9" s="113"/>
      <c r="K9" s="113"/>
      <c r="L9" s="113"/>
    </row>
    <row r="10" spans="1:18" ht="36" customHeight="1" x14ac:dyDescent="0.25">
      <c r="A10" s="17" t="s">
        <v>6</v>
      </c>
      <c r="B10" s="60"/>
      <c r="C10" s="60"/>
      <c r="D10" s="60">
        <v>329922</v>
      </c>
      <c r="E10" s="60">
        <v>280329</v>
      </c>
      <c r="F10" s="60">
        <v>423630</v>
      </c>
      <c r="G10" s="60">
        <v>423630</v>
      </c>
      <c r="H10" s="60"/>
      <c r="I10" s="60"/>
      <c r="J10" s="60"/>
      <c r="K10" s="60"/>
      <c r="L10" s="18">
        <f>B10+D10+F10+H10+I10+J10+K10</f>
        <v>753552</v>
      </c>
    </row>
    <row r="11" spans="1:18" ht="66.75" customHeight="1" x14ac:dyDescent="0.25">
      <c r="A11" s="108" t="s">
        <v>39</v>
      </c>
      <c r="B11" s="108"/>
      <c r="C11" s="108"/>
      <c r="D11" s="108"/>
      <c r="E11" s="108"/>
      <c r="F11" s="108"/>
      <c r="G11" s="108"/>
      <c r="H11" s="108"/>
      <c r="I11" s="108"/>
      <c r="J11" s="108"/>
      <c r="K11" s="108"/>
      <c r="L11" s="108"/>
    </row>
    <row r="12" spans="1:18" ht="37.5" customHeight="1" x14ac:dyDescent="0.25">
      <c r="A12" s="17" t="s">
        <v>7</v>
      </c>
      <c r="B12" s="60"/>
      <c r="C12" s="60"/>
      <c r="D12" s="60">
        <v>536128</v>
      </c>
      <c r="E12" s="60">
        <v>376638</v>
      </c>
      <c r="F12" s="60"/>
      <c r="G12" s="60"/>
      <c r="H12" s="60"/>
      <c r="I12" s="60"/>
      <c r="J12" s="60"/>
      <c r="K12" s="60"/>
      <c r="L12" s="18">
        <f>B12+D12+F12+H12+I12+J12+K12</f>
        <v>536128</v>
      </c>
    </row>
    <row r="13" spans="1:18" ht="26.45" customHeight="1" x14ac:dyDescent="0.25">
      <c r="A13" s="116" t="s">
        <v>40</v>
      </c>
      <c r="B13" s="117"/>
      <c r="C13" s="117"/>
      <c r="D13" s="117"/>
      <c r="E13" s="117"/>
      <c r="F13" s="117"/>
      <c r="G13" s="117"/>
      <c r="H13" s="117"/>
      <c r="I13" s="117"/>
      <c r="J13" s="117"/>
      <c r="K13" s="117"/>
      <c r="L13" s="118"/>
    </row>
    <row r="14" spans="1:18" ht="37.5" customHeight="1" x14ac:dyDescent="0.25">
      <c r="A14" s="17" t="s">
        <v>6</v>
      </c>
      <c r="B14" s="60"/>
      <c r="C14" s="60"/>
      <c r="D14" s="60"/>
      <c r="E14" s="60"/>
      <c r="F14" s="60">
        <v>49594</v>
      </c>
      <c r="G14" s="61">
        <v>49594</v>
      </c>
      <c r="H14" s="60"/>
      <c r="I14" s="60"/>
      <c r="J14" s="60"/>
      <c r="K14" s="60"/>
      <c r="L14" s="18">
        <f>B14+D14+F14+H14+I14+J14+K14</f>
        <v>49594</v>
      </c>
    </row>
    <row r="15" spans="1:18" ht="37.5" customHeight="1" x14ac:dyDescent="0.25">
      <c r="A15" s="116" t="s">
        <v>41</v>
      </c>
      <c r="B15" s="117"/>
      <c r="C15" s="117"/>
      <c r="D15" s="117"/>
      <c r="E15" s="117"/>
      <c r="F15" s="117"/>
      <c r="G15" s="117"/>
      <c r="H15" s="117"/>
      <c r="I15" s="117"/>
      <c r="J15" s="117"/>
      <c r="K15" s="117"/>
      <c r="L15" s="118"/>
    </row>
    <row r="16" spans="1:18" ht="34.5" customHeight="1" x14ac:dyDescent="0.25">
      <c r="A16" s="72" t="s">
        <v>6</v>
      </c>
      <c r="B16" s="73"/>
      <c r="C16" s="73"/>
      <c r="D16" s="73"/>
      <c r="E16" s="73"/>
      <c r="F16" s="73">
        <v>559273</v>
      </c>
      <c r="G16" s="74">
        <v>122900.85</v>
      </c>
      <c r="H16" s="73"/>
      <c r="I16" s="73"/>
      <c r="J16" s="73"/>
      <c r="K16" s="73"/>
      <c r="L16" s="83">
        <f>B16+D16+F16+H16+I16+J16+K16</f>
        <v>559273</v>
      </c>
    </row>
    <row r="17" spans="1:18" s="3" customFormat="1" ht="36.75" customHeight="1" x14ac:dyDescent="0.2">
      <c r="A17" s="121" t="s">
        <v>132</v>
      </c>
      <c r="B17" s="122"/>
      <c r="C17" s="122"/>
      <c r="D17" s="122"/>
      <c r="E17" s="122"/>
      <c r="F17" s="122"/>
      <c r="G17" s="122"/>
      <c r="H17" s="122"/>
      <c r="I17" s="122"/>
      <c r="J17" s="122"/>
      <c r="K17" s="122"/>
      <c r="L17" s="122"/>
      <c r="M17" s="173"/>
      <c r="N17" s="173"/>
      <c r="O17" s="173"/>
      <c r="P17" s="173"/>
      <c r="Q17" s="173"/>
      <c r="R17" s="173"/>
    </row>
    <row r="18" spans="1:18" ht="34.5" customHeight="1" thickBot="1" x14ac:dyDescent="0.3">
      <c r="A18" s="72" t="s">
        <v>6</v>
      </c>
      <c r="B18" s="73"/>
      <c r="C18" s="73"/>
      <c r="D18" s="73"/>
      <c r="E18" s="73"/>
      <c r="F18" s="73"/>
      <c r="G18" s="74"/>
      <c r="H18" s="73">
        <v>620857</v>
      </c>
      <c r="I18" s="73"/>
      <c r="J18" s="73"/>
      <c r="K18" s="73"/>
      <c r="L18" s="83">
        <f>B18+D18+F18+H18+I18+J18+K18</f>
        <v>620857</v>
      </c>
    </row>
    <row r="19" spans="1:18" s="3" customFormat="1" ht="21.75" customHeight="1" thickBot="1" x14ac:dyDescent="0.25">
      <c r="A19" s="75" t="s">
        <v>45</v>
      </c>
      <c r="B19" s="76">
        <f>B8+B10+B12+B16+B18</f>
        <v>175675</v>
      </c>
      <c r="C19" s="76">
        <f t="shared" ref="C19:K19" si="0">C8+C10+C12+C16+C18</f>
        <v>0</v>
      </c>
      <c r="D19" s="76">
        <f t="shared" si="0"/>
        <v>866050</v>
      </c>
      <c r="E19" s="76">
        <f t="shared" si="0"/>
        <v>656967</v>
      </c>
      <c r="F19" s="76">
        <f t="shared" si="0"/>
        <v>982903</v>
      </c>
      <c r="G19" s="76">
        <f t="shared" si="0"/>
        <v>546530.85</v>
      </c>
      <c r="H19" s="76">
        <f t="shared" si="0"/>
        <v>620857</v>
      </c>
      <c r="I19" s="76">
        <f t="shared" si="0"/>
        <v>0</v>
      </c>
      <c r="J19" s="76">
        <f t="shared" si="0"/>
        <v>0</v>
      </c>
      <c r="K19" s="76">
        <f t="shared" si="0"/>
        <v>0</v>
      </c>
      <c r="L19" s="102">
        <f>L8+L10+L12+L16+L18</f>
        <v>2645485</v>
      </c>
      <c r="M19" s="173"/>
      <c r="N19" s="173"/>
      <c r="O19" s="173"/>
      <c r="P19" s="173"/>
      <c r="Q19" s="173"/>
      <c r="R19" s="173"/>
    </row>
    <row r="20" spans="1:18" s="3" customFormat="1" ht="26.25" customHeight="1" x14ac:dyDescent="0.2">
      <c r="A20" s="125" t="s">
        <v>36</v>
      </c>
      <c r="B20" s="125"/>
      <c r="C20" s="125"/>
      <c r="D20" s="125"/>
      <c r="E20" s="125"/>
      <c r="F20" s="125"/>
      <c r="G20" s="125"/>
      <c r="H20" s="125"/>
      <c r="I20" s="125"/>
      <c r="J20" s="125"/>
      <c r="K20" s="125"/>
      <c r="L20" s="125"/>
      <c r="M20" s="173"/>
      <c r="N20" s="173"/>
      <c r="O20" s="173"/>
      <c r="P20" s="173"/>
      <c r="Q20" s="173"/>
      <c r="R20" s="173"/>
    </row>
    <row r="21" spans="1:18" s="3" customFormat="1" ht="62.25" customHeight="1" x14ac:dyDescent="0.2">
      <c r="A21" s="123" t="s">
        <v>42</v>
      </c>
      <c r="B21" s="123"/>
      <c r="C21" s="123"/>
      <c r="D21" s="123"/>
      <c r="E21" s="123"/>
      <c r="F21" s="123"/>
      <c r="G21" s="123"/>
      <c r="H21" s="123"/>
      <c r="I21" s="123"/>
      <c r="J21" s="123"/>
      <c r="K21" s="123"/>
      <c r="L21" s="123"/>
      <c r="M21" s="173"/>
      <c r="N21" s="173"/>
      <c r="O21" s="173"/>
      <c r="P21" s="173"/>
      <c r="Q21" s="173"/>
      <c r="R21" s="173"/>
    </row>
    <row r="22" spans="1:18" s="3" customFormat="1" ht="21.75" customHeight="1" thickBot="1" x14ac:dyDescent="0.3">
      <c r="A22" s="77" t="s">
        <v>9</v>
      </c>
      <c r="B22" s="78">
        <v>60527</v>
      </c>
      <c r="C22" s="78">
        <v>20810</v>
      </c>
      <c r="D22" s="79"/>
      <c r="E22" s="79"/>
      <c r="F22" s="79"/>
      <c r="G22" s="79"/>
      <c r="H22" s="79"/>
      <c r="I22" s="79"/>
      <c r="J22" s="79"/>
      <c r="K22" s="79"/>
      <c r="L22" s="83">
        <f>B22+D22+F22+H22+I22+J22+K22</f>
        <v>60527</v>
      </c>
      <c r="M22" s="173"/>
      <c r="N22" s="173"/>
      <c r="O22" s="173"/>
      <c r="P22" s="173"/>
      <c r="Q22" s="173"/>
      <c r="R22" s="173"/>
    </row>
    <row r="23" spans="1:18" s="3" customFormat="1" ht="21.75" customHeight="1" thickBot="1" x14ac:dyDescent="0.25">
      <c r="A23" s="80" t="s">
        <v>43</v>
      </c>
      <c r="B23" s="81">
        <f>B22</f>
        <v>60527</v>
      </c>
      <c r="C23" s="81">
        <f t="shared" ref="C23" si="1">C22</f>
        <v>20810</v>
      </c>
      <c r="D23" s="81"/>
      <c r="E23" s="81"/>
      <c r="F23" s="81"/>
      <c r="G23" s="81"/>
      <c r="H23" s="81"/>
      <c r="I23" s="81"/>
      <c r="J23" s="81"/>
      <c r="K23" s="81"/>
      <c r="L23" s="84">
        <f>B23+D23+F23+H23</f>
        <v>60527</v>
      </c>
      <c r="M23" s="173"/>
      <c r="N23" s="173"/>
      <c r="O23" s="173"/>
      <c r="P23" s="173"/>
      <c r="Q23" s="173"/>
      <c r="R23" s="173"/>
    </row>
    <row r="24" spans="1:18" s="3" customFormat="1" ht="21.75" customHeight="1" thickBot="1" x14ac:dyDescent="0.25">
      <c r="A24" s="80" t="s">
        <v>44</v>
      </c>
      <c r="B24" s="81">
        <f t="shared" ref="B24:K24" si="2">B19+B23</f>
        <v>236202</v>
      </c>
      <c r="C24" s="81">
        <f t="shared" si="2"/>
        <v>20810</v>
      </c>
      <c r="D24" s="81">
        <f t="shared" si="2"/>
        <v>866050</v>
      </c>
      <c r="E24" s="81">
        <f t="shared" si="2"/>
        <v>656967</v>
      </c>
      <c r="F24" s="81">
        <f t="shared" si="2"/>
        <v>982903</v>
      </c>
      <c r="G24" s="81">
        <f t="shared" si="2"/>
        <v>546530.85</v>
      </c>
      <c r="H24" s="81">
        <f t="shared" si="2"/>
        <v>620857</v>
      </c>
      <c r="I24" s="81">
        <f t="shared" si="2"/>
        <v>0</v>
      </c>
      <c r="J24" s="81">
        <f t="shared" si="2"/>
        <v>0</v>
      </c>
      <c r="K24" s="81">
        <f t="shared" si="2"/>
        <v>0</v>
      </c>
      <c r="L24" s="84">
        <f>B24+D24+F24+H24+I24+J24+K24</f>
        <v>2706012</v>
      </c>
      <c r="M24" s="173"/>
      <c r="N24" s="173"/>
      <c r="O24" s="173"/>
      <c r="P24" s="173"/>
      <c r="Q24" s="173"/>
      <c r="R24" s="173"/>
    </row>
    <row r="25" spans="1:18" s="3" customFormat="1" ht="21.75" customHeight="1" x14ac:dyDescent="0.2">
      <c r="A25" s="126" t="s">
        <v>35</v>
      </c>
      <c r="B25" s="127"/>
      <c r="C25" s="127"/>
      <c r="D25" s="127"/>
      <c r="E25" s="127"/>
      <c r="F25" s="127"/>
      <c r="G25" s="127"/>
      <c r="H25" s="127"/>
      <c r="I25" s="127"/>
      <c r="J25" s="127"/>
      <c r="K25" s="127"/>
      <c r="L25" s="127"/>
      <c r="M25" s="173"/>
      <c r="N25" s="173"/>
      <c r="O25" s="173"/>
      <c r="P25" s="173"/>
      <c r="Q25" s="173"/>
      <c r="R25" s="173"/>
    </row>
    <row r="26" spans="1:18" ht="23.25" customHeight="1" x14ac:dyDescent="0.25">
      <c r="A26" s="119" t="s">
        <v>54</v>
      </c>
      <c r="B26" s="119"/>
      <c r="C26" s="119"/>
      <c r="D26" s="119"/>
      <c r="E26" s="119"/>
      <c r="F26" s="119"/>
      <c r="G26" s="119"/>
      <c r="H26" s="119"/>
      <c r="I26" s="119"/>
      <c r="J26" s="119"/>
      <c r="K26" s="119"/>
      <c r="L26" s="119"/>
    </row>
    <row r="27" spans="1:18" ht="51.75" customHeight="1" x14ac:dyDescent="0.25">
      <c r="A27" s="120" t="s">
        <v>46</v>
      </c>
      <c r="B27" s="120"/>
      <c r="C27" s="120"/>
      <c r="D27" s="120"/>
      <c r="E27" s="120"/>
      <c r="F27" s="120"/>
      <c r="G27" s="120"/>
      <c r="H27" s="120"/>
      <c r="I27" s="120"/>
      <c r="J27" s="120"/>
      <c r="K27" s="120"/>
      <c r="L27" s="120"/>
    </row>
    <row r="28" spans="1:18" ht="30.95" customHeight="1" x14ac:dyDescent="0.25">
      <c r="A28" s="32" t="s">
        <v>7</v>
      </c>
      <c r="B28" s="33">
        <v>1105451</v>
      </c>
      <c r="C28" s="33">
        <v>1105451</v>
      </c>
      <c r="D28" s="33"/>
      <c r="E28" s="33"/>
      <c r="F28" s="33"/>
      <c r="G28" s="33"/>
      <c r="H28" s="33"/>
      <c r="I28" s="33"/>
      <c r="J28" s="33"/>
      <c r="K28" s="33"/>
      <c r="L28" s="33">
        <f>B28+D28+F28+H28+I28+J28+K28</f>
        <v>1105451</v>
      </c>
    </row>
    <row r="29" spans="1:18" ht="19.5" customHeight="1" x14ac:dyDescent="0.25">
      <c r="A29" s="113" t="s">
        <v>47</v>
      </c>
      <c r="B29" s="113"/>
      <c r="C29" s="113"/>
      <c r="D29" s="113"/>
      <c r="E29" s="113"/>
      <c r="F29" s="113"/>
      <c r="G29" s="113"/>
      <c r="H29" s="113"/>
      <c r="I29" s="113"/>
      <c r="J29" s="113"/>
      <c r="K29" s="113"/>
      <c r="L29" s="113"/>
    </row>
    <row r="30" spans="1:18" ht="31.5" customHeight="1" x14ac:dyDescent="0.25">
      <c r="A30" s="32" t="s">
        <v>7</v>
      </c>
      <c r="B30" s="33">
        <v>1294704</v>
      </c>
      <c r="C30" s="33">
        <v>1294704</v>
      </c>
      <c r="D30" s="33"/>
      <c r="E30" s="33"/>
      <c r="F30" s="33"/>
      <c r="G30" s="33"/>
      <c r="H30" s="33"/>
      <c r="I30" s="33"/>
      <c r="J30" s="33"/>
      <c r="K30" s="33"/>
      <c r="L30" s="33">
        <f>B30+D30+F30+H30+I30+J30+K30</f>
        <v>1294704</v>
      </c>
    </row>
    <row r="31" spans="1:18" ht="63" customHeight="1" x14ac:dyDescent="0.25">
      <c r="A31" s="113" t="s">
        <v>48</v>
      </c>
      <c r="B31" s="113"/>
      <c r="C31" s="113"/>
      <c r="D31" s="113"/>
      <c r="E31" s="113"/>
      <c r="F31" s="113"/>
      <c r="G31" s="113"/>
      <c r="H31" s="113"/>
      <c r="I31" s="113"/>
      <c r="J31" s="113"/>
      <c r="K31" s="113"/>
      <c r="L31" s="113"/>
    </row>
    <row r="32" spans="1:18" ht="30" x14ac:dyDescent="0.25">
      <c r="A32" s="34" t="s">
        <v>6</v>
      </c>
      <c r="B32" s="33">
        <v>391767</v>
      </c>
      <c r="C32" s="33">
        <v>391767</v>
      </c>
      <c r="D32" s="35"/>
      <c r="E32" s="35"/>
      <c r="F32" s="35"/>
      <c r="G32" s="35"/>
      <c r="H32" s="35"/>
      <c r="I32" s="35"/>
      <c r="J32" s="35"/>
      <c r="K32" s="35"/>
      <c r="L32" s="33">
        <f>B32+D32+F32+H32+I32+J32+K32</f>
        <v>391767</v>
      </c>
    </row>
    <row r="33" spans="1:13" ht="72" customHeight="1" x14ac:dyDescent="0.25">
      <c r="A33" s="113" t="s">
        <v>49</v>
      </c>
      <c r="B33" s="113"/>
      <c r="C33" s="113"/>
      <c r="D33" s="113"/>
      <c r="E33" s="113"/>
      <c r="F33" s="113"/>
      <c r="G33" s="113"/>
      <c r="H33" s="113"/>
      <c r="I33" s="113"/>
      <c r="J33" s="113"/>
      <c r="K33" s="113"/>
      <c r="L33" s="113"/>
    </row>
    <row r="34" spans="1:13" x14ac:dyDescent="0.25">
      <c r="A34" s="32" t="s">
        <v>11</v>
      </c>
      <c r="B34" s="33">
        <v>965609</v>
      </c>
      <c r="C34" s="33">
        <v>567250</v>
      </c>
      <c r="D34" s="33"/>
      <c r="E34" s="33"/>
      <c r="F34" s="33"/>
      <c r="G34" s="33"/>
      <c r="H34" s="33"/>
      <c r="I34" s="33"/>
      <c r="J34" s="33"/>
      <c r="K34" s="33"/>
      <c r="L34" s="33">
        <f>B34+D34+F34+H34+I34+J34+K34</f>
        <v>965609</v>
      </c>
    </row>
    <row r="35" spans="1:13" ht="63.75" customHeight="1" x14ac:dyDescent="0.25">
      <c r="A35" s="108" t="s">
        <v>50</v>
      </c>
      <c r="B35" s="108"/>
      <c r="C35" s="108"/>
      <c r="D35" s="108"/>
      <c r="E35" s="108"/>
      <c r="F35" s="108"/>
      <c r="G35" s="108"/>
      <c r="H35" s="108"/>
      <c r="I35" s="108"/>
      <c r="J35" s="108"/>
      <c r="K35" s="108"/>
      <c r="L35" s="108"/>
    </row>
    <row r="36" spans="1:13" ht="36" customHeight="1" x14ac:dyDescent="0.25">
      <c r="A36" s="32" t="s">
        <v>6</v>
      </c>
      <c r="B36" s="33"/>
      <c r="C36" s="33"/>
      <c r="D36" s="33">
        <v>432987</v>
      </c>
      <c r="E36" s="33">
        <v>432987</v>
      </c>
      <c r="F36" s="33"/>
      <c r="G36" s="33"/>
      <c r="H36" s="33"/>
      <c r="I36" s="33"/>
      <c r="J36" s="33"/>
      <c r="K36" s="33"/>
      <c r="L36" s="33">
        <f>B36+D36+F36+H36+I36+J36+K36</f>
        <v>432987</v>
      </c>
    </row>
    <row r="37" spans="1:13" ht="37.5" customHeight="1" x14ac:dyDescent="0.25">
      <c r="A37" s="113" t="s">
        <v>51</v>
      </c>
      <c r="B37" s="113"/>
      <c r="C37" s="113"/>
      <c r="D37" s="113"/>
      <c r="E37" s="113"/>
      <c r="F37" s="113"/>
      <c r="G37" s="113"/>
      <c r="H37" s="113"/>
      <c r="I37" s="113"/>
      <c r="J37" s="113"/>
      <c r="K37" s="113"/>
      <c r="L37" s="113"/>
    </row>
    <row r="38" spans="1:13" ht="33.75" customHeight="1" x14ac:dyDescent="0.25">
      <c r="A38" s="32" t="s">
        <v>6</v>
      </c>
      <c r="B38" s="36"/>
      <c r="C38" s="36"/>
      <c r="D38" s="37">
        <v>645671</v>
      </c>
      <c r="E38" s="37">
        <v>634450</v>
      </c>
      <c r="F38" s="36"/>
      <c r="G38" s="36"/>
      <c r="H38" s="36"/>
      <c r="I38" s="36"/>
      <c r="J38" s="36"/>
      <c r="K38" s="36"/>
      <c r="L38" s="33">
        <f>B38+D38+F38+H38+I38+J38+K38</f>
        <v>645671</v>
      </c>
    </row>
    <row r="39" spans="1:13" ht="53.45" customHeight="1" x14ac:dyDescent="0.25">
      <c r="A39" s="113" t="s">
        <v>52</v>
      </c>
      <c r="B39" s="124"/>
      <c r="C39" s="124"/>
      <c r="D39" s="124"/>
      <c r="E39" s="124"/>
      <c r="F39" s="124"/>
      <c r="G39" s="124"/>
      <c r="H39" s="124"/>
      <c r="I39" s="124"/>
      <c r="J39" s="124"/>
      <c r="K39" s="124"/>
      <c r="L39" s="124"/>
    </row>
    <row r="40" spans="1:13" ht="36" customHeight="1" thickBot="1" x14ac:dyDescent="0.3">
      <c r="A40" s="85" t="s">
        <v>7</v>
      </c>
      <c r="B40" s="86"/>
      <c r="C40" s="86"/>
      <c r="D40" s="67">
        <v>1098318</v>
      </c>
      <c r="E40" s="67">
        <v>1098318</v>
      </c>
      <c r="F40" s="86"/>
      <c r="G40" s="86"/>
      <c r="H40" s="86"/>
      <c r="I40" s="86"/>
      <c r="J40" s="86"/>
      <c r="K40" s="86"/>
      <c r="L40" s="33">
        <f>B40+D40+F40+H40+I40+J40+K40</f>
        <v>1098318</v>
      </c>
      <c r="M40" s="8"/>
    </row>
    <row r="41" spans="1:13" ht="21.75" customHeight="1" thickBot="1" x14ac:dyDescent="0.3">
      <c r="A41" s="87" t="s">
        <v>53</v>
      </c>
      <c r="B41" s="88">
        <f>B28+B30+B32+B34+B36+B38+B40</f>
        <v>3757531</v>
      </c>
      <c r="C41" s="88">
        <f>C28+C30+C32+C34+C36+C38+C40</f>
        <v>3359172</v>
      </c>
      <c r="D41" s="88">
        <f>D28+D30+D32+D34+D36+D38+D40</f>
        <v>2176976</v>
      </c>
      <c r="E41" s="88">
        <f>E28+E30+E32+E34+E36+E38+E40</f>
        <v>2165755</v>
      </c>
      <c r="F41" s="88">
        <f t="shared" ref="F41:H41" si="3">F28+F30+F32+F34+F36+F38+F40</f>
        <v>0</v>
      </c>
      <c r="G41" s="88">
        <f t="shared" si="3"/>
        <v>0</v>
      </c>
      <c r="H41" s="88">
        <f t="shared" si="3"/>
        <v>0</v>
      </c>
      <c r="I41" s="88"/>
      <c r="J41" s="88"/>
      <c r="K41" s="88"/>
      <c r="L41" s="84">
        <f>B41+D41+F41+H41</f>
        <v>5934507</v>
      </c>
    </row>
    <row r="42" spans="1:13" ht="26.25" customHeight="1" x14ac:dyDescent="0.25">
      <c r="A42" s="128" t="s">
        <v>55</v>
      </c>
      <c r="B42" s="128"/>
      <c r="C42" s="128"/>
      <c r="D42" s="128"/>
      <c r="E42" s="128"/>
      <c r="F42" s="128"/>
      <c r="G42" s="128"/>
      <c r="H42" s="128"/>
      <c r="I42" s="128"/>
      <c r="J42" s="128"/>
      <c r="K42" s="128"/>
      <c r="L42" s="128"/>
    </row>
    <row r="43" spans="1:13" ht="66" customHeight="1" x14ac:dyDescent="0.25">
      <c r="A43" s="113" t="s">
        <v>56</v>
      </c>
      <c r="B43" s="113"/>
      <c r="C43" s="113"/>
      <c r="D43" s="113"/>
      <c r="E43" s="113"/>
      <c r="F43" s="113"/>
      <c r="G43" s="113"/>
      <c r="H43" s="113"/>
      <c r="I43" s="113"/>
      <c r="J43" s="113"/>
      <c r="K43" s="113"/>
      <c r="L43" s="113"/>
    </row>
    <row r="44" spans="1:13" ht="35.25" customHeight="1" x14ac:dyDescent="0.25">
      <c r="A44" s="39" t="s">
        <v>6</v>
      </c>
      <c r="B44" s="37">
        <v>22392</v>
      </c>
      <c r="C44" s="37">
        <v>22392</v>
      </c>
      <c r="D44" s="37"/>
      <c r="E44" s="37"/>
      <c r="F44" s="37"/>
      <c r="G44" s="37"/>
      <c r="H44" s="37"/>
      <c r="I44" s="37"/>
      <c r="J44" s="37"/>
      <c r="K44" s="37"/>
      <c r="L44" s="33">
        <f>B44+D44+F44+H44+I44+J44+K44</f>
        <v>22392</v>
      </c>
    </row>
    <row r="45" spans="1:13" ht="83.25" customHeight="1" x14ac:dyDescent="0.25">
      <c r="A45" s="113" t="s">
        <v>57</v>
      </c>
      <c r="B45" s="124"/>
      <c r="C45" s="124"/>
      <c r="D45" s="124"/>
      <c r="E45" s="124"/>
      <c r="F45" s="124"/>
      <c r="G45" s="124"/>
      <c r="H45" s="124"/>
      <c r="I45" s="124"/>
      <c r="J45" s="124"/>
      <c r="K45" s="124"/>
      <c r="L45" s="124"/>
    </row>
    <row r="46" spans="1:13" ht="44.25" customHeight="1" x14ac:dyDescent="0.25">
      <c r="A46" s="39" t="s">
        <v>10</v>
      </c>
      <c r="B46" s="36"/>
      <c r="C46" s="36"/>
      <c r="D46" s="37">
        <v>273622</v>
      </c>
      <c r="E46" s="37">
        <v>273622</v>
      </c>
      <c r="F46" s="36"/>
      <c r="G46" s="36"/>
      <c r="H46" s="36"/>
      <c r="I46" s="36"/>
      <c r="J46" s="36"/>
      <c r="K46" s="36"/>
      <c r="L46" s="33">
        <f>B46+D46+F46+H46+I46+J46+K46</f>
        <v>273622</v>
      </c>
    </row>
    <row r="47" spans="1:13" ht="32.25" customHeight="1" x14ac:dyDescent="0.25">
      <c r="A47" s="113" t="s">
        <v>58</v>
      </c>
      <c r="B47" s="113"/>
      <c r="C47" s="113"/>
      <c r="D47" s="113"/>
      <c r="E47" s="113"/>
      <c r="F47" s="113"/>
      <c r="G47" s="113"/>
      <c r="H47" s="113"/>
      <c r="I47" s="113"/>
      <c r="J47" s="113"/>
      <c r="K47" s="113"/>
      <c r="L47" s="113"/>
    </row>
    <row r="48" spans="1:13" ht="44.45" customHeight="1" x14ac:dyDescent="0.25">
      <c r="A48" s="39" t="s">
        <v>10</v>
      </c>
      <c r="B48" s="36"/>
      <c r="C48" s="36"/>
      <c r="D48" s="36"/>
      <c r="E48" s="36"/>
      <c r="F48" s="37">
        <v>201928</v>
      </c>
      <c r="G48" s="40">
        <v>201928.8</v>
      </c>
      <c r="H48" s="36"/>
      <c r="I48" s="36"/>
      <c r="J48" s="36"/>
      <c r="K48" s="36"/>
      <c r="L48" s="33">
        <f>B48+D48+F48+H48+I48+J48+K48</f>
        <v>201928</v>
      </c>
    </row>
    <row r="49" spans="1:18" ht="68.25" customHeight="1" x14ac:dyDescent="0.25">
      <c r="A49" s="113" t="s">
        <v>59</v>
      </c>
      <c r="B49" s="113"/>
      <c r="C49" s="113"/>
      <c r="D49" s="113"/>
      <c r="E49" s="113"/>
      <c r="F49" s="113"/>
      <c r="G49" s="113"/>
      <c r="H49" s="113"/>
      <c r="I49" s="113"/>
      <c r="J49" s="113"/>
      <c r="K49" s="113"/>
      <c r="L49" s="113"/>
    </row>
    <row r="50" spans="1:18" ht="47.25" customHeight="1" x14ac:dyDescent="0.25">
      <c r="A50" s="39" t="s">
        <v>12</v>
      </c>
      <c r="B50" s="36"/>
      <c r="C50" s="36"/>
      <c r="D50" s="37">
        <v>610055</v>
      </c>
      <c r="E50" s="37">
        <v>610055</v>
      </c>
      <c r="F50" s="36"/>
      <c r="G50" s="36"/>
      <c r="H50" s="36"/>
      <c r="I50" s="36"/>
      <c r="J50" s="36"/>
      <c r="K50" s="36"/>
      <c r="L50" s="33">
        <f>B50+D50+F50+H50+I50+J50+K50</f>
        <v>610055</v>
      </c>
    </row>
    <row r="51" spans="1:18" ht="48.95" customHeight="1" x14ac:dyDescent="0.25">
      <c r="A51" s="113" t="s">
        <v>60</v>
      </c>
      <c r="B51" s="124"/>
      <c r="C51" s="124"/>
      <c r="D51" s="124"/>
      <c r="E51" s="124"/>
      <c r="F51" s="124"/>
      <c r="G51" s="124"/>
      <c r="H51" s="124"/>
      <c r="I51" s="124"/>
      <c r="J51" s="124"/>
      <c r="K51" s="124"/>
      <c r="L51" s="124"/>
    </row>
    <row r="52" spans="1:18" ht="45.6" customHeight="1" x14ac:dyDescent="0.25">
      <c r="A52" s="39" t="s">
        <v>15</v>
      </c>
      <c r="B52" s="36"/>
      <c r="C52" s="36"/>
      <c r="D52" s="37">
        <f>70450+17308</f>
        <v>87758</v>
      </c>
      <c r="E52" s="37">
        <v>87758</v>
      </c>
      <c r="F52" s="36"/>
      <c r="G52" s="36"/>
      <c r="H52" s="36"/>
      <c r="I52" s="36"/>
      <c r="J52" s="36"/>
      <c r="K52" s="36"/>
      <c r="L52" s="33">
        <f>B52+D52+F52+H52+I52+J52+K52</f>
        <v>87758</v>
      </c>
    </row>
    <row r="53" spans="1:18" ht="49.5" customHeight="1" x14ac:dyDescent="0.25">
      <c r="A53" s="39" t="s">
        <v>10</v>
      </c>
      <c r="B53" s="36"/>
      <c r="C53" s="36"/>
      <c r="D53" s="37"/>
      <c r="E53" s="37"/>
      <c r="F53" s="37">
        <f>186478+43371</f>
        <v>229849</v>
      </c>
      <c r="G53" s="40">
        <v>229849.52</v>
      </c>
      <c r="H53" s="37">
        <f>193614+40973</f>
        <v>234587</v>
      </c>
      <c r="I53" s="36"/>
      <c r="J53" s="36"/>
      <c r="K53" s="36"/>
      <c r="L53" s="33">
        <f>B53+D53+F53+H53+I53+J53+K53</f>
        <v>464436</v>
      </c>
    </row>
    <row r="54" spans="1:18" ht="66" customHeight="1" x14ac:dyDescent="0.25">
      <c r="A54" s="129" t="s">
        <v>61</v>
      </c>
      <c r="B54" s="130"/>
      <c r="C54" s="130"/>
      <c r="D54" s="130"/>
      <c r="E54" s="130"/>
      <c r="F54" s="130"/>
      <c r="G54" s="130"/>
      <c r="H54" s="130"/>
      <c r="I54" s="130"/>
      <c r="J54" s="130"/>
      <c r="K54" s="130"/>
      <c r="L54" s="131"/>
    </row>
    <row r="55" spans="1:18" ht="49.5" customHeight="1" x14ac:dyDescent="0.25">
      <c r="A55" s="39" t="s">
        <v>17</v>
      </c>
      <c r="B55" s="36"/>
      <c r="C55" s="36"/>
      <c r="D55" s="37"/>
      <c r="E55" s="37"/>
      <c r="F55" s="37">
        <v>83923</v>
      </c>
      <c r="G55" s="37">
        <v>83923</v>
      </c>
      <c r="H55" s="37"/>
      <c r="I55" s="36"/>
      <c r="J55" s="36"/>
      <c r="K55" s="36"/>
      <c r="L55" s="33">
        <f>B55+D55+F55+H55+I55+J55+K55</f>
        <v>83923</v>
      </c>
    </row>
    <row r="56" spans="1:18" ht="41.25" customHeight="1" x14ac:dyDescent="0.25">
      <c r="A56" s="129" t="s">
        <v>62</v>
      </c>
      <c r="B56" s="130"/>
      <c r="C56" s="130"/>
      <c r="D56" s="130"/>
      <c r="E56" s="130"/>
      <c r="F56" s="130"/>
      <c r="G56" s="130"/>
      <c r="H56" s="130"/>
      <c r="I56" s="130"/>
      <c r="J56" s="130"/>
      <c r="K56" s="130"/>
      <c r="L56" s="131"/>
    </row>
    <row r="57" spans="1:18" s="9" customFormat="1" ht="49.5" customHeight="1" x14ac:dyDescent="0.25">
      <c r="A57" s="39" t="s">
        <v>17</v>
      </c>
      <c r="B57" s="36"/>
      <c r="C57" s="36"/>
      <c r="D57" s="37"/>
      <c r="E57" s="37"/>
      <c r="F57" s="37"/>
      <c r="G57" s="37"/>
      <c r="H57" s="37">
        <v>53613</v>
      </c>
      <c r="I57" s="36"/>
      <c r="J57" s="36"/>
      <c r="K57" s="36"/>
      <c r="L57" s="33">
        <f>B57+D57+F57+H57+I57+J57+K57</f>
        <v>53613</v>
      </c>
    </row>
    <row r="58" spans="1:18" ht="65.25" customHeight="1" x14ac:dyDescent="0.25">
      <c r="A58" s="129" t="s">
        <v>63</v>
      </c>
      <c r="B58" s="130"/>
      <c r="C58" s="130"/>
      <c r="D58" s="130"/>
      <c r="E58" s="130"/>
      <c r="F58" s="130"/>
      <c r="G58" s="130"/>
      <c r="H58" s="130"/>
      <c r="I58" s="130"/>
      <c r="J58" s="130"/>
      <c r="K58" s="130"/>
      <c r="L58" s="131"/>
    </row>
    <row r="59" spans="1:18" s="9" customFormat="1" ht="49.5" customHeight="1" x14ac:dyDescent="0.25">
      <c r="A59" s="39" t="s">
        <v>17</v>
      </c>
      <c r="B59" s="36"/>
      <c r="C59" s="36"/>
      <c r="D59" s="37"/>
      <c r="E59" s="37"/>
      <c r="F59" s="37">
        <v>63965</v>
      </c>
      <c r="G59" s="40">
        <v>63964.4</v>
      </c>
      <c r="H59" s="37">
        <v>176891</v>
      </c>
      <c r="I59" s="37">
        <v>52402</v>
      </c>
      <c r="J59" s="36"/>
      <c r="K59" s="36"/>
      <c r="L59" s="33">
        <f>B59+D59+F59+H59+I59+J59+K59</f>
        <v>293258</v>
      </c>
    </row>
    <row r="60" spans="1:18" s="3" customFormat="1" ht="28.5" customHeight="1" x14ac:dyDescent="0.2">
      <c r="A60" s="38" t="s">
        <v>64</v>
      </c>
      <c r="B60" s="37">
        <f>B44+B46+B48+B50+B52+B53+B55+B57+B59</f>
        <v>22392</v>
      </c>
      <c r="C60" s="37">
        <f t="shared" ref="C60:J60" si="4">C44+C46+C48+C50+C52+C53+C55+C57+C59</f>
        <v>22392</v>
      </c>
      <c r="D60" s="37">
        <f t="shared" si="4"/>
        <v>971435</v>
      </c>
      <c r="E60" s="37">
        <f t="shared" si="4"/>
        <v>971435</v>
      </c>
      <c r="F60" s="37">
        <f t="shared" si="4"/>
        <v>579665</v>
      </c>
      <c r="G60" s="40">
        <f t="shared" si="4"/>
        <v>579665.72</v>
      </c>
      <c r="H60" s="37">
        <f t="shared" si="4"/>
        <v>465091</v>
      </c>
      <c r="I60" s="37">
        <f t="shared" si="4"/>
        <v>52402</v>
      </c>
      <c r="J60" s="37">
        <f t="shared" si="4"/>
        <v>0</v>
      </c>
      <c r="K60" s="37"/>
      <c r="L60" s="82">
        <f>B60+D60+F60+H60+I60</f>
        <v>2090985</v>
      </c>
      <c r="M60" s="174"/>
      <c r="N60" s="173"/>
      <c r="O60" s="173"/>
      <c r="P60" s="173"/>
      <c r="Q60" s="173"/>
      <c r="R60" s="173"/>
    </row>
    <row r="61" spans="1:18" ht="36.75" customHeight="1" x14ac:dyDescent="0.25">
      <c r="A61" s="132" t="s">
        <v>88</v>
      </c>
      <c r="B61" s="132"/>
      <c r="C61" s="132"/>
      <c r="D61" s="132"/>
      <c r="E61" s="132"/>
      <c r="F61" s="132"/>
      <c r="G61" s="132"/>
      <c r="H61" s="132"/>
      <c r="I61" s="132"/>
      <c r="J61" s="132"/>
      <c r="K61" s="132"/>
      <c r="L61" s="132"/>
    </row>
    <row r="62" spans="1:18" ht="70.5" customHeight="1" x14ac:dyDescent="0.25">
      <c r="A62" s="113" t="s">
        <v>65</v>
      </c>
      <c r="B62" s="124"/>
      <c r="C62" s="124"/>
      <c r="D62" s="124"/>
      <c r="E62" s="124"/>
      <c r="F62" s="124"/>
      <c r="G62" s="124"/>
      <c r="H62" s="124"/>
      <c r="I62" s="124"/>
      <c r="J62" s="124"/>
      <c r="K62" s="124"/>
      <c r="L62" s="124"/>
    </row>
    <row r="63" spans="1:18" ht="30" x14ac:dyDescent="0.25">
      <c r="A63" s="39" t="s">
        <v>6</v>
      </c>
      <c r="B63" s="36"/>
      <c r="C63" s="36"/>
      <c r="D63" s="36"/>
      <c r="E63" s="36"/>
      <c r="F63" s="36"/>
      <c r="G63" s="36"/>
      <c r="H63" s="36"/>
      <c r="I63" s="36"/>
      <c r="J63" s="36"/>
      <c r="K63" s="36"/>
      <c r="L63" s="36"/>
    </row>
    <row r="64" spans="1:18" x14ac:dyDescent="0.25">
      <c r="A64" s="41" t="s">
        <v>72</v>
      </c>
      <c r="B64" s="36"/>
      <c r="C64" s="36"/>
      <c r="D64" s="36">
        <v>226517</v>
      </c>
      <c r="E64" s="36">
        <v>226517</v>
      </c>
      <c r="F64" s="36">
        <v>44444</v>
      </c>
      <c r="G64" s="36">
        <v>44444</v>
      </c>
      <c r="H64" s="36">
        <v>44444</v>
      </c>
      <c r="I64" s="36"/>
      <c r="J64" s="36"/>
      <c r="K64" s="36"/>
      <c r="L64" s="36"/>
    </row>
    <row r="65" spans="1:18" x14ac:dyDescent="0.25">
      <c r="A65" s="41" t="s">
        <v>73</v>
      </c>
      <c r="B65" s="36"/>
      <c r="C65" s="36"/>
      <c r="D65" s="36">
        <v>11382166</v>
      </c>
      <c r="E65" s="36">
        <v>11382166</v>
      </c>
      <c r="F65" s="36">
        <v>19262182</v>
      </c>
      <c r="G65" s="36">
        <v>19262182</v>
      </c>
      <c r="H65" s="36">
        <v>905870</v>
      </c>
      <c r="I65" s="36"/>
      <c r="J65" s="36"/>
      <c r="K65" s="36"/>
      <c r="L65" s="36"/>
    </row>
    <row r="66" spans="1:18" x14ac:dyDescent="0.25">
      <c r="A66" s="41" t="s">
        <v>74</v>
      </c>
      <c r="B66" s="42"/>
      <c r="C66" s="42"/>
      <c r="D66" s="43">
        <v>26500</v>
      </c>
      <c r="E66" s="43">
        <v>26500</v>
      </c>
      <c r="F66" s="43"/>
      <c r="G66" s="43"/>
      <c r="H66" s="43">
        <v>2093</v>
      </c>
      <c r="I66" s="43"/>
      <c r="J66" s="43"/>
      <c r="K66" s="43"/>
      <c r="L66" s="42"/>
    </row>
    <row r="67" spans="1:18" x14ac:dyDescent="0.25">
      <c r="A67" s="41" t="s">
        <v>75</v>
      </c>
      <c r="B67" s="42"/>
      <c r="C67" s="42"/>
      <c r="D67" s="43">
        <v>20000</v>
      </c>
      <c r="E67" s="43">
        <v>20000</v>
      </c>
      <c r="F67" s="43"/>
      <c r="G67" s="43"/>
      <c r="H67" s="43"/>
      <c r="I67" s="43"/>
      <c r="J67" s="43"/>
      <c r="K67" s="43"/>
      <c r="L67" s="42"/>
    </row>
    <row r="68" spans="1:18" x14ac:dyDescent="0.25">
      <c r="A68" s="41" t="s">
        <v>76</v>
      </c>
      <c r="B68" s="42"/>
      <c r="C68" s="42"/>
      <c r="D68" s="43">
        <v>141780</v>
      </c>
      <c r="E68" s="43">
        <v>141780</v>
      </c>
      <c r="F68" s="43"/>
      <c r="G68" s="43"/>
      <c r="H68" s="43"/>
      <c r="I68" s="43"/>
      <c r="J68" s="43"/>
      <c r="K68" s="43"/>
      <c r="L68" s="42"/>
    </row>
    <row r="69" spans="1:18" s="5" customFormat="1" x14ac:dyDescent="0.25">
      <c r="A69" s="44" t="s">
        <v>67</v>
      </c>
      <c r="B69" s="45">
        <f>B64+B65+B66+B67+B68</f>
        <v>0</v>
      </c>
      <c r="C69" s="45">
        <f t="shared" ref="C69:H69" si="5">C64+C65+C66+C67+C68</f>
        <v>0</v>
      </c>
      <c r="D69" s="45">
        <f>D64+D65+D66+D67+D68</f>
        <v>11796963</v>
      </c>
      <c r="E69" s="45">
        <f t="shared" si="5"/>
        <v>11796963</v>
      </c>
      <c r="F69" s="45">
        <f t="shared" si="5"/>
        <v>19306626</v>
      </c>
      <c r="G69" s="45">
        <f t="shared" si="5"/>
        <v>19306626</v>
      </c>
      <c r="H69" s="45">
        <f t="shared" si="5"/>
        <v>952407</v>
      </c>
      <c r="I69" s="45"/>
      <c r="J69" s="45"/>
      <c r="K69" s="45"/>
      <c r="L69" s="89">
        <f>B69+D69+F69+H69+I69+J69+K69</f>
        <v>32055996</v>
      </c>
      <c r="M69" s="175"/>
      <c r="N69" s="176"/>
      <c r="O69" s="176"/>
      <c r="P69" s="176"/>
      <c r="Q69" s="176"/>
      <c r="R69" s="176"/>
    </row>
    <row r="70" spans="1:18" ht="33.950000000000003" customHeight="1" x14ac:dyDescent="0.25">
      <c r="A70" s="113" t="s">
        <v>66</v>
      </c>
      <c r="B70" s="113"/>
      <c r="C70" s="113"/>
      <c r="D70" s="113"/>
      <c r="E70" s="113"/>
      <c r="F70" s="113"/>
      <c r="G70" s="113"/>
      <c r="H70" s="113"/>
      <c r="I70" s="113"/>
      <c r="J70" s="113"/>
      <c r="K70" s="113"/>
      <c r="L70" s="113"/>
    </row>
    <row r="71" spans="1:18" ht="30" x14ac:dyDescent="0.25">
      <c r="A71" s="39" t="s">
        <v>6</v>
      </c>
      <c r="B71" s="46"/>
      <c r="C71" s="46"/>
      <c r="D71" s="46"/>
      <c r="E71" s="46"/>
      <c r="F71" s="46"/>
      <c r="G71" s="46"/>
      <c r="H71" s="46"/>
      <c r="I71" s="46"/>
      <c r="J71" s="46"/>
      <c r="K71" s="46"/>
      <c r="L71" s="46"/>
    </row>
    <row r="72" spans="1:18" x14ac:dyDescent="0.25">
      <c r="A72" s="47" t="s">
        <v>73</v>
      </c>
      <c r="B72" s="46"/>
      <c r="C72" s="46"/>
      <c r="D72" s="46"/>
      <c r="E72" s="46"/>
      <c r="F72" s="36">
        <v>4684590</v>
      </c>
      <c r="G72" s="36">
        <v>4684590</v>
      </c>
      <c r="H72" s="46"/>
      <c r="I72" s="46"/>
      <c r="J72" s="46"/>
      <c r="K72" s="46"/>
      <c r="L72" s="46"/>
    </row>
    <row r="73" spans="1:18" x14ac:dyDescent="0.25">
      <c r="A73" s="47" t="s">
        <v>74</v>
      </c>
      <c r="B73" s="46"/>
      <c r="C73" s="46"/>
      <c r="D73" s="46"/>
      <c r="E73" s="46"/>
      <c r="F73" s="36">
        <v>55092</v>
      </c>
      <c r="G73" s="36">
        <v>55092</v>
      </c>
      <c r="H73" s="46"/>
      <c r="I73" s="46"/>
      <c r="J73" s="46"/>
      <c r="K73" s="46"/>
      <c r="L73" s="46"/>
    </row>
    <row r="74" spans="1:18" x14ac:dyDescent="0.25">
      <c r="A74" s="47" t="s">
        <v>77</v>
      </c>
      <c r="B74" s="46"/>
      <c r="C74" s="46"/>
      <c r="D74" s="46"/>
      <c r="E74" s="46"/>
      <c r="F74" s="36">
        <v>132106</v>
      </c>
      <c r="G74" s="48">
        <v>132105.82999999999</v>
      </c>
      <c r="H74" s="46"/>
      <c r="I74" s="46"/>
      <c r="J74" s="46"/>
      <c r="K74" s="46"/>
      <c r="L74" s="46"/>
    </row>
    <row r="75" spans="1:18" x14ac:dyDescent="0.25">
      <c r="A75" s="44" t="s">
        <v>68</v>
      </c>
      <c r="B75" s="49">
        <f>B72+B73+B74</f>
        <v>0</v>
      </c>
      <c r="C75" s="49">
        <f t="shared" ref="C75:H75" si="6">C72+C73+C74</f>
        <v>0</v>
      </c>
      <c r="D75" s="49">
        <f t="shared" si="6"/>
        <v>0</v>
      </c>
      <c r="E75" s="49"/>
      <c r="F75" s="49">
        <f>F72+F73+F74</f>
        <v>4871788</v>
      </c>
      <c r="G75" s="49">
        <f t="shared" si="6"/>
        <v>4871787.83</v>
      </c>
      <c r="H75" s="49">
        <f t="shared" si="6"/>
        <v>0</v>
      </c>
      <c r="I75" s="49"/>
      <c r="J75" s="49"/>
      <c r="K75" s="49"/>
      <c r="L75" s="89">
        <f>B75+D75+F75+H75+I75+J75+K75</f>
        <v>4871788</v>
      </c>
      <c r="M75" s="8"/>
    </row>
    <row r="76" spans="1:18" ht="61.5" customHeight="1" x14ac:dyDescent="0.25">
      <c r="A76" s="113" t="s">
        <v>69</v>
      </c>
      <c r="B76" s="113"/>
      <c r="C76" s="113"/>
      <c r="D76" s="113"/>
      <c r="E76" s="113"/>
      <c r="F76" s="113"/>
      <c r="G76" s="113"/>
      <c r="H76" s="113"/>
      <c r="I76" s="113"/>
      <c r="J76" s="113"/>
      <c r="K76" s="113"/>
      <c r="L76" s="113"/>
    </row>
    <row r="77" spans="1:18" ht="30.75" customHeight="1" x14ac:dyDescent="0.25">
      <c r="A77" s="34" t="s">
        <v>6</v>
      </c>
      <c r="B77" s="46"/>
      <c r="C77" s="46"/>
      <c r="D77" s="46"/>
      <c r="E77" s="46"/>
      <c r="F77" s="46"/>
      <c r="G77" s="46"/>
      <c r="H77" s="46"/>
      <c r="I77" s="46"/>
      <c r="J77" s="46"/>
      <c r="K77" s="46"/>
      <c r="L77" s="46"/>
    </row>
    <row r="78" spans="1:18" x14ac:dyDescent="0.25">
      <c r="A78" s="50" t="s">
        <v>78</v>
      </c>
      <c r="B78" s="46"/>
      <c r="C78" s="46"/>
      <c r="D78" s="43">
        <v>1462345</v>
      </c>
      <c r="E78" s="43">
        <v>1462345</v>
      </c>
      <c r="F78" s="46"/>
      <c r="G78" s="46"/>
      <c r="H78" s="46"/>
      <c r="I78" s="46"/>
      <c r="J78" s="46"/>
      <c r="K78" s="46"/>
      <c r="L78" s="46"/>
    </row>
    <row r="79" spans="1:18" x14ac:dyDescent="0.25">
      <c r="A79" s="44" t="s">
        <v>70</v>
      </c>
      <c r="B79" s="45">
        <f>B78</f>
        <v>0</v>
      </c>
      <c r="C79" s="45">
        <f t="shared" ref="C79:H79" si="7">C78</f>
        <v>0</v>
      </c>
      <c r="D79" s="45">
        <f t="shared" si="7"/>
        <v>1462345</v>
      </c>
      <c r="E79" s="45">
        <f t="shared" si="7"/>
        <v>1462345</v>
      </c>
      <c r="F79" s="45">
        <f t="shared" si="7"/>
        <v>0</v>
      </c>
      <c r="G79" s="45">
        <f t="shared" si="7"/>
        <v>0</v>
      </c>
      <c r="H79" s="45">
        <f t="shared" si="7"/>
        <v>0</v>
      </c>
      <c r="I79" s="45"/>
      <c r="J79" s="45"/>
      <c r="K79" s="45"/>
      <c r="L79" s="89">
        <f>B79+D79+F79+H79+I79+J79+K79</f>
        <v>1462345</v>
      </c>
      <c r="M79" s="8"/>
    </row>
    <row r="80" spans="1:18" ht="54.75" customHeight="1" x14ac:dyDescent="0.25">
      <c r="A80" s="113" t="s">
        <v>71</v>
      </c>
      <c r="B80" s="124"/>
      <c r="C80" s="124"/>
      <c r="D80" s="124"/>
      <c r="E80" s="124"/>
      <c r="F80" s="124"/>
      <c r="G80" s="124"/>
      <c r="H80" s="124"/>
      <c r="I80" s="124"/>
      <c r="J80" s="124"/>
      <c r="K80" s="124"/>
      <c r="L80" s="124"/>
    </row>
    <row r="81" spans="1:13" ht="30" x14ac:dyDescent="0.25">
      <c r="A81" s="51" t="s">
        <v>7</v>
      </c>
      <c r="B81" s="46"/>
      <c r="C81" s="46"/>
      <c r="D81" s="46"/>
      <c r="E81" s="46"/>
      <c r="F81" s="46"/>
      <c r="G81" s="46"/>
      <c r="H81" s="46"/>
      <c r="I81" s="46"/>
      <c r="J81" s="46"/>
      <c r="K81" s="46"/>
      <c r="L81" s="46"/>
    </row>
    <row r="82" spans="1:13" x14ac:dyDescent="0.25">
      <c r="A82" s="47" t="s">
        <v>79</v>
      </c>
      <c r="B82" s="46"/>
      <c r="C82" s="46"/>
      <c r="D82" s="36">
        <v>1061461</v>
      </c>
      <c r="E82" s="36">
        <v>1061461</v>
      </c>
      <c r="F82" s="46"/>
      <c r="G82" s="46"/>
      <c r="H82" s="46"/>
      <c r="I82" s="46"/>
      <c r="J82" s="46"/>
      <c r="K82" s="46"/>
      <c r="L82" s="46"/>
    </row>
    <row r="83" spans="1:13" x14ac:dyDescent="0.25">
      <c r="A83" s="47" t="s">
        <v>74</v>
      </c>
      <c r="B83" s="46"/>
      <c r="C83" s="46"/>
      <c r="D83" s="36">
        <v>46908</v>
      </c>
      <c r="E83" s="36">
        <v>46908</v>
      </c>
      <c r="F83" s="46"/>
      <c r="G83" s="46"/>
      <c r="H83" s="46"/>
      <c r="I83" s="46"/>
      <c r="J83" s="46"/>
      <c r="K83" s="46"/>
      <c r="L83" s="46"/>
    </row>
    <row r="84" spans="1:13" x14ac:dyDescent="0.25">
      <c r="A84" s="47" t="s">
        <v>78</v>
      </c>
      <c r="B84" s="46"/>
      <c r="C84" s="46"/>
      <c r="D84" s="43">
        <v>213624</v>
      </c>
      <c r="E84" s="43">
        <v>213624</v>
      </c>
      <c r="F84" s="46"/>
      <c r="G84" s="46"/>
      <c r="H84" s="46"/>
      <c r="I84" s="46"/>
      <c r="J84" s="46"/>
      <c r="K84" s="46"/>
      <c r="L84" s="46"/>
    </row>
    <row r="85" spans="1:13" x14ac:dyDescent="0.25">
      <c r="A85" s="44" t="s">
        <v>80</v>
      </c>
      <c r="B85" s="45">
        <f>B82+B83+B84</f>
        <v>0</v>
      </c>
      <c r="C85" s="45">
        <f t="shared" ref="C85:H85" si="8">C82+C83+C84</f>
        <v>0</v>
      </c>
      <c r="D85" s="45">
        <f t="shared" si="8"/>
        <v>1321993</v>
      </c>
      <c r="E85" s="45">
        <f t="shared" si="8"/>
        <v>1321993</v>
      </c>
      <c r="F85" s="45">
        <f t="shared" si="8"/>
        <v>0</v>
      </c>
      <c r="G85" s="45">
        <f t="shared" si="8"/>
        <v>0</v>
      </c>
      <c r="H85" s="45">
        <f t="shared" si="8"/>
        <v>0</v>
      </c>
      <c r="I85" s="45"/>
      <c r="J85" s="45"/>
      <c r="K85" s="45"/>
      <c r="L85" s="89">
        <f>B85+D85+F85+H85+I85+J85+K85</f>
        <v>1321993</v>
      </c>
      <c r="M85" s="8"/>
    </row>
    <row r="86" spans="1:13" ht="54" customHeight="1" x14ac:dyDescent="0.25">
      <c r="A86" s="113" t="s">
        <v>81</v>
      </c>
      <c r="B86" s="113"/>
      <c r="C86" s="113"/>
      <c r="D86" s="113"/>
      <c r="E86" s="113"/>
      <c r="F86" s="113"/>
      <c r="G86" s="113"/>
      <c r="H86" s="113"/>
      <c r="I86" s="113"/>
      <c r="J86" s="113"/>
      <c r="K86" s="113"/>
      <c r="L86" s="113"/>
    </row>
    <row r="87" spans="1:13" ht="30" x14ac:dyDescent="0.25">
      <c r="A87" s="34" t="s">
        <v>6</v>
      </c>
      <c r="B87" s="46"/>
      <c r="C87" s="46"/>
      <c r="D87" s="46"/>
      <c r="E87" s="46"/>
      <c r="F87" s="46"/>
      <c r="G87" s="46"/>
      <c r="H87" s="46"/>
      <c r="I87" s="46"/>
      <c r="J87" s="46"/>
      <c r="K87" s="46"/>
      <c r="L87" s="46"/>
    </row>
    <row r="88" spans="1:13" x14ac:dyDescent="0.25">
      <c r="A88" s="50" t="s">
        <v>73</v>
      </c>
      <c r="B88" s="46"/>
      <c r="C88" s="46"/>
      <c r="D88" s="43">
        <v>1946753</v>
      </c>
      <c r="E88" s="43">
        <v>1946753</v>
      </c>
      <c r="F88" s="46"/>
      <c r="G88" s="46"/>
      <c r="H88" s="46"/>
      <c r="I88" s="46"/>
      <c r="J88" s="46"/>
      <c r="K88" s="46"/>
      <c r="L88" s="46"/>
    </row>
    <row r="89" spans="1:13" ht="17.25" customHeight="1" x14ac:dyDescent="0.25">
      <c r="A89" s="52" t="s">
        <v>82</v>
      </c>
      <c r="B89" s="49">
        <f>B88</f>
        <v>0</v>
      </c>
      <c r="C89" s="49">
        <f t="shared" ref="C89:H89" si="9">C88</f>
        <v>0</v>
      </c>
      <c r="D89" s="49">
        <f t="shared" si="9"/>
        <v>1946753</v>
      </c>
      <c r="E89" s="49">
        <f t="shared" si="9"/>
        <v>1946753</v>
      </c>
      <c r="F89" s="49">
        <f t="shared" si="9"/>
        <v>0</v>
      </c>
      <c r="G89" s="49">
        <f t="shared" si="9"/>
        <v>0</v>
      </c>
      <c r="H89" s="49">
        <f t="shared" si="9"/>
        <v>0</v>
      </c>
      <c r="I89" s="49"/>
      <c r="J89" s="49"/>
      <c r="K89" s="49"/>
      <c r="L89" s="89">
        <f>B89+D89+F89+H89+I89+J89+K89</f>
        <v>1946753</v>
      </c>
      <c r="M89" s="8"/>
    </row>
    <row r="90" spans="1:13" ht="31.5" customHeight="1" x14ac:dyDescent="0.25">
      <c r="A90" s="113" t="s">
        <v>83</v>
      </c>
      <c r="B90" s="113"/>
      <c r="C90" s="113"/>
      <c r="D90" s="113"/>
      <c r="E90" s="113"/>
      <c r="F90" s="113"/>
      <c r="G90" s="113"/>
      <c r="H90" s="113"/>
      <c r="I90" s="113"/>
      <c r="J90" s="113"/>
      <c r="K90" s="113"/>
      <c r="L90" s="113"/>
    </row>
    <row r="91" spans="1:13" ht="30" x14ac:dyDescent="0.25">
      <c r="A91" s="34" t="s">
        <v>6</v>
      </c>
      <c r="B91" s="46"/>
      <c r="C91" s="46"/>
      <c r="D91" s="46"/>
      <c r="E91" s="46"/>
      <c r="F91" s="46"/>
      <c r="G91" s="46"/>
      <c r="H91" s="46"/>
      <c r="I91" s="46"/>
      <c r="J91" s="46"/>
      <c r="K91" s="46"/>
      <c r="L91" s="46"/>
    </row>
    <row r="92" spans="1:13" x14ac:dyDescent="0.25">
      <c r="A92" s="47" t="s">
        <v>73</v>
      </c>
      <c r="B92" s="46"/>
      <c r="C92" s="46"/>
      <c r="D92" s="46"/>
      <c r="E92" s="46"/>
      <c r="F92" s="36">
        <v>11772207</v>
      </c>
      <c r="G92" s="36">
        <v>11772207.01</v>
      </c>
      <c r="H92" s="36">
        <v>378985</v>
      </c>
      <c r="I92" s="36"/>
      <c r="J92" s="36"/>
      <c r="K92" s="36"/>
      <c r="L92" s="46"/>
    </row>
    <row r="93" spans="1:13" x14ac:dyDescent="0.25">
      <c r="A93" s="47" t="s">
        <v>74</v>
      </c>
      <c r="B93" s="46"/>
      <c r="C93" s="46"/>
      <c r="D93" s="46"/>
      <c r="E93" s="46"/>
      <c r="F93" s="36">
        <v>43273</v>
      </c>
      <c r="G93" s="48">
        <v>43272.93</v>
      </c>
      <c r="H93" s="36">
        <v>2311</v>
      </c>
      <c r="I93" s="36"/>
      <c r="J93" s="36"/>
      <c r="K93" s="36"/>
      <c r="L93" s="46"/>
    </row>
    <row r="94" spans="1:13" x14ac:dyDescent="0.25">
      <c r="A94" s="47" t="s">
        <v>72</v>
      </c>
      <c r="B94" s="46"/>
      <c r="C94" s="46"/>
      <c r="D94" s="46"/>
      <c r="E94" s="46"/>
      <c r="F94" s="36">
        <v>5622</v>
      </c>
      <c r="G94" s="48">
        <v>5621.43</v>
      </c>
      <c r="H94" s="36">
        <v>5622</v>
      </c>
      <c r="I94" s="36"/>
      <c r="J94" s="36"/>
      <c r="K94" s="36"/>
      <c r="L94" s="46"/>
    </row>
    <row r="95" spans="1:13" ht="17.25" customHeight="1" x14ac:dyDescent="0.25">
      <c r="A95" s="52" t="s">
        <v>84</v>
      </c>
      <c r="B95" s="49">
        <f>B92+B93+B94</f>
        <v>0</v>
      </c>
      <c r="C95" s="49">
        <f t="shared" ref="C95:H95" si="10">C92+C93+C94</f>
        <v>0</v>
      </c>
      <c r="D95" s="49">
        <f t="shared" si="10"/>
        <v>0</v>
      </c>
      <c r="E95" s="49"/>
      <c r="F95" s="49">
        <f t="shared" si="10"/>
        <v>11821102</v>
      </c>
      <c r="G95" s="49">
        <f t="shared" si="10"/>
        <v>11821101.369999999</v>
      </c>
      <c r="H95" s="49">
        <f t="shared" si="10"/>
        <v>386918</v>
      </c>
      <c r="I95" s="49"/>
      <c r="J95" s="49"/>
      <c r="K95" s="49"/>
      <c r="L95" s="89">
        <f>B95+D95+F95+H95+I95+J95+K95</f>
        <v>12208020</v>
      </c>
      <c r="M95" s="8"/>
    </row>
    <row r="96" spans="1:13" ht="63" customHeight="1" x14ac:dyDescent="0.25">
      <c r="A96" s="129" t="s">
        <v>85</v>
      </c>
      <c r="B96" s="133"/>
      <c r="C96" s="133"/>
      <c r="D96" s="133"/>
      <c r="E96" s="133"/>
      <c r="F96" s="133"/>
      <c r="G96" s="133"/>
      <c r="H96" s="133"/>
      <c r="I96" s="133"/>
      <c r="J96" s="133"/>
      <c r="K96" s="133"/>
      <c r="L96" s="134"/>
    </row>
    <row r="97" spans="1:13" ht="30" customHeight="1" x14ac:dyDescent="0.25">
      <c r="A97" s="34" t="s">
        <v>6</v>
      </c>
      <c r="B97" s="49"/>
      <c r="C97" s="49"/>
      <c r="D97" s="49"/>
      <c r="E97" s="49"/>
      <c r="F97" s="49"/>
      <c r="G97" s="49"/>
      <c r="H97" s="49"/>
      <c r="I97" s="49"/>
      <c r="J97" s="49"/>
      <c r="K97" s="49"/>
      <c r="L97" s="46"/>
    </row>
    <row r="98" spans="1:13" x14ac:dyDescent="0.25">
      <c r="A98" s="47" t="s">
        <v>73</v>
      </c>
      <c r="B98" s="49"/>
      <c r="C98" s="49"/>
      <c r="D98" s="49"/>
      <c r="E98" s="49"/>
      <c r="F98" s="53">
        <v>706312</v>
      </c>
      <c r="G98" s="53">
        <v>706312</v>
      </c>
      <c r="H98" s="49"/>
      <c r="I98" s="49"/>
      <c r="J98" s="49"/>
      <c r="K98" s="49"/>
      <c r="L98" s="46"/>
    </row>
    <row r="99" spans="1:13" x14ac:dyDescent="0.25">
      <c r="A99" s="47" t="s">
        <v>76</v>
      </c>
      <c r="B99" s="49"/>
      <c r="C99" s="49"/>
      <c r="D99" s="49"/>
      <c r="E99" s="49"/>
      <c r="F99" s="53">
        <v>62687</v>
      </c>
      <c r="G99" s="53">
        <v>62687</v>
      </c>
      <c r="H99" s="49"/>
      <c r="I99" s="49"/>
      <c r="J99" s="49"/>
      <c r="K99" s="49"/>
      <c r="L99" s="46"/>
    </row>
    <row r="100" spans="1:13" ht="17.25" customHeight="1" thickBot="1" x14ac:dyDescent="0.3">
      <c r="A100" s="90" t="s">
        <v>86</v>
      </c>
      <c r="B100" s="91"/>
      <c r="C100" s="91"/>
      <c r="D100" s="91"/>
      <c r="E100" s="91"/>
      <c r="F100" s="91">
        <f>F98+F99</f>
        <v>768999</v>
      </c>
      <c r="G100" s="91">
        <f>G98+G99</f>
        <v>768999</v>
      </c>
      <c r="H100" s="91"/>
      <c r="I100" s="91"/>
      <c r="J100" s="91"/>
      <c r="K100" s="91"/>
      <c r="L100" s="92">
        <f>B100+D100+F100+H100+I100+J100+K100</f>
        <v>768999</v>
      </c>
      <c r="M100" s="8"/>
    </row>
    <row r="101" spans="1:13" ht="21" customHeight="1" thickBot="1" x14ac:dyDescent="0.3">
      <c r="A101" s="93" t="s">
        <v>87</v>
      </c>
      <c r="B101" s="94">
        <f>B69+B75+B79+B85+B89+B95</f>
        <v>0</v>
      </c>
      <c r="C101" s="94">
        <f>C69+C75+C79+C85+C89+C95</f>
        <v>0</v>
      </c>
      <c r="D101" s="94">
        <f>D69+D75+D79+D85+D89+D95</f>
        <v>16528054</v>
      </c>
      <c r="E101" s="94">
        <f>E69+E75+E79+E85+E89+E95</f>
        <v>16528054</v>
      </c>
      <c r="F101" s="94">
        <f>F69+F75+F79+F85+F89+F95+F100</f>
        <v>36768515</v>
      </c>
      <c r="G101" s="94">
        <f>G69+G75+G79+G85+G89+G95+G100</f>
        <v>36768514.199999996</v>
      </c>
      <c r="H101" s="94">
        <f>H69+H75+H79+H85+H89+H95</f>
        <v>1339325</v>
      </c>
      <c r="I101" s="94"/>
      <c r="J101" s="94"/>
      <c r="K101" s="94"/>
      <c r="L101" s="95">
        <f>B101+D101+F101+H101</f>
        <v>54635894</v>
      </c>
      <c r="M101" s="8"/>
    </row>
    <row r="102" spans="1:13" ht="37.5" customHeight="1" x14ac:dyDescent="0.25">
      <c r="A102" s="135" t="s">
        <v>89</v>
      </c>
      <c r="B102" s="136"/>
      <c r="C102" s="136"/>
      <c r="D102" s="136"/>
      <c r="E102" s="136"/>
      <c r="F102" s="136"/>
      <c r="G102" s="136"/>
      <c r="H102" s="136"/>
      <c r="I102" s="136"/>
      <c r="J102" s="136"/>
      <c r="K102" s="136"/>
      <c r="L102" s="136"/>
    </row>
    <row r="103" spans="1:13" ht="66.599999999999994" customHeight="1" x14ac:dyDescent="0.25">
      <c r="A103" s="120" t="s">
        <v>90</v>
      </c>
      <c r="B103" s="120"/>
      <c r="C103" s="120"/>
      <c r="D103" s="120"/>
      <c r="E103" s="120"/>
      <c r="F103" s="120"/>
      <c r="G103" s="120"/>
      <c r="H103" s="120"/>
      <c r="I103" s="120"/>
      <c r="J103" s="120"/>
      <c r="K103" s="120"/>
      <c r="L103" s="120"/>
    </row>
    <row r="104" spans="1:13" ht="30" x14ac:dyDescent="0.25">
      <c r="A104" s="34" t="s">
        <v>7</v>
      </c>
      <c r="B104" s="46"/>
      <c r="C104" s="46"/>
      <c r="D104" s="46"/>
      <c r="E104" s="46"/>
      <c r="F104" s="46"/>
      <c r="G104" s="46"/>
      <c r="H104" s="46"/>
      <c r="I104" s="46"/>
      <c r="J104" s="46"/>
      <c r="K104" s="46"/>
      <c r="L104" s="46"/>
    </row>
    <row r="105" spans="1:13" x14ac:dyDescent="0.25">
      <c r="A105" s="41" t="s">
        <v>72</v>
      </c>
      <c r="B105" s="46"/>
      <c r="C105" s="46"/>
      <c r="D105" s="43">
        <v>567248</v>
      </c>
      <c r="E105" s="43">
        <v>567248</v>
      </c>
      <c r="F105" s="43"/>
      <c r="G105" s="43"/>
      <c r="H105" s="43"/>
      <c r="I105" s="43"/>
      <c r="J105" s="43"/>
      <c r="K105" s="43"/>
      <c r="L105" s="43"/>
    </row>
    <row r="106" spans="1:13" x14ac:dyDescent="0.25">
      <c r="A106" s="41" t="s">
        <v>73</v>
      </c>
      <c r="B106" s="46"/>
      <c r="C106" s="46"/>
      <c r="D106" s="43">
        <v>1499908</v>
      </c>
      <c r="E106" s="43">
        <v>1499908</v>
      </c>
      <c r="F106" s="43"/>
      <c r="G106" s="43"/>
      <c r="H106" s="43"/>
      <c r="I106" s="43"/>
      <c r="J106" s="43"/>
      <c r="K106" s="43"/>
      <c r="L106" s="43"/>
    </row>
    <row r="107" spans="1:13" x14ac:dyDescent="0.25">
      <c r="A107" s="41" t="s">
        <v>74</v>
      </c>
      <c r="B107" s="46"/>
      <c r="C107" s="46"/>
      <c r="D107" s="43">
        <v>4840</v>
      </c>
      <c r="E107" s="43">
        <v>4840</v>
      </c>
      <c r="F107" s="43"/>
      <c r="G107" s="43"/>
      <c r="H107" s="43"/>
      <c r="I107" s="43"/>
      <c r="J107" s="43"/>
      <c r="K107" s="43"/>
      <c r="L107" s="43"/>
    </row>
    <row r="108" spans="1:13" x14ac:dyDescent="0.25">
      <c r="A108" s="41" t="s">
        <v>76</v>
      </c>
      <c r="B108" s="46"/>
      <c r="C108" s="46"/>
      <c r="D108" s="43">
        <v>49674</v>
      </c>
      <c r="E108" s="43">
        <v>49674</v>
      </c>
      <c r="F108" s="43"/>
      <c r="G108" s="43"/>
      <c r="H108" s="43"/>
      <c r="I108" s="43"/>
      <c r="J108" s="43"/>
      <c r="K108" s="43"/>
      <c r="L108" s="43"/>
    </row>
    <row r="109" spans="1:13" ht="30" x14ac:dyDescent="0.25">
      <c r="A109" s="34" t="s">
        <v>6</v>
      </c>
      <c r="B109" s="46"/>
      <c r="C109" s="46"/>
      <c r="D109" s="43"/>
      <c r="E109" s="43"/>
      <c r="F109" s="43"/>
      <c r="G109" s="43"/>
      <c r="H109" s="43"/>
      <c r="I109" s="43"/>
      <c r="J109" s="43"/>
      <c r="K109" s="43"/>
      <c r="L109" s="43"/>
    </row>
    <row r="110" spans="1:13" x14ac:dyDescent="0.25">
      <c r="A110" s="41" t="s">
        <v>72</v>
      </c>
      <c r="B110" s="46"/>
      <c r="C110" s="46"/>
      <c r="D110" s="46"/>
      <c r="E110" s="46"/>
      <c r="F110" s="36">
        <v>212637</v>
      </c>
      <c r="G110" s="48">
        <v>212636.5</v>
      </c>
      <c r="H110" s="36">
        <v>0</v>
      </c>
      <c r="I110" s="36">
        <v>19997</v>
      </c>
      <c r="J110" s="36"/>
      <c r="K110" s="36"/>
      <c r="L110" s="37"/>
    </row>
    <row r="111" spans="1:13" x14ac:dyDescent="0.25">
      <c r="A111" s="41" t="s">
        <v>73</v>
      </c>
      <c r="B111" s="46"/>
      <c r="C111" s="46"/>
      <c r="D111" s="46"/>
      <c r="E111" s="46"/>
      <c r="F111" s="36">
        <v>21868973</v>
      </c>
      <c r="G111" s="48">
        <v>21868973.030000001</v>
      </c>
      <c r="H111" s="36">
        <v>21406311</v>
      </c>
      <c r="I111" s="36">
        <v>1148082</v>
      </c>
      <c r="J111" s="36"/>
      <c r="K111" s="36"/>
      <c r="L111" s="37"/>
    </row>
    <row r="112" spans="1:13" x14ac:dyDescent="0.25">
      <c r="A112" s="41" t="s">
        <v>74</v>
      </c>
      <c r="B112" s="46"/>
      <c r="C112" s="46"/>
      <c r="D112" s="46"/>
      <c r="E112" s="46"/>
      <c r="F112" s="36">
        <v>86332</v>
      </c>
      <c r="G112" s="48">
        <v>86331.839999999997</v>
      </c>
      <c r="H112" s="36">
        <v>60485</v>
      </c>
      <c r="I112" s="36">
        <v>3889</v>
      </c>
      <c r="J112" s="36"/>
      <c r="K112" s="36"/>
      <c r="L112" s="37"/>
    </row>
    <row r="113" spans="1:18" x14ac:dyDescent="0.25">
      <c r="A113" s="41" t="s">
        <v>76</v>
      </c>
      <c r="B113" s="46"/>
      <c r="C113" s="46"/>
      <c r="D113" s="46"/>
      <c r="E113" s="46"/>
      <c r="F113" s="36">
        <v>129501</v>
      </c>
      <c r="G113" s="48">
        <v>129501.11</v>
      </c>
      <c r="H113" s="36">
        <v>101174</v>
      </c>
      <c r="I113" s="36">
        <v>0</v>
      </c>
      <c r="J113" s="36"/>
      <c r="K113" s="36"/>
      <c r="L113" s="37"/>
    </row>
    <row r="114" spans="1:18" s="3" customFormat="1" ht="20.100000000000001" customHeight="1" x14ac:dyDescent="0.2">
      <c r="A114" s="38" t="s">
        <v>91</v>
      </c>
      <c r="B114" s="54"/>
      <c r="C114" s="54"/>
      <c r="D114" s="37">
        <f>D105+D106+D107+D108+D110+D111+D112+D113</f>
        <v>2121670</v>
      </c>
      <c r="E114" s="37">
        <f>E105+E106+E107+E108+E110+E111+E112+E113</f>
        <v>2121670</v>
      </c>
      <c r="F114" s="37">
        <f t="shared" ref="F114:I114" si="11">F105+F106+F107+F108+F110+F111+F112+F113</f>
        <v>22297443</v>
      </c>
      <c r="G114" s="37">
        <f t="shared" si="11"/>
        <v>22297442.48</v>
      </c>
      <c r="H114" s="37">
        <f t="shared" si="11"/>
        <v>21567970</v>
      </c>
      <c r="I114" s="37">
        <f t="shared" si="11"/>
        <v>1171968</v>
      </c>
      <c r="J114" s="37"/>
      <c r="K114" s="37"/>
      <c r="L114" s="82">
        <f>I114+H114+F114+D114+B114</f>
        <v>47159051</v>
      </c>
      <c r="M114" s="173"/>
      <c r="N114" s="173"/>
      <c r="O114" s="173"/>
      <c r="P114" s="173"/>
      <c r="Q114" s="173"/>
      <c r="R114" s="173"/>
    </row>
    <row r="115" spans="1:18" ht="36" customHeight="1" x14ac:dyDescent="0.25">
      <c r="A115" s="135" t="s">
        <v>92</v>
      </c>
      <c r="B115" s="136"/>
      <c r="C115" s="136"/>
      <c r="D115" s="136"/>
      <c r="E115" s="136"/>
      <c r="F115" s="136"/>
      <c r="G115" s="136"/>
      <c r="H115" s="136"/>
      <c r="I115" s="136"/>
      <c r="J115" s="136"/>
      <c r="K115" s="136"/>
      <c r="L115" s="136"/>
    </row>
    <row r="116" spans="1:18" ht="51" customHeight="1" x14ac:dyDescent="0.25">
      <c r="A116" s="120" t="s">
        <v>93</v>
      </c>
      <c r="B116" s="120"/>
      <c r="C116" s="120"/>
      <c r="D116" s="120"/>
      <c r="E116" s="120"/>
      <c r="F116" s="120"/>
      <c r="G116" s="120"/>
      <c r="H116" s="120"/>
      <c r="I116" s="120"/>
      <c r="J116" s="120"/>
      <c r="K116" s="120"/>
      <c r="L116" s="120"/>
    </row>
    <row r="117" spans="1:18" ht="32.450000000000003" customHeight="1" x14ac:dyDescent="0.25">
      <c r="A117" s="39" t="s">
        <v>7</v>
      </c>
      <c r="B117" s="46"/>
      <c r="C117" s="46"/>
      <c r="D117" s="37">
        <v>50000</v>
      </c>
      <c r="E117" s="37">
        <v>11570</v>
      </c>
      <c r="F117" s="37"/>
      <c r="G117" s="37"/>
      <c r="H117" s="37"/>
      <c r="I117" s="37"/>
      <c r="J117" s="37"/>
      <c r="K117" s="37"/>
      <c r="L117" s="37"/>
    </row>
    <row r="118" spans="1:18" ht="32.450000000000003" customHeight="1" x14ac:dyDescent="0.25">
      <c r="A118" s="39" t="s">
        <v>6</v>
      </c>
      <c r="B118" s="46"/>
      <c r="C118" s="46"/>
      <c r="D118" s="37"/>
      <c r="E118" s="37"/>
      <c r="F118" s="37">
        <v>49000</v>
      </c>
      <c r="G118" s="40">
        <v>8978.1</v>
      </c>
      <c r="H118" s="37"/>
      <c r="I118" s="37"/>
      <c r="J118" s="37"/>
      <c r="K118" s="37"/>
      <c r="L118" s="37"/>
    </row>
    <row r="119" spans="1:18" s="3" customFormat="1" ht="20.100000000000001" customHeight="1" x14ac:dyDescent="0.2">
      <c r="A119" s="38" t="s">
        <v>94</v>
      </c>
      <c r="B119" s="37">
        <f>B117+B118</f>
        <v>0</v>
      </c>
      <c r="C119" s="37">
        <f t="shared" ref="C119:I119" si="12">C117+C118</f>
        <v>0</v>
      </c>
      <c r="D119" s="37">
        <f t="shared" si="12"/>
        <v>50000</v>
      </c>
      <c r="E119" s="37">
        <f t="shared" si="12"/>
        <v>11570</v>
      </c>
      <c r="F119" s="37">
        <f t="shared" si="12"/>
        <v>49000</v>
      </c>
      <c r="G119" s="37">
        <f t="shared" si="12"/>
        <v>8978.1</v>
      </c>
      <c r="H119" s="37">
        <f t="shared" si="12"/>
        <v>0</v>
      </c>
      <c r="I119" s="37">
        <f t="shared" si="12"/>
        <v>0</v>
      </c>
      <c r="J119" s="37"/>
      <c r="K119" s="37"/>
      <c r="L119" s="82">
        <f>B119+D119+F119+H119</f>
        <v>99000</v>
      </c>
      <c r="M119" s="173"/>
      <c r="N119" s="173"/>
      <c r="O119" s="173"/>
      <c r="P119" s="173"/>
      <c r="Q119" s="173"/>
      <c r="R119" s="173"/>
    </row>
    <row r="120" spans="1:18" s="3" customFormat="1" ht="33.75" customHeight="1" x14ac:dyDescent="0.2">
      <c r="A120" s="137" t="s">
        <v>95</v>
      </c>
      <c r="B120" s="138"/>
      <c r="C120" s="138"/>
      <c r="D120" s="138"/>
      <c r="E120" s="138"/>
      <c r="F120" s="138"/>
      <c r="G120" s="138"/>
      <c r="H120" s="138"/>
      <c r="I120" s="138"/>
      <c r="J120" s="138"/>
      <c r="K120" s="138"/>
      <c r="L120" s="139"/>
      <c r="M120" s="173"/>
      <c r="N120" s="173"/>
      <c r="O120" s="173"/>
      <c r="P120" s="173"/>
      <c r="Q120" s="173"/>
      <c r="R120" s="173"/>
    </row>
    <row r="121" spans="1:18" s="3" customFormat="1" ht="66.75" customHeight="1" x14ac:dyDescent="0.2">
      <c r="A121" s="140" t="s">
        <v>96</v>
      </c>
      <c r="B121" s="141"/>
      <c r="C121" s="141"/>
      <c r="D121" s="141"/>
      <c r="E121" s="141"/>
      <c r="F121" s="141"/>
      <c r="G121" s="141"/>
      <c r="H121" s="141"/>
      <c r="I121" s="141"/>
      <c r="J121" s="141"/>
      <c r="K121" s="141"/>
      <c r="L121" s="142"/>
      <c r="M121" s="173"/>
      <c r="N121" s="173"/>
      <c r="O121" s="173"/>
      <c r="P121" s="173"/>
      <c r="Q121" s="173"/>
      <c r="R121" s="173"/>
    </row>
    <row r="122" spans="1:18" s="3" customFormat="1" ht="29.25" customHeight="1" x14ac:dyDescent="0.2">
      <c r="A122" s="39" t="s">
        <v>6</v>
      </c>
      <c r="B122" s="37"/>
      <c r="C122" s="37"/>
      <c r="D122" s="37"/>
      <c r="E122" s="37"/>
      <c r="F122" s="37"/>
      <c r="G122" s="37"/>
      <c r="H122" s="37"/>
      <c r="I122" s="37"/>
      <c r="J122" s="37"/>
      <c r="K122" s="37"/>
      <c r="L122" s="37"/>
      <c r="M122" s="173"/>
      <c r="N122" s="173"/>
      <c r="O122" s="173"/>
      <c r="P122" s="173"/>
      <c r="Q122" s="173"/>
      <c r="R122" s="173"/>
    </row>
    <row r="123" spans="1:18" s="3" customFormat="1" x14ac:dyDescent="0.2">
      <c r="A123" s="55" t="s">
        <v>73</v>
      </c>
      <c r="B123" s="37"/>
      <c r="C123" s="37"/>
      <c r="D123" s="37"/>
      <c r="E123" s="37"/>
      <c r="F123" s="36">
        <v>1766028</v>
      </c>
      <c r="G123" s="48">
        <v>1766028.55</v>
      </c>
      <c r="H123" s="36">
        <v>1254810</v>
      </c>
      <c r="I123" s="36">
        <v>77458</v>
      </c>
      <c r="J123" s="36"/>
      <c r="K123" s="36"/>
      <c r="L123" s="36"/>
      <c r="M123" s="173"/>
      <c r="N123" s="173"/>
      <c r="O123" s="173"/>
      <c r="P123" s="173"/>
      <c r="Q123" s="173"/>
      <c r="R123" s="173"/>
    </row>
    <row r="124" spans="1:18" s="3" customFormat="1" x14ac:dyDescent="0.2">
      <c r="A124" s="55" t="s">
        <v>76</v>
      </c>
      <c r="B124" s="37"/>
      <c r="C124" s="37"/>
      <c r="D124" s="37"/>
      <c r="E124" s="37"/>
      <c r="F124" s="36">
        <v>24300</v>
      </c>
      <c r="G124" s="36">
        <v>24299.52</v>
      </c>
      <c r="H124" s="36">
        <v>114757</v>
      </c>
      <c r="I124" s="36"/>
      <c r="J124" s="36"/>
      <c r="K124" s="36"/>
      <c r="L124" s="36"/>
      <c r="M124" s="173"/>
      <c r="N124" s="173"/>
      <c r="O124" s="173"/>
      <c r="P124" s="173"/>
      <c r="Q124" s="173"/>
      <c r="R124" s="173"/>
    </row>
    <row r="125" spans="1:18" s="3" customFormat="1" x14ac:dyDescent="0.2">
      <c r="A125" s="55" t="s">
        <v>97</v>
      </c>
      <c r="B125" s="37"/>
      <c r="C125" s="37"/>
      <c r="D125" s="37"/>
      <c r="E125" s="37"/>
      <c r="F125" s="36">
        <v>3645</v>
      </c>
      <c r="G125" s="48">
        <v>3644.93</v>
      </c>
      <c r="H125" s="36">
        <v>25256</v>
      </c>
      <c r="I125" s="36"/>
      <c r="J125" s="36"/>
      <c r="K125" s="36"/>
      <c r="L125" s="36"/>
      <c r="M125" s="173"/>
      <c r="N125" s="173"/>
      <c r="O125" s="173"/>
      <c r="P125" s="173"/>
      <c r="Q125" s="173"/>
      <c r="R125" s="173"/>
    </row>
    <row r="126" spans="1:18" s="3" customFormat="1" ht="19.5" customHeight="1" x14ac:dyDescent="0.2">
      <c r="A126" s="38" t="s">
        <v>98</v>
      </c>
      <c r="B126" s="37"/>
      <c r="C126" s="37"/>
      <c r="D126" s="37"/>
      <c r="E126" s="37"/>
      <c r="F126" s="37">
        <f>F123+F125+F124</f>
        <v>1793973</v>
      </c>
      <c r="G126" s="37">
        <f>G123+G125+G124</f>
        <v>1793973</v>
      </c>
      <c r="H126" s="37">
        <f>H123+H125+H124</f>
        <v>1394823</v>
      </c>
      <c r="I126" s="37">
        <f>I123+I125</f>
        <v>77458</v>
      </c>
      <c r="J126" s="37"/>
      <c r="K126" s="37"/>
      <c r="L126" s="82">
        <f>F126+H126+I126</f>
        <v>3266254</v>
      </c>
      <c r="M126" s="173"/>
      <c r="N126" s="174"/>
      <c r="O126" s="174"/>
      <c r="P126" s="174"/>
      <c r="Q126" s="173"/>
      <c r="R126" s="173"/>
    </row>
    <row r="127" spans="1:18" s="3" customFormat="1" ht="36" customHeight="1" x14ac:dyDescent="0.2">
      <c r="A127" s="137" t="s">
        <v>99</v>
      </c>
      <c r="B127" s="138"/>
      <c r="C127" s="138"/>
      <c r="D127" s="138"/>
      <c r="E127" s="138"/>
      <c r="F127" s="138"/>
      <c r="G127" s="138"/>
      <c r="H127" s="138"/>
      <c r="I127" s="138"/>
      <c r="J127" s="138"/>
      <c r="K127" s="138"/>
      <c r="L127" s="139"/>
      <c r="M127" s="173"/>
      <c r="N127" s="174"/>
      <c r="O127" s="174"/>
      <c r="P127" s="174"/>
      <c r="Q127" s="173"/>
      <c r="R127" s="173"/>
    </row>
    <row r="128" spans="1:18" s="3" customFormat="1" ht="68.25" customHeight="1" x14ac:dyDescent="0.2">
      <c r="A128" s="140" t="s">
        <v>100</v>
      </c>
      <c r="B128" s="141"/>
      <c r="C128" s="141"/>
      <c r="D128" s="141"/>
      <c r="E128" s="141"/>
      <c r="F128" s="141"/>
      <c r="G128" s="141"/>
      <c r="H128" s="141"/>
      <c r="I128" s="141"/>
      <c r="J128" s="141"/>
      <c r="K128" s="141"/>
      <c r="L128" s="142"/>
      <c r="M128" s="173"/>
      <c r="N128" s="174"/>
      <c r="O128" s="174"/>
      <c r="P128" s="174"/>
      <c r="Q128" s="173"/>
      <c r="R128" s="173"/>
    </row>
    <row r="129" spans="1:18" s="3" customFormat="1" ht="30" customHeight="1" x14ac:dyDescent="0.2">
      <c r="A129" s="39" t="s">
        <v>6</v>
      </c>
      <c r="B129" s="37"/>
      <c r="C129" s="37"/>
      <c r="D129" s="37"/>
      <c r="E129" s="37"/>
      <c r="F129" s="37"/>
      <c r="G129" s="37"/>
      <c r="H129" s="37"/>
      <c r="I129" s="37"/>
      <c r="J129" s="37"/>
      <c r="K129" s="37"/>
      <c r="L129" s="37"/>
      <c r="M129" s="173"/>
      <c r="N129" s="174"/>
      <c r="O129" s="174"/>
      <c r="P129" s="174"/>
      <c r="Q129" s="173"/>
      <c r="R129" s="173"/>
    </row>
    <row r="130" spans="1:18" s="3" customFormat="1" x14ac:dyDescent="0.2">
      <c r="A130" s="41" t="s">
        <v>72</v>
      </c>
      <c r="B130" s="37"/>
      <c r="C130" s="37"/>
      <c r="D130" s="37"/>
      <c r="E130" s="37"/>
      <c r="F130" s="36">
        <v>56701</v>
      </c>
      <c r="G130" s="48">
        <v>56700.6</v>
      </c>
      <c r="H130" s="36">
        <v>220944</v>
      </c>
      <c r="I130" s="36">
        <v>5858</v>
      </c>
      <c r="J130" s="36"/>
      <c r="K130" s="36"/>
      <c r="L130" s="36"/>
      <c r="M130" s="173"/>
      <c r="N130" s="174"/>
      <c r="O130" s="174"/>
      <c r="P130" s="174"/>
      <c r="Q130" s="173"/>
      <c r="R130" s="173"/>
    </row>
    <row r="131" spans="1:18" s="3" customFormat="1" x14ac:dyDescent="0.2">
      <c r="A131" s="41" t="s">
        <v>73</v>
      </c>
      <c r="B131" s="37"/>
      <c r="C131" s="37"/>
      <c r="D131" s="37"/>
      <c r="E131" s="37"/>
      <c r="F131" s="36">
        <v>1103151</v>
      </c>
      <c r="G131" s="48">
        <v>1103151.42</v>
      </c>
      <c r="H131" s="36">
        <v>3975448</v>
      </c>
      <c r="I131" s="36">
        <v>323197</v>
      </c>
      <c r="J131" s="36">
        <v>113962</v>
      </c>
      <c r="K131" s="36"/>
      <c r="L131" s="36"/>
      <c r="M131" s="173"/>
      <c r="N131" s="174"/>
      <c r="O131" s="174"/>
      <c r="P131" s="174"/>
      <c r="Q131" s="173"/>
      <c r="R131" s="173"/>
    </row>
    <row r="132" spans="1:18" s="3" customFormat="1" x14ac:dyDescent="0.2">
      <c r="A132" s="41" t="s">
        <v>74</v>
      </c>
      <c r="B132" s="37"/>
      <c r="C132" s="37"/>
      <c r="D132" s="37"/>
      <c r="E132" s="37"/>
      <c r="F132" s="36">
        <v>7986</v>
      </c>
      <c r="G132" s="36">
        <v>7986</v>
      </c>
      <c r="H132" s="36">
        <v>28779</v>
      </c>
      <c r="I132" s="36">
        <v>2340</v>
      </c>
      <c r="J132" s="36">
        <v>825</v>
      </c>
      <c r="K132" s="36"/>
      <c r="L132" s="36"/>
      <c r="M132" s="173"/>
      <c r="N132" s="174"/>
      <c r="O132" s="174"/>
      <c r="P132" s="174"/>
      <c r="Q132" s="173"/>
      <c r="R132" s="173"/>
    </row>
    <row r="133" spans="1:18" s="3" customFormat="1" x14ac:dyDescent="0.2">
      <c r="A133" s="41" t="s">
        <v>76</v>
      </c>
      <c r="B133" s="37"/>
      <c r="C133" s="37"/>
      <c r="D133" s="37"/>
      <c r="E133" s="37"/>
      <c r="F133" s="36">
        <v>43850</v>
      </c>
      <c r="G133" s="48">
        <v>43850.15</v>
      </c>
      <c r="H133" s="36">
        <v>121577</v>
      </c>
      <c r="I133" s="36">
        <v>36311</v>
      </c>
      <c r="J133" s="36"/>
      <c r="K133" s="36"/>
      <c r="L133" s="36"/>
      <c r="M133" s="173"/>
      <c r="N133" s="174"/>
      <c r="O133" s="174"/>
      <c r="P133" s="174"/>
      <c r="Q133" s="173"/>
      <c r="R133" s="173"/>
    </row>
    <row r="134" spans="1:18" s="3" customFormat="1" x14ac:dyDescent="0.2">
      <c r="A134" s="41" t="s">
        <v>101</v>
      </c>
      <c r="B134" s="37"/>
      <c r="C134" s="37"/>
      <c r="D134" s="37"/>
      <c r="E134" s="37"/>
      <c r="F134" s="36"/>
      <c r="G134" s="36"/>
      <c r="H134" s="36">
        <v>20000</v>
      </c>
      <c r="I134" s="36"/>
      <c r="J134" s="36"/>
      <c r="K134" s="36"/>
      <c r="L134" s="36"/>
      <c r="M134" s="173"/>
      <c r="N134" s="174"/>
      <c r="O134" s="174"/>
      <c r="P134" s="174"/>
      <c r="Q134" s="173"/>
      <c r="R134" s="173"/>
    </row>
    <row r="135" spans="1:18" s="3" customFormat="1" x14ac:dyDescent="0.2">
      <c r="A135" s="41" t="s">
        <v>97</v>
      </c>
      <c r="B135" s="37"/>
      <c r="C135" s="37"/>
      <c r="D135" s="37"/>
      <c r="E135" s="37"/>
      <c r="F135" s="36">
        <v>16172</v>
      </c>
      <c r="G135" s="48">
        <v>16172.18</v>
      </c>
      <c r="H135" s="36">
        <v>44771</v>
      </c>
      <c r="I135" s="36">
        <v>13307</v>
      </c>
      <c r="J135" s="36"/>
      <c r="K135" s="36"/>
      <c r="L135" s="36"/>
      <c r="M135" s="173"/>
      <c r="N135" s="174"/>
      <c r="O135" s="174"/>
      <c r="P135" s="174"/>
      <c r="Q135" s="173"/>
      <c r="R135" s="173"/>
    </row>
    <row r="136" spans="1:18" s="3" customFormat="1" ht="30" customHeight="1" x14ac:dyDescent="0.2">
      <c r="A136" s="38" t="s">
        <v>102</v>
      </c>
      <c r="B136" s="37"/>
      <c r="C136" s="37"/>
      <c r="D136" s="37"/>
      <c r="E136" s="37"/>
      <c r="F136" s="37">
        <f>F130+F131+F132+F133+F134+F135</f>
        <v>1227860</v>
      </c>
      <c r="G136" s="37">
        <f>G130+G131+G132+G133+G134+G135</f>
        <v>1227860.3499999999</v>
      </c>
      <c r="H136" s="37">
        <f t="shared" ref="H136:I136" si="13">H130+H131+H132+H133+H134+H135</f>
        <v>4411519</v>
      </c>
      <c r="I136" s="37">
        <f t="shared" si="13"/>
        <v>381013</v>
      </c>
      <c r="J136" s="37">
        <f>J130+J131+J132+J133+J134+J135</f>
        <v>114787</v>
      </c>
      <c r="K136" s="37"/>
      <c r="L136" s="82">
        <f>F136+H136+I136+J136</f>
        <v>6135179</v>
      </c>
      <c r="M136" s="173"/>
      <c r="N136" s="174"/>
      <c r="O136" s="174"/>
      <c r="P136" s="174"/>
      <c r="Q136" s="174"/>
      <c r="R136" s="173"/>
    </row>
    <row r="137" spans="1:18" s="2" customFormat="1" ht="36" customHeight="1" x14ac:dyDescent="0.2">
      <c r="A137" s="149" t="s">
        <v>103</v>
      </c>
      <c r="B137" s="150"/>
      <c r="C137" s="150"/>
      <c r="D137" s="150"/>
      <c r="E137" s="150"/>
      <c r="F137" s="150"/>
      <c r="G137" s="150"/>
      <c r="H137" s="150"/>
      <c r="I137" s="150"/>
      <c r="J137" s="150"/>
      <c r="K137" s="150"/>
      <c r="L137" s="151"/>
      <c r="M137" s="177"/>
      <c r="N137" s="178"/>
      <c r="O137" s="178"/>
      <c r="P137" s="178"/>
      <c r="Q137" s="178"/>
      <c r="R137" s="177"/>
    </row>
    <row r="138" spans="1:18" s="2" customFormat="1" ht="66.599999999999994" customHeight="1" x14ac:dyDescent="0.2">
      <c r="A138" s="152" t="s">
        <v>104</v>
      </c>
      <c r="B138" s="153"/>
      <c r="C138" s="153"/>
      <c r="D138" s="153"/>
      <c r="E138" s="153"/>
      <c r="F138" s="153"/>
      <c r="G138" s="153"/>
      <c r="H138" s="153"/>
      <c r="I138" s="153"/>
      <c r="J138" s="153"/>
      <c r="K138" s="153"/>
      <c r="L138" s="154"/>
      <c r="M138" s="177"/>
      <c r="N138" s="178"/>
      <c r="O138" s="178"/>
      <c r="P138" s="178"/>
      <c r="Q138" s="178"/>
      <c r="R138" s="177"/>
    </row>
    <row r="139" spans="1:18" s="2" customFormat="1" ht="30" customHeight="1" x14ac:dyDescent="0.2">
      <c r="A139" s="56" t="s">
        <v>6</v>
      </c>
      <c r="B139" s="57"/>
      <c r="C139" s="57"/>
      <c r="D139" s="57"/>
      <c r="E139" s="57"/>
      <c r="F139" s="57"/>
      <c r="G139" s="57"/>
      <c r="H139" s="57"/>
      <c r="I139" s="57"/>
      <c r="J139" s="57"/>
      <c r="K139" s="57"/>
      <c r="L139" s="57"/>
      <c r="M139" s="177"/>
      <c r="N139" s="178"/>
      <c r="O139" s="178"/>
      <c r="P139" s="178"/>
      <c r="Q139" s="178"/>
      <c r="R139" s="177"/>
    </row>
    <row r="140" spans="1:18" s="2" customFormat="1" ht="42.6" customHeight="1" x14ac:dyDescent="0.2">
      <c r="A140" s="58" t="s">
        <v>105</v>
      </c>
      <c r="B140" s="57"/>
      <c r="C140" s="57"/>
      <c r="D140" s="57"/>
      <c r="E140" s="57"/>
      <c r="F140" s="59">
        <v>3904714</v>
      </c>
      <c r="G140" s="59">
        <v>3904714</v>
      </c>
      <c r="H140" s="57"/>
      <c r="I140" s="57"/>
      <c r="J140" s="57"/>
      <c r="K140" s="57"/>
      <c r="L140" s="57"/>
      <c r="M140" s="177"/>
      <c r="N140" s="178"/>
      <c r="O140" s="178"/>
      <c r="P140" s="178"/>
      <c r="Q140" s="178"/>
      <c r="R140" s="177"/>
    </row>
    <row r="141" spans="1:18" s="2" customFormat="1" ht="30" customHeight="1" thickBot="1" x14ac:dyDescent="0.25">
      <c r="A141" s="66" t="s">
        <v>106</v>
      </c>
      <c r="B141" s="67"/>
      <c r="C141" s="67"/>
      <c r="D141" s="67"/>
      <c r="E141" s="67"/>
      <c r="F141" s="67">
        <f>F140</f>
        <v>3904714</v>
      </c>
      <c r="G141" s="67">
        <f>G140</f>
        <v>3904714</v>
      </c>
      <c r="H141" s="67"/>
      <c r="I141" s="67"/>
      <c r="J141" s="67"/>
      <c r="K141" s="67"/>
      <c r="L141" s="96">
        <f>F141</f>
        <v>3904714</v>
      </c>
      <c r="M141" s="177"/>
      <c r="N141" s="178"/>
      <c r="O141" s="178"/>
      <c r="P141" s="178"/>
      <c r="Q141" s="178"/>
      <c r="R141" s="177"/>
    </row>
    <row r="142" spans="1:18" s="2" customFormat="1" ht="30" customHeight="1" thickBot="1" x14ac:dyDescent="0.25">
      <c r="A142" s="68" t="s">
        <v>123</v>
      </c>
      <c r="B142" s="69">
        <f>B141+B136+B126+B119+B114+B101+B60+B41</f>
        <v>3779923</v>
      </c>
      <c r="C142" s="69">
        <f t="shared" ref="C142:K142" si="14">C141+C136+C126+C119+C114+C101+C60+C41</f>
        <v>3381564</v>
      </c>
      <c r="D142" s="69">
        <f t="shared" si="14"/>
        <v>21848135</v>
      </c>
      <c r="E142" s="69">
        <f t="shared" si="14"/>
        <v>21798484</v>
      </c>
      <c r="F142" s="69">
        <f t="shared" si="14"/>
        <v>66621170</v>
      </c>
      <c r="G142" s="69">
        <f t="shared" si="14"/>
        <v>66581147.849999994</v>
      </c>
      <c r="H142" s="69">
        <f t="shared" si="14"/>
        <v>29178728</v>
      </c>
      <c r="I142" s="69">
        <f t="shared" si="14"/>
        <v>1682841</v>
      </c>
      <c r="J142" s="69">
        <f t="shared" si="14"/>
        <v>114787</v>
      </c>
      <c r="K142" s="69">
        <f t="shared" si="14"/>
        <v>0</v>
      </c>
      <c r="L142" s="69">
        <f>L141+L136+L126+L119+L114+L101+L60+L41</f>
        <v>123225584</v>
      </c>
      <c r="M142" s="178"/>
      <c r="N142" s="178"/>
      <c r="O142" s="178"/>
      <c r="P142" s="178"/>
      <c r="Q142" s="178"/>
      <c r="R142" s="177"/>
    </row>
    <row r="143" spans="1:18" s="2" customFormat="1" ht="30" customHeight="1" x14ac:dyDescent="0.2">
      <c r="A143" s="126" t="s">
        <v>107</v>
      </c>
      <c r="B143" s="127"/>
      <c r="C143" s="127"/>
      <c r="D143" s="127"/>
      <c r="E143" s="127"/>
      <c r="F143" s="127"/>
      <c r="G143" s="127"/>
      <c r="H143" s="127"/>
      <c r="I143" s="127"/>
      <c r="J143" s="127"/>
      <c r="K143" s="127"/>
      <c r="L143" s="127"/>
      <c r="M143" s="177"/>
      <c r="N143" s="178"/>
      <c r="O143" s="178"/>
      <c r="P143" s="178"/>
      <c r="Q143" s="178"/>
      <c r="R143" s="177"/>
    </row>
    <row r="144" spans="1:18" ht="25.5" customHeight="1" x14ac:dyDescent="0.25">
      <c r="A144" s="157" t="s">
        <v>110</v>
      </c>
      <c r="B144" s="157"/>
      <c r="C144" s="157"/>
      <c r="D144" s="157"/>
      <c r="E144" s="157"/>
      <c r="F144" s="157"/>
      <c r="G144" s="157"/>
      <c r="H144" s="157"/>
      <c r="I144" s="157"/>
      <c r="J144" s="157"/>
      <c r="K144" s="157"/>
      <c r="L144" s="157"/>
    </row>
    <row r="145" spans="1:18" ht="66.75" customHeight="1" x14ac:dyDescent="0.25">
      <c r="A145" s="120" t="s">
        <v>108</v>
      </c>
      <c r="B145" s="120"/>
      <c r="C145" s="120"/>
      <c r="D145" s="120"/>
      <c r="E145" s="120"/>
      <c r="F145" s="120"/>
      <c r="G145" s="120"/>
      <c r="H145" s="120"/>
      <c r="I145" s="120"/>
      <c r="J145" s="120"/>
      <c r="K145" s="120"/>
      <c r="L145" s="120"/>
    </row>
    <row r="146" spans="1:18" ht="35.25" customHeight="1" x14ac:dyDescent="0.25">
      <c r="A146" s="13" t="s">
        <v>7</v>
      </c>
      <c r="B146" s="16"/>
      <c r="C146" s="16"/>
      <c r="D146" s="15">
        <v>50578</v>
      </c>
      <c r="E146" s="15">
        <v>50578</v>
      </c>
      <c r="F146" s="16"/>
      <c r="G146" s="16"/>
      <c r="H146" s="16"/>
      <c r="I146" s="16"/>
      <c r="J146" s="16"/>
      <c r="K146" s="16"/>
      <c r="L146" s="16"/>
    </row>
    <row r="147" spans="1:18" ht="19.5" customHeight="1" x14ac:dyDescent="0.25">
      <c r="A147" s="30" t="s">
        <v>109</v>
      </c>
      <c r="B147" s="15">
        <f>B146</f>
        <v>0</v>
      </c>
      <c r="C147" s="15">
        <f t="shared" ref="C147:H147" si="15">C146</f>
        <v>0</v>
      </c>
      <c r="D147" s="15">
        <f t="shared" si="15"/>
        <v>50578</v>
      </c>
      <c r="E147" s="15">
        <f t="shared" si="15"/>
        <v>50578</v>
      </c>
      <c r="F147" s="15">
        <f t="shared" si="15"/>
        <v>0</v>
      </c>
      <c r="G147" s="15">
        <f t="shared" si="15"/>
        <v>0</v>
      </c>
      <c r="H147" s="15">
        <f t="shared" si="15"/>
        <v>0</v>
      </c>
      <c r="I147" s="15"/>
      <c r="J147" s="15"/>
      <c r="K147" s="15"/>
      <c r="L147" s="82">
        <f>B147+D147+F147+H147</f>
        <v>50578</v>
      </c>
    </row>
    <row r="148" spans="1:18" s="2" customFormat="1" ht="46.5" customHeight="1" x14ac:dyDescent="0.2">
      <c r="A148" s="155" t="s">
        <v>111</v>
      </c>
      <c r="B148" s="155"/>
      <c r="C148" s="155"/>
      <c r="D148" s="155"/>
      <c r="E148" s="155"/>
      <c r="F148" s="155"/>
      <c r="G148" s="155"/>
      <c r="H148" s="155"/>
      <c r="I148" s="155"/>
      <c r="J148" s="155"/>
      <c r="K148" s="155"/>
      <c r="L148" s="155"/>
      <c r="M148" s="177"/>
      <c r="N148" s="178"/>
      <c r="O148" s="178"/>
      <c r="P148" s="178"/>
      <c r="Q148" s="178"/>
      <c r="R148" s="177"/>
    </row>
    <row r="149" spans="1:18" s="3" customFormat="1" ht="89.1" customHeight="1" x14ac:dyDescent="0.2">
      <c r="A149" s="121" t="s">
        <v>121</v>
      </c>
      <c r="B149" s="122"/>
      <c r="C149" s="122"/>
      <c r="D149" s="122"/>
      <c r="E149" s="122"/>
      <c r="F149" s="122"/>
      <c r="G149" s="122"/>
      <c r="H149" s="122"/>
      <c r="I149" s="122"/>
      <c r="J149" s="122"/>
      <c r="K149" s="122"/>
      <c r="L149" s="122"/>
      <c r="M149" s="173"/>
      <c r="N149" s="174"/>
      <c r="O149" s="174"/>
      <c r="P149" s="174"/>
      <c r="Q149" s="174"/>
      <c r="R149" s="173"/>
    </row>
    <row r="150" spans="1:18" s="3" customFormat="1" ht="32.1" customHeight="1" x14ac:dyDescent="0.2">
      <c r="A150" s="19" t="s">
        <v>6</v>
      </c>
      <c r="B150" s="62"/>
      <c r="C150" s="62"/>
      <c r="D150" s="62"/>
      <c r="E150" s="62"/>
      <c r="F150" s="62"/>
      <c r="G150" s="62"/>
      <c r="H150" s="62"/>
      <c r="I150" s="62"/>
      <c r="J150" s="62"/>
      <c r="K150" s="62"/>
      <c r="L150" s="62"/>
      <c r="M150" s="173"/>
      <c r="N150" s="174"/>
      <c r="O150" s="174"/>
      <c r="P150" s="174"/>
      <c r="Q150" s="174"/>
      <c r="R150" s="173"/>
    </row>
    <row r="151" spans="1:18" s="2" customFormat="1" ht="64.5" customHeight="1" x14ac:dyDescent="0.2">
      <c r="A151" s="63" t="s">
        <v>112</v>
      </c>
      <c r="B151" s="20"/>
      <c r="C151" s="20"/>
      <c r="D151" s="20"/>
      <c r="E151" s="20"/>
      <c r="F151" s="22">
        <v>169689</v>
      </c>
      <c r="G151" s="64">
        <v>169689.19</v>
      </c>
      <c r="H151" s="20"/>
      <c r="I151" s="20"/>
      <c r="J151" s="20"/>
      <c r="K151" s="20"/>
      <c r="L151" s="20"/>
      <c r="M151" s="178"/>
      <c r="N151" s="178"/>
      <c r="O151" s="178"/>
      <c r="P151" s="178"/>
      <c r="Q151" s="178"/>
      <c r="R151" s="177"/>
    </row>
    <row r="152" spans="1:18" s="2" customFormat="1" ht="39.950000000000003" customHeight="1" x14ac:dyDescent="0.2">
      <c r="A152" s="21" t="s">
        <v>113</v>
      </c>
      <c r="B152" s="20"/>
      <c r="C152" s="20"/>
      <c r="D152" s="20"/>
      <c r="E152" s="20"/>
      <c r="F152" s="20"/>
      <c r="G152" s="20"/>
      <c r="H152" s="20"/>
      <c r="I152" s="20"/>
      <c r="J152" s="20"/>
      <c r="K152" s="20"/>
      <c r="L152" s="20"/>
      <c r="M152" s="178"/>
      <c r="N152" s="178"/>
      <c r="O152" s="178"/>
      <c r="P152" s="178"/>
      <c r="Q152" s="178"/>
      <c r="R152" s="177"/>
    </row>
    <row r="153" spans="1:18" s="2" customFormat="1" x14ac:dyDescent="0.2">
      <c r="A153" s="65" t="s">
        <v>114</v>
      </c>
      <c r="B153" s="20"/>
      <c r="C153" s="20"/>
      <c r="D153" s="20"/>
      <c r="E153" s="20"/>
      <c r="F153" s="22">
        <v>39709</v>
      </c>
      <c r="G153" s="64">
        <v>39708.86</v>
      </c>
      <c r="H153" s="22">
        <v>357380</v>
      </c>
      <c r="I153" s="20"/>
      <c r="J153" s="20"/>
      <c r="K153" s="20"/>
      <c r="L153" s="20"/>
      <c r="M153" s="177"/>
      <c r="N153" s="178"/>
      <c r="O153" s="178"/>
      <c r="P153" s="178"/>
      <c r="Q153" s="178"/>
      <c r="R153" s="177"/>
    </row>
    <row r="154" spans="1:18" s="2" customFormat="1" x14ac:dyDescent="0.2">
      <c r="A154" s="65" t="s">
        <v>115</v>
      </c>
      <c r="B154" s="20"/>
      <c r="C154" s="20"/>
      <c r="D154" s="20"/>
      <c r="E154" s="20"/>
      <c r="F154" s="22">
        <v>0</v>
      </c>
      <c r="G154" s="22"/>
      <c r="H154" s="22">
        <v>17378606</v>
      </c>
      <c r="I154" s="20"/>
      <c r="J154" s="20"/>
      <c r="K154" s="20"/>
      <c r="L154" s="20"/>
      <c r="M154" s="177"/>
      <c r="N154" s="178"/>
      <c r="O154" s="178"/>
      <c r="P154" s="178"/>
      <c r="Q154" s="178"/>
      <c r="R154" s="177"/>
    </row>
    <row r="155" spans="1:18" s="2" customFormat="1" x14ac:dyDescent="0.2">
      <c r="A155" s="65" t="s">
        <v>116</v>
      </c>
      <c r="B155" s="20"/>
      <c r="C155" s="20"/>
      <c r="D155" s="20"/>
      <c r="E155" s="20"/>
      <c r="F155" s="22">
        <v>0</v>
      </c>
      <c r="G155" s="22"/>
      <c r="H155" s="22">
        <v>147183</v>
      </c>
      <c r="I155" s="20"/>
      <c r="J155" s="20"/>
      <c r="K155" s="20"/>
      <c r="L155" s="20"/>
      <c r="M155" s="177"/>
      <c r="N155" s="178"/>
      <c r="O155" s="178"/>
      <c r="P155" s="178"/>
      <c r="Q155" s="178"/>
      <c r="R155" s="177"/>
    </row>
    <row r="156" spans="1:18" s="2" customFormat="1" x14ac:dyDescent="0.2">
      <c r="A156" s="65" t="s">
        <v>76</v>
      </c>
      <c r="B156" s="20"/>
      <c r="C156" s="20"/>
      <c r="D156" s="20"/>
      <c r="E156" s="20"/>
      <c r="F156" s="22">
        <v>21691</v>
      </c>
      <c r="G156" s="64">
        <v>21691.54</v>
      </c>
      <c r="H156" s="22">
        <v>142520</v>
      </c>
      <c r="I156" s="20"/>
      <c r="J156" s="20"/>
      <c r="K156" s="20"/>
      <c r="L156" s="20"/>
      <c r="M156" s="177"/>
      <c r="N156" s="178"/>
      <c r="O156" s="178"/>
      <c r="P156" s="178"/>
      <c r="Q156" s="178"/>
      <c r="R156" s="177"/>
    </row>
    <row r="157" spans="1:18" s="2" customFormat="1" x14ac:dyDescent="0.2">
      <c r="A157" s="65" t="s">
        <v>117</v>
      </c>
      <c r="B157" s="20"/>
      <c r="C157" s="20"/>
      <c r="D157" s="20"/>
      <c r="E157" s="20"/>
      <c r="F157" s="22">
        <v>48218</v>
      </c>
      <c r="G157" s="64">
        <v>48216.97</v>
      </c>
      <c r="H157" s="22">
        <v>170620</v>
      </c>
      <c r="I157" s="20"/>
      <c r="J157" s="20"/>
      <c r="K157" s="20"/>
      <c r="L157" s="20"/>
      <c r="M157" s="177"/>
      <c r="N157" s="178"/>
      <c r="O157" s="178"/>
      <c r="P157" s="178"/>
      <c r="Q157" s="178"/>
      <c r="R157" s="177"/>
    </row>
    <row r="158" spans="1:18" s="2" customFormat="1" x14ac:dyDescent="0.2">
      <c r="A158" s="65" t="s">
        <v>97</v>
      </c>
      <c r="B158" s="20"/>
      <c r="C158" s="20"/>
      <c r="D158" s="20"/>
      <c r="E158" s="20"/>
      <c r="F158" s="22">
        <v>10486</v>
      </c>
      <c r="G158" s="64">
        <v>10486.28</v>
      </c>
      <c r="H158" s="22">
        <v>46971</v>
      </c>
      <c r="I158" s="20"/>
      <c r="J158" s="20"/>
      <c r="K158" s="20"/>
      <c r="L158" s="20"/>
      <c r="M158" s="177"/>
      <c r="N158" s="178"/>
      <c r="O158" s="178"/>
      <c r="P158" s="178"/>
      <c r="Q158" s="178"/>
      <c r="R158" s="177"/>
    </row>
    <row r="159" spans="1:18" s="2" customFormat="1" ht="51" customHeight="1" x14ac:dyDescent="0.2">
      <c r="A159" s="21" t="s">
        <v>118</v>
      </c>
      <c r="B159" s="20"/>
      <c r="C159" s="20"/>
      <c r="D159" s="20"/>
      <c r="E159" s="20"/>
      <c r="F159" s="20"/>
      <c r="G159" s="20"/>
      <c r="H159" s="22"/>
      <c r="I159" s="20"/>
      <c r="J159" s="20"/>
      <c r="K159" s="20"/>
      <c r="L159" s="20"/>
      <c r="M159" s="178"/>
      <c r="N159" s="178"/>
      <c r="O159" s="178"/>
      <c r="P159" s="178"/>
      <c r="Q159" s="178"/>
      <c r="R159" s="177"/>
    </row>
    <row r="160" spans="1:18" s="2" customFormat="1" x14ac:dyDescent="0.2">
      <c r="A160" s="65" t="s">
        <v>119</v>
      </c>
      <c r="B160" s="20"/>
      <c r="C160" s="20"/>
      <c r="D160" s="20"/>
      <c r="E160" s="20"/>
      <c r="F160" s="22">
        <v>83732</v>
      </c>
      <c r="G160" s="22">
        <v>83732</v>
      </c>
      <c r="H160" s="22">
        <v>334928</v>
      </c>
      <c r="I160" s="20"/>
      <c r="J160" s="20"/>
      <c r="K160" s="20"/>
      <c r="L160" s="20"/>
      <c r="M160" s="177"/>
      <c r="N160" s="178"/>
      <c r="O160" s="178"/>
      <c r="P160" s="178"/>
      <c r="Q160" s="178"/>
      <c r="R160" s="177"/>
    </row>
    <row r="161" spans="1:18" s="2" customFormat="1" x14ac:dyDescent="0.2">
      <c r="A161" s="65" t="s">
        <v>116</v>
      </c>
      <c r="B161" s="20"/>
      <c r="C161" s="20"/>
      <c r="D161" s="20"/>
      <c r="E161" s="20"/>
      <c r="F161" s="22">
        <v>0</v>
      </c>
      <c r="G161" s="22"/>
      <c r="H161" s="22">
        <v>43560</v>
      </c>
      <c r="I161" s="20"/>
      <c r="J161" s="20"/>
      <c r="K161" s="20"/>
      <c r="L161" s="20"/>
      <c r="M161" s="177"/>
      <c r="N161" s="178"/>
      <c r="O161" s="178"/>
      <c r="P161" s="178"/>
      <c r="Q161" s="178"/>
      <c r="R161" s="177"/>
    </row>
    <row r="162" spans="1:18" s="2" customFormat="1" x14ac:dyDescent="0.2">
      <c r="A162" s="65" t="s">
        <v>76</v>
      </c>
      <c r="B162" s="20"/>
      <c r="C162" s="20"/>
      <c r="D162" s="20"/>
      <c r="E162" s="20"/>
      <c r="F162" s="22">
        <v>0</v>
      </c>
      <c r="G162" s="22"/>
      <c r="H162" s="22">
        <v>140975</v>
      </c>
      <c r="I162" s="20"/>
      <c r="J162" s="20"/>
      <c r="K162" s="20"/>
      <c r="L162" s="20"/>
      <c r="M162" s="177"/>
      <c r="N162" s="178"/>
      <c r="O162" s="178"/>
      <c r="P162" s="178"/>
      <c r="Q162" s="178"/>
      <c r="R162" s="177"/>
    </row>
    <row r="163" spans="1:18" s="2" customFormat="1" x14ac:dyDescent="0.2">
      <c r="A163" s="65" t="s">
        <v>117</v>
      </c>
      <c r="B163" s="20"/>
      <c r="C163" s="20"/>
      <c r="D163" s="20"/>
      <c r="E163" s="20"/>
      <c r="F163" s="22">
        <v>29040</v>
      </c>
      <c r="G163" s="64">
        <v>29040.14</v>
      </c>
      <c r="H163" s="22">
        <v>190534</v>
      </c>
      <c r="I163" s="20"/>
      <c r="J163" s="20"/>
      <c r="K163" s="20"/>
      <c r="L163" s="20"/>
      <c r="M163" s="177"/>
      <c r="N163" s="178"/>
      <c r="O163" s="178"/>
      <c r="P163" s="178"/>
      <c r="Q163" s="178"/>
      <c r="R163" s="177"/>
    </row>
    <row r="164" spans="1:18" s="2" customFormat="1" x14ac:dyDescent="0.2">
      <c r="A164" s="65" t="s">
        <v>120</v>
      </c>
      <c r="B164" s="20"/>
      <c r="C164" s="20"/>
      <c r="D164" s="20"/>
      <c r="E164" s="20"/>
      <c r="F164" s="22">
        <v>0</v>
      </c>
      <c r="G164" s="22"/>
      <c r="H164" s="22">
        <v>30000</v>
      </c>
      <c r="I164" s="20"/>
      <c r="J164" s="20"/>
      <c r="K164" s="20"/>
      <c r="L164" s="20"/>
      <c r="M164" s="177"/>
      <c r="N164" s="178"/>
      <c r="O164" s="178"/>
      <c r="P164" s="178"/>
      <c r="Q164" s="178"/>
      <c r="R164" s="177"/>
    </row>
    <row r="165" spans="1:18" s="2" customFormat="1" x14ac:dyDescent="0.2">
      <c r="A165" s="21" t="s">
        <v>97</v>
      </c>
      <c r="B165" s="20"/>
      <c r="C165" s="20"/>
      <c r="D165" s="20"/>
      <c r="E165" s="20"/>
      <c r="F165" s="22">
        <v>4356</v>
      </c>
      <c r="G165" s="64">
        <v>4356.0200000000004</v>
      </c>
      <c r="H165" s="22">
        <v>49727</v>
      </c>
      <c r="I165" s="20"/>
      <c r="J165" s="20"/>
      <c r="K165" s="20"/>
      <c r="L165" s="20"/>
      <c r="M165" s="177"/>
      <c r="N165" s="178"/>
      <c r="O165" s="178"/>
      <c r="P165" s="178"/>
      <c r="Q165" s="178"/>
      <c r="R165" s="177"/>
    </row>
    <row r="166" spans="1:18" s="2" customFormat="1" ht="24.95" customHeight="1" x14ac:dyDescent="0.2">
      <c r="A166" s="70" t="s">
        <v>122</v>
      </c>
      <c r="B166" s="71"/>
      <c r="C166" s="71"/>
      <c r="D166" s="71"/>
      <c r="E166" s="71"/>
      <c r="F166" s="71">
        <f>SUM(F151:F165)</f>
        <v>406921</v>
      </c>
      <c r="G166" s="71">
        <f>SUM(G151:G165)</f>
        <v>406921.00000000006</v>
      </c>
      <c r="H166" s="71">
        <f>SUM(H151:H165)</f>
        <v>19033004</v>
      </c>
      <c r="I166" s="71"/>
      <c r="J166" s="71"/>
      <c r="K166" s="71"/>
      <c r="L166" s="100">
        <f>B166+D166+F166+H166</f>
        <v>19439925</v>
      </c>
      <c r="M166" s="178"/>
      <c r="N166" s="178"/>
      <c r="O166" s="178"/>
      <c r="P166" s="178"/>
      <c r="Q166" s="178"/>
      <c r="R166" s="177"/>
    </row>
    <row r="167" spans="1:18" s="2" customFormat="1" ht="30.75" customHeight="1" x14ac:dyDescent="0.2">
      <c r="A167" s="121" t="s">
        <v>141</v>
      </c>
      <c r="B167" s="122"/>
      <c r="C167" s="122"/>
      <c r="D167" s="122"/>
      <c r="E167" s="122"/>
      <c r="F167" s="122"/>
      <c r="G167" s="122"/>
      <c r="H167" s="122"/>
      <c r="I167" s="122"/>
      <c r="J167" s="122"/>
      <c r="K167" s="122"/>
      <c r="L167" s="122"/>
      <c r="M167" s="178"/>
      <c r="N167" s="178"/>
      <c r="O167" s="178"/>
      <c r="P167" s="178"/>
      <c r="Q167" s="178"/>
      <c r="R167" s="177"/>
    </row>
    <row r="168" spans="1:18" s="10" customFormat="1" ht="14.25" x14ac:dyDescent="0.25">
      <c r="A168" s="156" t="s">
        <v>126</v>
      </c>
      <c r="B168" s="156"/>
      <c r="C168" s="156"/>
      <c r="D168" s="156"/>
      <c r="E168" s="156"/>
      <c r="F168" s="156"/>
      <c r="G168" s="156"/>
      <c r="H168" s="156"/>
      <c r="I168" s="156"/>
      <c r="J168" s="156"/>
      <c r="K168" s="156"/>
      <c r="L168" s="156"/>
      <c r="M168" s="179"/>
      <c r="N168" s="179"/>
      <c r="O168" s="179"/>
      <c r="P168" s="179"/>
      <c r="Q168" s="179"/>
      <c r="R168" s="179"/>
    </row>
    <row r="169" spans="1:18" s="3" customFormat="1" ht="32.1" customHeight="1" x14ac:dyDescent="0.2">
      <c r="A169" s="19" t="s">
        <v>6</v>
      </c>
      <c r="B169" s="62"/>
      <c r="C169" s="62"/>
      <c r="D169" s="62"/>
      <c r="E169" s="62"/>
      <c r="F169" s="62"/>
      <c r="G169" s="62"/>
      <c r="H169" s="62"/>
      <c r="I169" s="62"/>
      <c r="J169" s="62"/>
      <c r="K169" s="62"/>
      <c r="L169" s="62"/>
      <c r="M169" s="173"/>
      <c r="N169" s="174"/>
      <c r="O169" s="174"/>
      <c r="P169" s="174"/>
      <c r="Q169" s="174"/>
      <c r="R169" s="173"/>
    </row>
    <row r="170" spans="1:18" s="2" customFormat="1" x14ac:dyDescent="0.2">
      <c r="A170" s="65" t="s">
        <v>114</v>
      </c>
      <c r="B170" s="20"/>
      <c r="C170" s="20"/>
      <c r="D170" s="20"/>
      <c r="E170" s="20"/>
      <c r="F170" s="22"/>
      <c r="G170" s="64"/>
      <c r="H170" s="22">
        <v>1402789.24</v>
      </c>
      <c r="I170" s="20"/>
      <c r="J170" s="20"/>
      <c r="K170" s="20"/>
      <c r="L170" s="20"/>
      <c r="M170" s="177"/>
      <c r="N170" s="178"/>
      <c r="O170" s="178"/>
      <c r="P170" s="178"/>
      <c r="Q170" s="178"/>
      <c r="R170" s="177"/>
    </row>
    <row r="171" spans="1:18" s="2" customFormat="1" x14ac:dyDescent="0.2">
      <c r="A171" s="65" t="s">
        <v>115</v>
      </c>
      <c r="B171" s="20"/>
      <c r="C171" s="20"/>
      <c r="D171" s="20"/>
      <c r="E171" s="20"/>
      <c r="F171" s="22"/>
      <c r="G171" s="22"/>
      <c r="H171" s="22">
        <v>45996267.689999998</v>
      </c>
      <c r="I171" s="22">
        <v>2420856.19</v>
      </c>
      <c r="J171" s="20"/>
      <c r="K171" s="20"/>
      <c r="L171" s="20"/>
      <c r="M171" s="177"/>
      <c r="N171" s="178"/>
      <c r="O171" s="178"/>
      <c r="P171" s="178"/>
      <c r="Q171" s="178"/>
      <c r="R171" s="177"/>
    </row>
    <row r="172" spans="1:18" s="2" customFormat="1" x14ac:dyDescent="0.2">
      <c r="A172" s="65" t="s">
        <v>116</v>
      </c>
      <c r="B172" s="20"/>
      <c r="C172" s="20"/>
      <c r="D172" s="20"/>
      <c r="E172" s="20"/>
      <c r="F172" s="22"/>
      <c r="G172" s="22"/>
      <c r="H172" s="22">
        <v>350359.6</v>
      </c>
      <c r="I172" s="22"/>
      <c r="J172" s="20"/>
      <c r="K172" s="20"/>
      <c r="L172" s="20"/>
      <c r="M172" s="177"/>
      <c r="N172" s="178"/>
      <c r="O172" s="178"/>
      <c r="P172" s="178"/>
      <c r="Q172" s="178"/>
      <c r="R172" s="177"/>
    </row>
    <row r="173" spans="1:18" s="2" customFormat="1" x14ac:dyDescent="0.2">
      <c r="A173" s="65" t="s">
        <v>76</v>
      </c>
      <c r="B173" s="20"/>
      <c r="C173" s="20"/>
      <c r="D173" s="20"/>
      <c r="E173" s="20"/>
      <c r="F173" s="22"/>
      <c r="G173" s="64"/>
      <c r="H173" s="22">
        <v>1134105.5</v>
      </c>
      <c r="I173" s="22">
        <v>284096.38</v>
      </c>
      <c r="J173" s="20"/>
      <c r="K173" s="20"/>
      <c r="L173" s="20"/>
      <c r="M173" s="177"/>
      <c r="N173" s="178"/>
      <c r="O173" s="178"/>
      <c r="P173" s="178"/>
      <c r="Q173" s="178"/>
      <c r="R173" s="177"/>
    </row>
    <row r="174" spans="1:18" s="2" customFormat="1" x14ac:dyDescent="0.2">
      <c r="A174" s="65" t="s">
        <v>117</v>
      </c>
      <c r="B174" s="20"/>
      <c r="C174" s="20"/>
      <c r="D174" s="20"/>
      <c r="E174" s="20"/>
      <c r="F174" s="22"/>
      <c r="G174" s="64"/>
      <c r="H174" s="22">
        <v>612992.75</v>
      </c>
      <c r="I174" s="22">
        <v>142048.19</v>
      </c>
      <c r="J174" s="20"/>
      <c r="K174" s="20"/>
      <c r="L174" s="20"/>
      <c r="M174" s="177"/>
      <c r="N174" s="178"/>
      <c r="O174" s="178"/>
      <c r="P174" s="178"/>
      <c r="Q174" s="178"/>
      <c r="R174" s="177"/>
    </row>
    <row r="175" spans="1:18" s="2" customFormat="1" ht="24.95" customHeight="1" x14ac:dyDescent="0.2">
      <c r="A175" s="101" t="s">
        <v>127</v>
      </c>
      <c r="B175" s="20"/>
      <c r="C175" s="20"/>
      <c r="D175" s="20"/>
      <c r="E175" s="20"/>
      <c r="F175" s="20"/>
      <c r="G175" s="20"/>
      <c r="H175" s="20">
        <f>H170+H171+H172+H173+H174</f>
        <v>49496514.780000001</v>
      </c>
      <c r="I175" s="20">
        <f>I170+I171+I172+I173+I174</f>
        <v>2847000.76</v>
      </c>
      <c r="J175" s="20"/>
      <c r="K175" s="20"/>
      <c r="L175" s="107">
        <f>H175+I175</f>
        <v>52343515.539999999</v>
      </c>
      <c r="M175" s="178"/>
      <c r="N175" s="178"/>
      <c r="O175" s="178"/>
      <c r="P175" s="178"/>
      <c r="Q175" s="178"/>
      <c r="R175" s="177"/>
    </row>
    <row r="176" spans="1:18" s="2" customFormat="1" ht="24.95" customHeight="1" x14ac:dyDescent="0.2">
      <c r="A176" s="156" t="s">
        <v>128</v>
      </c>
      <c r="B176" s="156"/>
      <c r="C176" s="156"/>
      <c r="D176" s="156"/>
      <c r="E176" s="156"/>
      <c r="F176" s="156"/>
      <c r="G176" s="156"/>
      <c r="H176" s="156"/>
      <c r="I176" s="156"/>
      <c r="J176" s="156"/>
      <c r="K176" s="156"/>
      <c r="L176" s="156"/>
      <c r="M176" s="178"/>
      <c r="N176" s="178"/>
      <c r="O176" s="178"/>
      <c r="P176" s="178"/>
      <c r="Q176" s="178"/>
      <c r="R176" s="177"/>
    </row>
    <row r="177" spans="1:18" s="3" customFormat="1" ht="32.1" customHeight="1" x14ac:dyDescent="0.2">
      <c r="A177" s="19" t="s">
        <v>6</v>
      </c>
      <c r="B177" s="62"/>
      <c r="C177" s="62"/>
      <c r="D177" s="62"/>
      <c r="E177" s="62"/>
      <c r="F177" s="62"/>
      <c r="G177" s="62"/>
      <c r="H177" s="62"/>
      <c r="I177" s="62"/>
      <c r="J177" s="62"/>
      <c r="K177" s="62"/>
      <c r="L177" s="62"/>
      <c r="M177" s="173"/>
      <c r="N177" s="174"/>
      <c r="O177" s="174"/>
      <c r="P177" s="174"/>
      <c r="Q177" s="174"/>
      <c r="R177" s="173"/>
    </row>
    <row r="178" spans="1:18" s="2" customFormat="1" ht="24" x14ac:dyDescent="0.2">
      <c r="A178" s="65" t="s">
        <v>129</v>
      </c>
      <c r="B178" s="20"/>
      <c r="C178" s="20"/>
      <c r="D178" s="20"/>
      <c r="E178" s="20"/>
      <c r="F178" s="22"/>
      <c r="G178" s="64"/>
      <c r="H178" s="22">
        <v>6611959.3600000003</v>
      </c>
      <c r="I178" s="20"/>
      <c r="J178" s="20"/>
      <c r="K178" s="20"/>
      <c r="L178" s="20"/>
      <c r="M178" s="177"/>
      <c r="N178" s="178"/>
      <c r="O178" s="178"/>
      <c r="P178" s="178"/>
      <c r="Q178" s="178"/>
      <c r="R178" s="177"/>
    </row>
    <row r="179" spans="1:18" s="2" customFormat="1" x14ac:dyDescent="0.2">
      <c r="A179" s="65" t="s">
        <v>117</v>
      </c>
      <c r="B179" s="20"/>
      <c r="C179" s="20"/>
      <c r="D179" s="20"/>
      <c r="E179" s="20"/>
      <c r="F179" s="22"/>
      <c r="G179" s="22"/>
      <c r="H179" s="22">
        <v>157576.19</v>
      </c>
      <c r="I179" s="22"/>
      <c r="J179" s="20"/>
      <c r="K179" s="20"/>
      <c r="L179" s="20"/>
      <c r="M179" s="177"/>
      <c r="N179" s="178"/>
      <c r="O179" s="178"/>
      <c r="P179" s="178"/>
      <c r="Q179" s="178"/>
      <c r="R179" s="177"/>
    </row>
    <row r="180" spans="1:18" s="2" customFormat="1" x14ac:dyDescent="0.2">
      <c r="A180" s="65" t="s">
        <v>130</v>
      </c>
      <c r="B180" s="20"/>
      <c r="C180" s="20"/>
      <c r="D180" s="20"/>
      <c r="E180" s="20"/>
      <c r="F180" s="22"/>
      <c r="G180" s="64"/>
      <c r="H180" s="22">
        <v>181608.56</v>
      </c>
      <c r="I180" s="22"/>
      <c r="J180" s="20"/>
      <c r="K180" s="20"/>
      <c r="L180" s="20"/>
      <c r="M180" s="177"/>
      <c r="N180" s="178"/>
      <c r="O180" s="178"/>
      <c r="P180" s="178"/>
      <c r="Q180" s="178"/>
      <c r="R180" s="177"/>
    </row>
    <row r="181" spans="1:18" s="2" customFormat="1" x14ac:dyDescent="0.2">
      <c r="A181" s="65" t="s">
        <v>76</v>
      </c>
      <c r="B181" s="20"/>
      <c r="C181" s="20"/>
      <c r="D181" s="20"/>
      <c r="E181" s="20"/>
      <c r="F181" s="22"/>
      <c r="G181" s="64"/>
      <c r="H181" s="22">
        <v>143128.19</v>
      </c>
      <c r="I181" s="22"/>
      <c r="J181" s="20"/>
      <c r="K181" s="20"/>
      <c r="L181" s="20"/>
      <c r="M181" s="177"/>
      <c r="N181" s="178"/>
      <c r="O181" s="178"/>
      <c r="P181" s="178"/>
      <c r="Q181" s="178"/>
      <c r="R181" s="177"/>
    </row>
    <row r="182" spans="1:18" s="2" customFormat="1" ht="24.95" customHeight="1" x14ac:dyDescent="0.2">
      <c r="A182" s="101" t="s">
        <v>131</v>
      </c>
      <c r="B182" s="20"/>
      <c r="C182" s="20"/>
      <c r="D182" s="20"/>
      <c r="E182" s="20"/>
      <c r="F182" s="20"/>
      <c r="G182" s="20"/>
      <c r="H182" s="20">
        <f>H178+H179+H180+H181</f>
        <v>7094272.3000000007</v>
      </c>
      <c r="I182" s="20"/>
      <c r="J182" s="20"/>
      <c r="K182" s="20"/>
      <c r="L182" s="107">
        <f>H182+I182</f>
        <v>7094272.3000000007</v>
      </c>
      <c r="M182" s="178"/>
      <c r="N182" s="178"/>
      <c r="O182" s="178"/>
      <c r="P182" s="178"/>
      <c r="Q182" s="178"/>
      <c r="R182" s="177"/>
    </row>
    <row r="183" spans="1:18" s="2" customFormat="1" ht="24.95" customHeight="1" x14ac:dyDescent="0.2">
      <c r="A183" s="105" t="s">
        <v>133</v>
      </c>
      <c r="B183" s="106">
        <f>B182+B175+B166+B147</f>
        <v>0</v>
      </c>
      <c r="C183" s="106">
        <f t="shared" ref="C183:L183" si="16">C182+C175+C166+C147</f>
        <v>0</v>
      </c>
      <c r="D183" s="106">
        <f t="shared" si="16"/>
        <v>50578</v>
      </c>
      <c r="E183" s="106">
        <f t="shared" si="16"/>
        <v>50578</v>
      </c>
      <c r="F183" s="106">
        <f t="shared" si="16"/>
        <v>406921</v>
      </c>
      <c r="G183" s="106">
        <f t="shared" si="16"/>
        <v>406921.00000000006</v>
      </c>
      <c r="H183" s="106">
        <f t="shared" si="16"/>
        <v>75623791.079999998</v>
      </c>
      <c r="I183" s="106">
        <f t="shared" si="16"/>
        <v>2847000.76</v>
      </c>
      <c r="J183" s="106">
        <f t="shared" si="16"/>
        <v>0</v>
      </c>
      <c r="K183" s="106">
        <f t="shared" si="16"/>
        <v>0</v>
      </c>
      <c r="L183" s="106">
        <f t="shared" si="16"/>
        <v>78928290.840000004</v>
      </c>
      <c r="M183" s="178"/>
      <c r="N183" s="178"/>
      <c r="O183" s="178"/>
      <c r="P183" s="178"/>
      <c r="Q183" s="178"/>
      <c r="R183" s="177"/>
    </row>
    <row r="184" spans="1:18" s="31" customFormat="1" ht="21" customHeight="1" x14ac:dyDescent="0.25">
      <c r="A184" s="143" t="s">
        <v>18</v>
      </c>
      <c r="B184" s="144"/>
      <c r="C184" s="144"/>
      <c r="D184" s="144"/>
      <c r="E184" s="144"/>
      <c r="F184" s="144"/>
      <c r="G184" s="144"/>
      <c r="H184" s="144"/>
      <c r="I184" s="144"/>
      <c r="J184" s="144"/>
      <c r="K184" s="144"/>
      <c r="L184" s="145"/>
      <c r="M184" s="180"/>
      <c r="N184" s="181"/>
      <c r="O184" s="181"/>
      <c r="P184" s="180"/>
      <c r="Q184" s="180"/>
      <c r="R184" s="180"/>
    </row>
    <row r="185" spans="1:18" s="31" customFormat="1" ht="21" customHeight="1" x14ac:dyDescent="0.25">
      <c r="A185" s="146" t="s">
        <v>22</v>
      </c>
      <c r="B185" s="147"/>
      <c r="C185" s="147"/>
      <c r="D185" s="147"/>
      <c r="E185" s="147"/>
      <c r="F185" s="147"/>
      <c r="G185" s="147"/>
      <c r="H185" s="147"/>
      <c r="I185" s="147"/>
      <c r="J185" s="147"/>
      <c r="K185" s="147"/>
      <c r="L185" s="148"/>
      <c r="M185" s="180"/>
      <c r="N185" s="180"/>
      <c r="O185" s="181"/>
      <c r="P185" s="180"/>
      <c r="Q185" s="180"/>
      <c r="R185" s="180"/>
    </row>
    <row r="186" spans="1:18" s="11" customFormat="1" ht="32.450000000000003" customHeight="1" x14ac:dyDescent="0.25">
      <c r="A186" s="120" t="s">
        <v>20</v>
      </c>
      <c r="B186" s="120"/>
      <c r="C186" s="120"/>
      <c r="D186" s="120"/>
      <c r="E186" s="120"/>
      <c r="F186" s="120"/>
      <c r="G186" s="120"/>
      <c r="H186" s="120"/>
      <c r="I186" s="120"/>
      <c r="J186" s="120"/>
      <c r="K186" s="120"/>
      <c r="L186" s="120"/>
      <c r="M186" s="180"/>
      <c r="N186" s="180"/>
      <c r="O186" s="181"/>
      <c r="P186" s="180"/>
      <c r="Q186" s="180"/>
      <c r="R186" s="180"/>
    </row>
    <row r="187" spans="1:18" s="11" customFormat="1" ht="96" customHeight="1" x14ac:dyDescent="0.25">
      <c r="A187" s="14" t="s">
        <v>21</v>
      </c>
      <c r="B187" s="15"/>
      <c r="C187" s="15"/>
      <c r="D187" s="15"/>
      <c r="E187" s="15"/>
      <c r="F187" s="15">
        <v>1872737</v>
      </c>
      <c r="G187" s="15">
        <v>1868719</v>
      </c>
      <c r="H187" s="15">
        <v>1686915</v>
      </c>
      <c r="I187" s="15">
        <v>74272</v>
      </c>
      <c r="J187" s="15"/>
      <c r="K187" s="15"/>
      <c r="L187" s="82">
        <f>F187+H187+I187</f>
        <v>3633924</v>
      </c>
      <c r="M187" s="180"/>
      <c r="N187" s="180"/>
      <c r="O187" s="180"/>
      <c r="P187" s="180"/>
      <c r="Q187" s="180"/>
      <c r="R187" s="180"/>
    </row>
    <row r="188" spans="1:18" s="11" customFormat="1" ht="21" customHeight="1" x14ac:dyDescent="0.25">
      <c r="A188" s="23" t="s">
        <v>23</v>
      </c>
      <c r="B188" s="23"/>
      <c r="C188" s="23"/>
      <c r="D188" s="23"/>
      <c r="E188" s="23"/>
      <c r="F188" s="24">
        <f>F187</f>
        <v>1872737</v>
      </c>
      <c r="G188" s="24">
        <f>G187</f>
        <v>1868719</v>
      </c>
      <c r="H188" s="24">
        <f t="shared" ref="H188:I188" si="17">H187</f>
        <v>1686915</v>
      </c>
      <c r="I188" s="24">
        <f t="shared" si="17"/>
        <v>74272</v>
      </c>
      <c r="J188" s="24"/>
      <c r="K188" s="24"/>
      <c r="L188" s="97">
        <f>F188+H188+I188</f>
        <v>3633924</v>
      </c>
      <c r="M188" s="180"/>
      <c r="N188" s="180"/>
      <c r="O188" s="180"/>
      <c r="P188" s="180"/>
      <c r="Q188" s="180"/>
      <c r="R188" s="180"/>
    </row>
    <row r="190" spans="1:18" ht="39" customHeight="1" x14ac:dyDescent="0.25">
      <c r="A190" s="164" t="s">
        <v>125</v>
      </c>
      <c r="B190" s="165"/>
      <c r="C190" s="165"/>
      <c r="D190" s="165"/>
      <c r="E190" s="165"/>
      <c r="F190" s="165"/>
      <c r="G190" s="165"/>
      <c r="H190" s="165"/>
      <c r="I190" s="165"/>
      <c r="J190" s="165"/>
      <c r="K190" s="165"/>
      <c r="L190" s="165"/>
    </row>
    <row r="191" spans="1:18" ht="20.25" customHeight="1" x14ac:dyDescent="0.25">
      <c r="A191" s="168" t="s">
        <v>30</v>
      </c>
      <c r="B191" s="168"/>
      <c r="C191" s="168"/>
      <c r="D191" s="168"/>
      <c r="E191" s="168"/>
      <c r="F191" s="168"/>
      <c r="G191" s="168"/>
      <c r="H191" s="168"/>
      <c r="I191" s="168"/>
      <c r="J191" s="168"/>
      <c r="K191" s="168"/>
      <c r="L191" s="168"/>
    </row>
    <row r="192" spans="1:18" ht="37.5" customHeight="1" x14ac:dyDescent="0.25">
      <c r="A192" s="166" t="s">
        <v>27</v>
      </c>
      <c r="B192" s="167"/>
      <c r="C192" s="167"/>
      <c r="D192" s="167"/>
      <c r="E192" s="167"/>
      <c r="F192" s="167"/>
      <c r="G192" s="167"/>
      <c r="H192" s="167"/>
      <c r="I192" s="167"/>
      <c r="J192" s="167"/>
      <c r="K192" s="167"/>
      <c r="L192" s="167"/>
    </row>
    <row r="193" spans="1:12" ht="78" customHeight="1" x14ac:dyDescent="0.25">
      <c r="A193" s="121" t="s">
        <v>28</v>
      </c>
      <c r="B193" s="121"/>
      <c r="C193" s="121"/>
      <c r="D193" s="121"/>
      <c r="E193" s="121"/>
      <c r="F193" s="121"/>
      <c r="G193" s="121"/>
      <c r="H193" s="121"/>
      <c r="I193" s="121"/>
      <c r="J193" s="121"/>
      <c r="K193" s="121"/>
      <c r="L193" s="121"/>
    </row>
    <row r="194" spans="1:12" x14ac:dyDescent="0.25">
      <c r="A194" s="27" t="s">
        <v>34</v>
      </c>
      <c r="B194" s="28"/>
      <c r="C194" s="28"/>
      <c r="D194" s="28"/>
      <c r="E194" s="28"/>
      <c r="F194" s="28"/>
      <c r="G194" s="28"/>
      <c r="H194" s="29">
        <v>1500000</v>
      </c>
      <c r="I194" s="29">
        <v>3200000</v>
      </c>
      <c r="J194" s="29">
        <v>1000000</v>
      </c>
      <c r="K194" s="29"/>
      <c r="L194" s="98">
        <f>H194+I194+J194</f>
        <v>5700000</v>
      </c>
    </row>
    <row r="195" spans="1:12" ht="21" customHeight="1" x14ac:dyDescent="0.25">
      <c r="A195" s="25" t="s">
        <v>8</v>
      </c>
      <c r="B195" s="26"/>
      <c r="C195" s="26"/>
      <c r="D195" s="26"/>
      <c r="E195" s="26"/>
      <c r="F195" s="26"/>
      <c r="G195" s="26"/>
      <c r="H195" s="26">
        <f>H194</f>
        <v>1500000</v>
      </c>
      <c r="I195" s="26">
        <f t="shared" ref="I195:J195" si="18">I194</f>
        <v>3200000</v>
      </c>
      <c r="J195" s="26">
        <f t="shared" si="18"/>
        <v>1000000</v>
      </c>
      <c r="K195" s="26"/>
      <c r="L195" s="99">
        <f>H195+I195+J195</f>
        <v>5700000</v>
      </c>
    </row>
    <row r="196" spans="1:12" x14ac:dyDescent="0.25">
      <c r="B196" s="4"/>
      <c r="C196" s="4"/>
      <c r="D196" s="4"/>
      <c r="E196" s="8"/>
      <c r="F196" s="4"/>
      <c r="G196" s="4"/>
      <c r="H196" s="4"/>
      <c r="I196" s="4"/>
      <c r="J196" s="4"/>
      <c r="K196" s="4"/>
      <c r="L196" s="4"/>
    </row>
    <row r="197" spans="1:12" ht="29.25" customHeight="1" x14ac:dyDescent="0.25">
      <c r="A197" s="169" t="s">
        <v>32</v>
      </c>
      <c r="B197" s="170"/>
      <c r="C197" s="170"/>
      <c r="D197" s="170"/>
      <c r="E197" s="170"/>
      <c r="F197" s="170"/>
      <c r="G197" s="170"/>
      <c r="H197" s="170"/>
      <c r="I197" s="170"/>
      <c r="J197" s="170"/>
      <c r="K197" s="170"/>
      <c r="L197" s="170"/>
    </row>
    <row r="198" spans="1:12" ht="29.25" customHeight="1" x14ac:dyDescent="0.25">
      <c r="A198" s="163" t="s">
        <v>134</v>
      </c>
      <c r="B198" s="163"/>
      <c r="C198" s="163"/>
      <c r="D198" s="163"/>
      <c r="E198" s="163"/>
      <c r="F198" s="163"/>
      <c r="G198" s="163"/>
      <c r="H198" s="163"/>
      <c r="I198" s="163"/>
      <c r="J198" s="163"/>
      <c r="K198" s="163"/>
      <c r="L198" s="163"/>
    </row>
    <row r="199" spans="1:12" ht="29.25" customHeight="1" x14ac:dyDescent="0.25">
      <c r="A199" s="161" t="s">
        <v>136</v>
      </c>
      <c r="B199" s="161"/>
      <c r="C199" s="161"/>
      <c r="D199" s="161"/>
      <c r="E199" s="161"/>
      <c r="F199" s="161"/>
      <c r="G199" s="161"/>
      <c r="H199" s="161"/>
      <c r="I199" s="161"/>
      <c r="J199" s="161"/>
      <c r="K199" s="161"/>
      <c r="L199" s="161"/>
    </row>
    <row r="200" spans="1:12" ht="54.75" customHeight="1" x14ac:dyDescent="0.25">
      <c r="A200" s="162" t="s">
        <v>33</v>
      </c>
      <c r="B200" s="162"/>
      <c r="C200" s="162"/>
      <c r="D200" s="162"/>
      <c r="E200" s="162"/>
      <c r="F200" s="162"/>
      <c r="G200" s="162"/>
      <c r="H200" s="162"/>
      <c r="I200" s="162"/>
      <c r="J200" s="162"/>
      <c r="K200" s="162"/>
      <c r="L200" s="162"/>
    </row>
    <row r="201" spans="1:12" ht="90" x14ac:dyDescent="0.25">
      <c r="A201" s="14" t="s">
        <v>21</v>
      </c>
      <c r="B201" s="30"/>
      <c r="C201" s="30"/>
      <c r="D201" s="30"/>
      <c r="E201" s="30"/>
      <c r="F201" s="15">
        <v>784324</v>
      </c>
      <c r="G201" s="15">
        <v>739431</v>
      </c>
      <c r="H201" s="15">
        <v>19132507</v>
      </c>
      <c r="I201" s="15">
        <v>24360903</v>
      </c>
      <c r="J201" s="15">
        <v>12455667</v>
      </c>
      <c r="K201" s="15">
        <v>1489381</v>
      </c>
      <c r="L201" s="82">
        <f>F201+H201+I201+J201+K201</f>
        <v>58222782</v>
      </c>
    </row>
    <row r="202" spans="1:12" ht="18.75" customHeight="1" x14ac:dyDescent="0.25">
      <c r="A202" s="23" t="s">
        <v>137</v>
      </c>
      <c r="B202" s="23"/>
      <c r="C202" s="23"/>
      <c r="D202" s="23"/>
      <c r="E202" s="23"/>
      <c r="F202" s="24">
        <f>F201</f>
        <v>784324</v>
      </c>
      <c r="G202" s="24">
        <f>G201</f>
        <v>739431</v>
      </c>
      <c r="H202" s="24">
        <f t="shared" ref="H202:L202" si="19">H201</f>
        <v>19132507</v>
      </c>
      <c r="I202" s="24">
        <f t="shared" si="19"/>
        <v>24360903</v>
      </c>
      <c r="J202" s="24">
        <f t="shared" si="19"/>
        <v>12455667</v>
      </c>
      <c r="K202" s="24">
        <f>K201</f>
        <v>1489381</v>
      </c>
      <c r="L202" s="97">
        <f t="shared" si="19"/>
        <v>58222782</v>
      </c>
    </row>
    <row r="203" spans="1:12" ht="37.5" customHeight="1" x14ac:dyDescent="0.25">
      <c r="A203" s="130" t="s">
        <v>26</v>
      </c>
      <c r="B203" s="130"/>
      <c r="C203" s="130"/>
      <c r="D203" s="130"/>
      <c r="E203" s="130"/>
      <c r="F203" s="130"/>
      <c r="G203" s="130"/>
      <c r="H203" s="130"/>
      <c r="I203" s="130"/>
      <c r="J203" s="130"/>
      <c r="K203" s="130"/>
      <c r="L203" s="130"/>
    </row>
    <row r="204" spans="1:12" ht="29.25" customHeight="1" x14ac:dyDescent="0.25">
      <c r="A204" s="161" t="s">
        <v>138</v>
      </c>
      <c r="B204" s="161"/>
      <c r="C204" s="161"/>
      <c r="D204" s="161"/>
      <c r="E204" s="161"/>
      <c r="F204" s="161"/>
      <c r="G204" s="161"/>
      <c r="H204" s="161"/>
      <c r="I204" s="161"/>
      <c r="J204" s="161"/>
      <c r="K204" s="161"/>
      <c r="L204" s="161"/>
    </row>
    <row r="205" spans="1:12" x14ac:dyDescent="0.25">
      <c r="A205" s="158" t="s">
        <v>139</v>
      </c>
      <c r="B205" s="158"/>
      <c r="C205" s="158"/>
      <c r="D205" s="158"/>
      <c r="E205" s="158"/>
      <c r="F205" s="158"/>
      <c r="G205" s="158"/>
      <c r="H205" s="158"/>
      <c r="I205" s="158"/>
      <c r="J205" s="158"/>
      <c r="K205" s="158"/>
      <c r="L205" s="158"/>
    </row>
    <row r="206" spans="1:12" ht="45.75" customHeight="1" x14ac:dyDescent="0.25">
      <c r="A206" s="159" t="s">
        <v>135</v>
      </c>
      <c r="B206" s="160"/>
      <c r="C206" s="160"/>
      <c r="D206" s="160"/>
      <c r="E206" s="160"/>
      <c r="F206" s="160"/>
      <c r="G206" s="160"/>
      <c r="H206" s="160"/>
      <c r="I206" s="160"/>
      <c r="J206" s="160"/>
      <c r="K206" s="160"/>
      <c r="L206" s="160"/>
    </row>
    <row r="207" spans="1:12" x14ac:dyDescent="0.25">
      <c r="A207" s="27" t="s">
        <v>34</v>
      </c>
      <c r="B207" s="28"/>
      <c r="C207" s="28"/>
      <c r="D207" s="28"/>
      <c r="E207" s="28"/>
      <c r="F207" s="28"/>
      <c r="G207" s="28"/>
      <c r="H207" s="29">
        <v>1668406</v>
      </c>
      <c r="I207" s="29"/>
      <c r="J207" s="29"/>
      <c r="K207" s="29"/>
      <c r="L207" s="98">
        <f>H207+I207+J207</f>
        <v>1668406</v>
      </c>
    </row>
    <row r="208" spans="1:12" ht="21" customHeight="1" x14ac:dyDescent="0.25">
      <c r="A208" s="103" t="s">
        <v>140</v>
      </c>
      <c r="B208" s="104"/>
      <c r="C208" s="104"/>
      <c r="D208" s="104"/>
      <c r="E208" s="104"/>
      <c r="F208" s="104"/>
      <c r="G208" s="104"/>
      <c r="H208" s="104">
        <f>H207</f>
        <v>1668406</v>
      </c>
      <c r="I208" s="104"/>
      <c r="J208" s="104"/>
      <c r="K208" s="104"/>
      <c r="L208" s="82">
        <f>H208+I208+J208</f>
        <v>1668406</v>
      </c>
    </row>
  </sheetData>
  <mergeCells count="72">
    <mergeCell ref="A1:L1"/>
    <mergeCell ref="A205:L205"/>
    <mergeCell ref="A206:L206"/>
    <mergeCell ref="A204:L204"/>
    <mergeCell ref="A149:L149"/>
    <mergeCell ref="A186:L186"/>
    <mergeCell ref="A199:L199"/>
    <mergeCell ref="A200:L200"/>
    <mergeCell ref="A203:L203"/>
    <mergeCell ref="A198:L198"/>
    <mergeCell ref="A190:L190"/>
    <mergeCell ref="A192:L192"/>
    <mergeCell ref="A193:L193"/>
    <mergeCell ref="A191:L191"/>
    <mergeCell ref="A197:L197"/>
    <mergeCell ref="A184:L184"/>
    <mergeCell ref="A185:L185"/>
    <mergeCell ref="A137:L137"/>
    <mergeCell ref="A138:L138"/>
    <mergeCell ref="A148:L148"/>
    <mergeCell ref="A168:L168"/>
    <mergeCell ref="A176:L176"/>
    <mergeCell ref="A167:L167"/>
    <mergeCell ref="A144:L144"/>
    <mergeCell ref="A145:L145"/>
    <mergeCell ref="A102:L102"/>
    <mergeCell ref="A103:L103"/>
    <mergeCell ref="A115:L115"/>
    <mergeCell ref="A116:L116"/>
    <mergeCell ref="A143:L143"/>
    <mergeCell ref="A120:L120"/>
    <mergeCell ref="A121:L121"/>
    <mergeCell ref="A127:L127"/>
    <mergeCell ref="A128:L128"/>
    <mergeCell ref="A76:L76"/>
    <mergeCell ref="A80:L80"/>
    <mergeCell ref="A86:L86"/>
    <mergeCell ref="A90:L90"/>
    <mergeCell ref="A96:L96"/>
    <mergeCell ref="A39:L39"/>
    <mergeCell ref="A20:L20"/>
    <mergeCell ref="A25:L25"/>
    <mergeCell ref="A70:L70"/>
    <mergeCell ref="A42:L42"/>
    <mergeCell ref="A43:L43"/>
    <mergeCell ref="A45:L45"/>
    <mergeCell ref="A47:L47"/>
    <mergeCell ref="A49:L49"/>
    <mergeCell ref="A51:L51"/>
    <mergeCell ref="A54:L54"/>
    <mergeCell ref="A56:L56"/>
    <mergeCell ref="A58:L58"/>
    <mergeCell ref="A61:L61"/>
    <mergeCell ref="A62:L62"/>
    <mergeCell ref="A29:L29"/>
    <mergeCell ref="A31:L31"/>
    <mergeCell ref="A33:L33"/>
    <mergeCell ref="A35:L35"/>
    <mergeCell ref="A37:L37"/>
    <mergeCell ref="A21:L21"/>
    <mergeCell ref="A13:L13"/>
    <mergeCell ref="A15:L15"/>
    <mergeCell ref="A26:L26"/>
    <mergeCell ref="A27:L27"/>
    <mergeCell ref="A17:L17"/>
    <mergeCell ref="A11:L11"/>
    <mergeCell ref="A2:L2"/>
    <mergeCell ref="A6:L6"/>
    <mergeCell ref="A7:L7"/>
    <mergeCell ref="A9:L9"/>
    <mergeCell ref="A4:L4"/>
    <mergeCell ref="A3:L3"/>
  </mergeCells>
  <pageMargins left="0.39370078740157483" right="0.43307086614173229" top="0.59055118110236227" bottom="0.47244094488188981" header="0.31496062992125984" footer="0.31496062992125984"/>
  <pageSetup paperSize="9" scale="46" fitToHeight="0" orientation="portrait"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23.01.2024 </vt:lpstr>
      <vt:lpstr>' uz 23.01.2024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2023-10-17T04:34:29Z</cp:lastPrinted>
  <dcterms:created xsi:type="dcterms:W3CDTF">2022-06-08T09:21:23Z</dcterms:created>
  <dcterms:modified xsi:type="dcterms:W3CDTF">2024-02-15T08:07:46Z</dcterms:modified>
</cp:coreProperties>
</file>