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vnozare.pri\vm\Redirect_profiles\VM_Sanda_Osemljaka\My Documents\Sandas dokumenti\Speciālā pārtika\informatīvais ziņojums\Precizētais\"/>
    </mc:Choice>
  </mc:AlternateContent>
  <xr:revisionPtr revIDLastSave="0" documentId="13_ncr:1_{B9EAFC8D-A05C-4DC5-92E2-6E88E255838B}" xr6:coauthVersionLast="47" xr6:coauthVersionMax="47" xr10:uidLastSave="{00000000-0000-0000-0000-000000000000}"/>
  <bookViews>
    <workbookView xWindow="-110" yWindow="-110" windowWidth="19420" windowHeight="10420" xr2:uid="{2B81AF2B-4D5F-4B70-AC2E-AEC8C287C6B6}"/>
  </bookViews>
  <sheets>
    <sheet name="KOPSAVILKUMS" sheetId="2" r:id="rId1"/>
    <sheet name="1.1." sheetId="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5" i="2" l="1"/>
  <c r="F5" i="2"/>
  <c r="H5" i="2"/>
  <c r="D5" i="2"/>
  <c r="D6" i="2"/>
  <c r="E7" i="2"/>
  <c r="F7" i="2"/>
  <c r="G7" i="2"/>
  <c r="H7" i="2"/>
  <c r="E8" i="2"/>
  <c r="F8" i="2"/>
  <c r="G8" i="2"/>
  <c r="H8" i="2"/>
  <c r="E9" i="2"/>
  <c r="F9" i="2"/>
  <c r="G9" i="2"/>
  <c r="H9" i="2"/>
  <c r="D7" i="2"/>
  <c r="D8" i="2"/>
  <c r="D9" i="2"/>
  <c r="H10" i="2"/>
  <c r="F10" i="2"/>
  <c r="E10" i="2"/>
  <c r="D10" i="2"/>
  <c r="E11" i="2"/>
  <c r="F11" i="2"/>
  <c r="H11" i="2"/>
  <c r="D11" i="2"/>
  <c r="H13" i="2"/>
  <c r="F13" i="2"/>
  <c r="E13" i="2"/>
  <c r="D13" i="2"/>
  <c r="H12" i="2"/>
  <c r="F12" i="2"/>
  <c r="E12" i="2"/>
  <c r="D12" i="2"/>
  <c r="G6" i="2" l="1"/>
  <c r="G5" i="2" s="1"/>
  <c r="G66" i="1"/>
  <c r="E69" i="1" s="1"/>
  <c r="G65" i="1"/>
  <c r="G64" i="1"/>
  <c r="G63" i="1"/>
  <c r="G62" i="1"/>
  <c r="G61" i="1"/>
  <c r="G60" i="1"/>
  <c r="G59" i="1"/>
  <c r="G58" i="1"/>
  <c r="G57" i="1"/>
  <c r="G56" i="1"/>
  <c r="G55" i="1"/>
  <c r="G54" i="1"/>
  <c r="G53" i="1"/>
  <c r="G52" i="1"/>
  <c r="G51" i="1"/>
  <c r="G50" i="1"/>
  <c r="G49" i="1"/>
  <c r="G48" i="1"/>
  <c r="G47" i="1"/>
  <c r="G46" i="1"/>
  <c r="G45" i="1"/>
  <c r="G44" i="1"/>
  <c r="G43" i="1"/>
  <c r="G42" i="1"/>
  <c r="G41" i="1"/>
  <c r="E68" i="1" s="1"/>
  <c r="E32" i="1"/>
  <c r="E30" i="1"/>
  <c r="E33" i="1" s="1"/>
  <c r="H6" i="2" l="1"/>
  <c r="F6" i="2"/>
  <c r="E6" i="2"/>
  <c r="E67" i="1"/>
  <c r="E5" i="1" s="1"/>
</calcChain>
</file>

<file path=xl/sharedStrings.xml><?xml version="1.0" encoding="utf-8"?>
<sst xmlns="http://schemas.openxmlformats.org/spreadsheetml/2006/main" count="141" uniqueCount="113">
  <si>
    <t xml:space="preserve">PAPILDUS NEPIECIEŠAMAIS FINANSĒJUMS SPECIĀLĀS PĀRTIKAS NOZĪMĒŠANAI </t>
  </si>
  <si>
    <t>KOPĀ NEPIECIEŠAMAIS FINANSĒJUMS GADĀ, EUR</t>
  </si>
  <si>
    <t>Konsultācijas var veikt bērnu vai pieaugušo ārstējošais ārsts - onkologs ķīmijterapeits, ķirurgs, hematologs, paliatīvās aprūpes speciālists, gastroenterologs, dietologs, u.c, nozīmējot medicīniskiem nolūkiem paredzētu perorāli lietojamu speciālo pārtiku. Pie pacientu skaita 600 (kopā ar bērniem) maksimāli konsultāciju skaits dinamiskai novērošani 2400</t>
  </si>
  <si>
    <t>Nozīmējot specializēto medicīnisko uzturu ambulatorās konsultācijas ietvaros vai izrakstoties no stacionāra vai dienas stacionāra, tiek atzīmēta kā paildus manipulācija</t>
  </si>
  <si>
    <t>Preces, pakalpojuma nosaukums</t>
  </si>
  <si>
    <t>Vienas vienības provizoriskā cena ar PVN, ietverot loģistiku, EUR</t>
  </si>
  <si>
    <t>Nutricomp drink 200ml- standarta enterālās barošanas dzēriens</t>
  </si>
  <si>
    <t>Remune 200ml - enterālās barošanas līdzeklis</t>
  </si>
  <si>
    <t xml:space="preserve">Supportan Drink Cappucino 4 but po 200ml Enteral nutrition </t>
  </si>
  <si>
    <t xml:space="preserve">Fres. 2 kcal fibre Vanilla, 4 but po 200 ml Enteral nutrition </t>
  </si>
  <si>
    <t xml:space="preserve">Fres. 2 kcal Vanilla, 4 but po 200 ml Enteral nutrition </t>
  </si>
  <si>
    <t>Cubitan -enterālās barošanas līdzeklis</t>
  </si>
  <si>
    <t>Nutridrink Protein</t>
  </si>
  <si>
    <t xml:space="preserve">Nutridrink </t>
  </si>
  <si>
    <t>Nutridrink Yogurt style</t>
  </si>
  <si>
    <t>Nutridrink Juice style</t>
  </si>
  <si>
    <t>Nutricia Diasip</t>
  </si>
  <si>
    <t>Nutricia Renilon</t>
  </si>
  <si>
    <t>Nutridrink Multi Fibre</t>
  </si>
  <si>
    <t>Bērniem:</t>
  </si>
  <si>
    <t>Nutricia Infatrini  (ievade arī caur zondi)</t>
  </si>
  <si>
    <t>Nutrini (ievade caur zondi)</t>
  </si>
  <si>
    <t>Vienības vidējās izmaksas, EUR:</t>
  </si>
  <si>
    <t>Plānotais pacientu skaits (tajā skaitā bērni):</t>
  </si>
  <si>
    <t>Plānotais ēdienreižu skaits uz 1 pacientu gadā (365 d. x 3 ēdienreizes dienā):</t>
  </si>
  <si>
    <t>Kopā nepieciešamais finansējums gadā, EUR:</t>
  </si>
  <si>
    <t>Izmeklējuma nosaukums</t>
  </si>
  <si>
    <t>Manipulācijas tarifs</t>
  </si>
  <si>
    <t>Tarifs, EUR</t>
  </si>
  <si>
    <t>Nepieciešamais izmeklējumu skaits gadā</t>
  </si>
  <si>
    <t>Nepieciešamais finansējums izmeklējumiem gadā, EUR</t>
  </si>
  <si>
    <t>Pilna asins aina</t>
  </si>
  <si>
    <r>
      <rPr>
        <b/>
        <sz val="11"/>
        <color theme="1"/>
        <rFont val="Times New Roman"/>
        <family val="1"/>
        <charset val="186"/>
      </rPr>
      <t>40042</t>
    </r>
    <r>
      <rPr>
        <sz val="11"/>
        <color theme="1"/>
        <rFont val="Times New Roman"/>
        <family val="1"/>
        <charset val="186"/>
      </rPr>
      <t xml:space="preserve"> (Pilna asins aina (hemoglobīns, eritrocīti, leikocīti, trombocīti, hematokrīts, leikocītu formula (vismaz neitrofīli, eozinofīli, bazofīli, limfocīti, monocīti)). Papildus nenorādīt manipulācijas 40010, 40014)</t>
    </r>
  </si>
  <si>
    <t>4x gadā</t>
  </si>
  <si>
    <t>Bilirubīns</t>
  </si>
  <si>
    <r>
      <rPr>
        <b/>
        <sz val="11"/>
        <color theme="1"/>
        <rFont val="Times New Roman"/>
        <family val="1"/>
        <charset val="186"/>
      </rPr>
      <t>41052</t>
    </r>
    <r>
      <rPr>
        <sz val="11"/>
        <color theme="1"/>
        <rFont val="Times New Roman"/>
        <family val="1"/>
        <charset val="186"/>
      </rPr>
      <t xml:space="preserve"> (Bilirubīns, frakcijas)</t>
    </r>
  </si>
  <si>
    <t>Alanīnaminotrasneferāze (ALAT)</t>
  </si>
  <si>
    <r>
      <rPr>
        <b/>
        <sz val="11"/>
        <color theme="1"/>
        <rFont val="Times New Roman"/>
        <family val="1"/>
        <charset val="186"/>
      </rPr>
      <t>41022</t>
    </r>
    <r>
      <rPr>
        <sz val="11"/>
        <color theme="1"/>
        <rFont val="Times New Roman"/>
        <family val="1"/>
        <charset val="186"/>
      </rPr>
      <t xml:space="preserve"> (ALAT – alanīnaminotransferāze)</t>
    </r>
  </si>
  <si>
    <t>Urīnviela (UREA)</t>
  </si>
  <si>
    <r>
      <rPr>
        <b/>
        <sz val="11"/>
        <color theme="1"/>
        <rFont val="Times New Roman"/>
        <family val="1"/>
        <charset val="186"/>
      </rPr>
      <t>41004</t>
    </r>
    <r>
      <rPr>
        <sz val="11"/>
        <color theme="1"/>
        <rFont val="Times New Roman"/>
        <family val="1"/>
        <charset val="186"/>
      </rPr>
      <t xml:space="preserve"> (Urīnviela)</t>
    </r>
  </si>
  <si>
    <t>Kreatinīns</t>
  </si>
  <si>
    <r>
      <rPr>
        <b/>
        <sz val="11"/>
        <color theme="1"/>
        <rFont val="Times New Roman"/>
        <family val="1"/>
        <charset val="186"/>
      </rPr>
      <t>41006</t>
    </r>
    <r>
      <rPr>
        <sz val="11"/>
        <color theme="1"/>
        <rFont val="Times New Roman"/>
        <family val="1"/>
        <charset val="186"/>
      </rPr>
      <t xml:space="preserve"> (Kreatinīns)</t>
    </r>
  </si>
  <si>
    <t>Kopējais olbaltums</t>
  </si>
  <si>
    <r>
      <rPr>
        <b/>
        <sz val="11"/>
        <color theme="1"/>
        <rFont val="Times New Roman"/>
        <family val="1"/>
        <charset val="186"/>
      </rPr>
      <t>41001</t>
    </r>
    <r>
      <rPr>
        <sz val="11"/>
        <color theme="1"/>
        <rFont val="Times New Roman"/>
        <family val="1"/>
        <charset val="186"/>
      </rPr>
      <t xml:space="preserve"> (Kopējais olbaltums)</t>
    </r>
  </si>
  <si>
    <t>Albumīns</t>
  </si>
  <si>
    <r>
      <rPr>
        <b/>
        <sz val="11"/>
        <color theme="1"/>
        <rFont val="Times New Roman"/>
        <family val="1"/>
        <charset val="186"/>
      </rPr>
      <t>41002</t>
    </r>
    <r>
      <rPr>
        <sz val="11"/>
        <color theme="1"/>
        <rFont val="Times New Roman"/>
        <family val="1"/>
        <charset val="186"/>
      </rPr>
      <t xml:space="preserve"> (Albumīns)</t>
    </r>
  </si>
  <si>
    <t>C reaktīvais olbaltums (CRO)</t>
  </si>
  <si>
    <r>
      <rPr>
        <b/>
        <sz val="11"/>
        <color theme="1"/>
        <rFont val="Times New Roman"/>
        <family val="1"/>
        <charset val="186"/>
      </rPr>
      <t>41127</t>
    </r>
    <r>
      <rPr>
        <sz val="11"/>
        <color theme="1"/>
        <rFont val="Times New Roman"/>
        <family val="1"/>
        <charset val="186"/>
      </rPr>
      <t xml:space="preserve"> (CRO (kvantitatīvi))</t>
    </r>
  </si>
  <si>
    <t>Glikoze</t>
  </si>
  <si>
    <r>
      <rPr>
        <b/>
        <sz val="11"/>
        <color theme="1"/>
        <rFont val="Times New Roman"/>
        <family val="1"/>
        <charset val="186"/>
      </rPr>
      <t>41095</t>
    </r>
    <r>
      <rPr>
        <sz val="11"/>
        <color theme="1"/>
        <rFont val="Times New Roman"/>
        <family val="1"/>
        <charset val="186"/>
      </rPr>
      <t xml:space="preserve"> (Glikoze asinīs)</t>
    </r>
  </si>
  <si>
    <t>Nātrijs</t>
  </si>
  <si>
    <r>
      <rPr>
        <b/>
        <sz val="11"/>
        <color theme="1"/>
        <rFont val="Times New Roman"/>
        <family val="1"/>
        <charset val="186"/>
      </rPr>
      <t>41067</t>
    </r>
    <r>
      <rPr>
        <sz val="11"/>
        <color theme="1"/>
        <rFont val="Times New Roman"/>
        <family val="1"/>
        <charset val="186"/>
      </rPr>
      <t xml:space="preserve"> (Nātrijs)</t>
    </r>
  </si>
  <si>
    <t>Kālijs</t>
  </si>
  <si>
    <r>
      <rPr>
        <b/>
        <sz val="11"/>
        <color theme="1"/>
        <rFont val="Times New Roman"/>
        <family val="1"/>
        <charset val="186"/>
      </rPr>
      <t>41065</t>
    </r>
    <r>
      <rPr>
        <sz val="11"/>
        <color theme="1"/>
        <rFont val="Times New Roman"/>
        <family val="1"/>
        <charset val="186"/>
      </rPr>
      <t xml:space="preserve"> (Kālijs)</t>
    </r>
  </si>
  <si>
    <t>Kalcijs</t>
  </si>
  <si>
    <r>
      <rPr>
        <b/>
        <sz val="11"/>
        <color theme="1"/>
        <rFont val="Times New Roman"/>
        <family val="1"/>
        <charset val="186"/>
      </rPr>
      <t>41068</t>
    </r>
    <r>
      <rPr>
        <sz val="11"/>
        <color theme="1"/>
        <rFont val="Times New Roman"/>
        <family val="1"/>
        <charset val="186"/>
      </rPr>
      <t xml:space="preserve"> (Kalcijs)</t>
    </r>
  </si>
  <si>
    <t>Fosfors</t>
  </si>
  <si>
    <r>
      <rPr>
        <b/>
        <sz val="11"/>
        <color theme="1"/>
        <rFont val="Times New Roman"/>
        <family val="1"/>
        <charset val="186"/>
      </rPr>
      <t xml:space="preserve">41069 </t>
    </r>
    <r>
      <rPr>
        <sz val="11"/>
        <color theme="1"/>
        <rFont val="Times New Roman"/>
        <family val="1"/>
        <charset val="186"/>
      </rPr>
      <t>(Fosfors)</t>
    </r>
  </si>
  <si>
    <t>Hlors</t>
  </si>
  <si>
    <r>
      <rPr>
        <b/>
        <sz val="11"/>
        <color theme="1"/>
        <rFont val="Times New Roman"/>
        <family val="1"/>
        <charset val="186"/>
      </rPr>
      <t>41070</t>
    </r>
    <r>
      <rPr>
        <sz val="11"/>
        <color theme="1"/>
        <rFont val="Times New Roman"/>
        <family val="1"/>
        <charset val="186"/>
      </rPr>
      <t xml:space="preserve"> (Hlorīdi )</t>
    </r>
  </si>
  <si>
    <t>Magnijs</t>
  </si>
  <si>
    <r>
      <rPr>
        <b/>
        <sz val="11"/>
        <color theme="1"/>
        <rFont val="Times New Roman"/>
        <family val="1"/>
        <charset val="186"/>
      </rPr>
      <t xml:space="preserve">41072 </t>
    </r>
    <r>
      <rPr>
        <sz val="11"/>
        <color theme="1"/>
        <rFont val="Times New Roman"/>
        <family val="1"/>
        <charset val="186"/>
      </rPr>
      <t>(Magnijs)</t>
    </r>
  </si>
  <si>
    <t>Kopējais holesterīns</t>
  </si>
  <si>
    <r>
      <rPr>
        <b/>
        <sz val="11"/>
        <color theme="1"/>
        <rFont val="Times New Roman"/>
        <family val="1"/>
        <charset val="186"/>
      </rPr>
      <t>41056</t>
    </r>
    <r>
      <rPr>
        <sz val="11"/>
        <color theme="1"/>
        <rFont val="Times New Roman"/>
        <family val="1"/>
        <charset val="186"/>
      </rPr>
      <t xml:space="preserve"> (Kopējais holesterīna līmenis asinīs – koncentrācija 5 mmol/L vai mazāka). </t>
    </r>
    <r>
      <rPr>
        <b/>
        <sz val="11"/>
        <color theme="1"/>
        <rFont val="Times New Roman"/>
        <family val="1"/>
        <charset val="186"/>
      </rPr>
      <t xml:space="preserve">41057 </t>
    </r>
    <r>
      <rPr>
        <sz val="11"/>
        <color theme="1"/>
        <rFont val="Times New Roman"/>
        <family val="1"/>
        <charset val="186"/>
      </rPr>
      <t>(Kopējais holesterīna līmenis asinīs – koncentrācija, lielāka par 5 mmol/L )</t>
    </r>
  </si>
  <si>
    <t>Augsta blīvuma holesterīns</t>
  </si>
  <si>
    <t>41047 (ABL – holesterīns (tiešā metode))</t>
  </si>
  <si>
    <t>Zema blīvuma holesterīns</t>
  </si>
  <si>
    <r>
      <rPr>
        <b/>
        <sz val="11"/>
        <color theme="1"/>
        <rFont val="Times New Roman"/>
        <family val="1"/>
        <charset val="186"/>
      </rPr>
      <t>41058</t>
    </r>
    <r>
      <rPr>
        <sz val="11"/>
        <color theme="1"/>
        <rFont val="Times New Roman"/>
        <family val="1"/>
        <charset val="186"/>
      </rPr>
      <t xml:space="preserve"> (ZBL holesterīna līmenis asinīs – koncentrācija, mazāka par 2,0 mmol/L). </t>
    </r>
    <r>
      <rPr>
        <b/>
        <sz val="11"/>
        <color theme="1"/>
        <rFont val="Times New Roman"/>
        <family val="1"/>
        <charset val="186"/>
      </rPr>
      <t>41059</t>
    </r>
    <r>
      <rPr>
        <sz val="11"/>
        <color theme="1"/>
        <rFont val="Times New Roman"/>
        <family val="1"/>
        <charset val="186"/>
      </rPr>
      <t xml:space="preserve"> (ZBL holesterīna līmenis asinīs – koncentrācija no 2,0 mmol/L līdz 2,5 mmol/L). </t>
    </r>
    <r>
      <rPr>
        <b/>
        <sz val="11"/>
        <color theme="1"/>
        <rFont val="Times New Roman"/>
        <family val="1"/>
        <charset val="186"/>
      </rPr>
      <t>41060</t>
    </r>
    <r>
      <rPr>
        <sz val="11"/>
        <color theme="1"/>
        <rFont val="Times New Roman"/>
        <family val="1"/>
        <charset val="186"/>
      </rPr>
      <t xml:space="preserve"> (ZBL holesterīna līmenis asinīs – koncentrācija, lielāka par 2,5 mmol/L).</t>
    </r>
  </si>
  <si>
    <t>Triglicerīdi</t>
  </si>
  <si>
    <r>
      <rPr>
        <b/>
        <sz val="11"/>
        <color theme="1"/>
        <rFont val="Times New Roman"/>
        <family val="1"/>
        <charset val="186"/>
      </rPr>
      <t xml:space="preserve">41046 </t>
    </r>
    <r>
      <rPr>
        <sz val="11"/>
        <color theme="1"/>
        <rFont val="Times New Roman"/>
        <family val="1"/>
        <charset val="186"/>
      </rPr>
      <t>(Triglicerīdi)</t>
    </r>
  </si>
  <si>
    <t>Ferritīns</t>
  </si>
  <si>
    <r>
      <rPr>
        <b/>
        <sz val="11"/>
        <color theme="1"/>
        <rFont val="Times New Roman"/>
        <family val="1"/>
        <charset val="186"/>
      </rPr>
      <t>41124</t>
    </r>
    <r>
      <rPr>
        <sz val="11"/>
        <color theme="1"/>
        <rFont val="Times New Roman"/>
        <family val="1"/>
        <charset val="186"/>
      </rPr>
      <t xml:space="preserve"> (Feritīns)</t>
    </r>
  </si>
  <si>
    <t>2x gadā</t>
  </si>
  <si>
    <t>Vitamīns B12</t>
  </si>
  <si>
    <r>
      <rPr>
        <b/>
        <sz val="11"/>
        <color theme="1"/>
        <rFont val="Times New Roman"/>
        <family val="1"/>
        <charset val="186"/>
      </rPr>
      <t>41200</t>
    </r>
    <r>
      <rPr>
        <sz val="11"/>
        <color theme="1"/>
        <rFont val="Times New Roman"/>
        <family val="1"/>
        <charset val="186"/>
      </rPr>
      <t xml:space="preserve"> (Vitamīns B 12)</t>
    </r>
  </si>
  <si>
    <t>Folskābe</t>
  </si>
  <si>
    <r>
      <rPr>
        <b/>
        <sz val="11"/>
        <color theme="1"/>
        <rFont val="Times New Roman"/>
        <family val="1"/>
        <charset val="186"/>
      </rPr>
      <t>41201</t>
    </r>
    <r>
      <rPr>
        <sz val="11"/>
        <color theme="1"/>
        <rFont val="Times New Roman"/>
        <family val="1"/>
        <charset val="186"/>
      </rPr>
      <t xml:space="preserve"> (Folskābe)</t>
    </r>
  </si>
  <si>
    <t>Urīnskābe</t>
  </si>
  <si>
    <r>
      <rPr>
        <b/>
        <sz val="11"/>
        <color theme="1"/>
        <rFont val="Times New Roman"/>
        <family val="1"/>
        <charset val="186"/>
      </rPr>
      <t xml:space="preserve">41005 </t>
    </r>
    <r>
      <rPr>
        <sz val="11"/>
        <color theme="1"/>
        <rFont val="Times New Roman"/>
        <family val="1"/>
        <charset val="186"/>
      </rPr>
      <t>(Urīnskābe)</t>
    </r>
  </si>
  <si>
    <t>Urīna analīze</t>
  </si>
  <si>
    <t>40131-40150</t>
  </si>
  <si>
    <t>Koprogramma</t>
  </si>
  <si>
    <r>
      <rPr>
        <b/>
        <sz val="11"/>
        <color theme="1"/>
        <rFont val="Times New Roman"/>
        <family val="1"/>
        <charset val="186"/>
      </rPr>
      <t>40160</t>
    </r>
    <r>
      <rPr>
        <sz val="11"/>
        <color theme="1"/>
        <rFont val="Times New Roman"/>
        <family val="1"/>
        <charset val="186"/>
      </rPr>
      <t xml:space="preserve"> (Koprogramma)</t>
    </r>
  </si>
  <si>
    <t>1x gadā</t>
  </si>
  <si>
    <t>Ultrasonogrāfija vēdera dobuma orgāniem</t>
  </si>
  <si>
    <r>
      <rPr>
        <b/>
        <sz val="11"/>
        <color theme="1"/>
        <rFont val="Times New Roman"/>
        <family val="1"/>
        <charset val="186"/>
      </rPr>
      <t xml:space="preserve">50700 </t>
    </r>
    <r>
      <rPr>
        <sz val="11"/>
        <color theme="1"/>
        <rFont val="Times New Roman"/>
        <family val="1"/>
        <charset val="186"/>
      </rPr>
      <t>(Abdominālā ultrasonogrāfija)</t>
    </r>
  </si>
  <si>
    <t>Nepiecieāmais finansējums gadā 620 pacientiem, EUR:</t>
  </si>
  <si>
    <t>Laboratoriskajiem izmeklējumiem</t>
  </si>
  <si>
    <t>Ambulatoriem izmeklējumiem</t>
  </si>
  <si>
    <t>Risinājuma Nr.</t>
  </si>
  <si>
    <t>Risinājums</t>
  </si>
  <si>
    <t xml:space="preserve">Budžeta programmas (apakšprogrammas)
kods un nosaukums 
</t>
  </si>
  <si>
    <t>2023.gadam</t>
  </si>
  <si>
    <t>2024.gadam</t>
  </si>
  <si>
    <t>KOPĀ</t>
  </si>
  <si>
    <t>29.Veselības ministrija</t>
  </si>
  <si>
    <t>t.sk.</t>
  </si>
  <si>
    <t xml:space="preserve">33.04.00 Centralizēta medikamentu un materiālu iegāde </t>
  </si>
  <si>
    <t>33.15.00 Laboratorisko izmeklējumu nodrošināšana ambulatorajā aprūpē</t>
  </si>
  <si>
    <t>33.16.00 Pārējo ambulatoro veselības aprūpes pakalpojumu nodrošināšana</t>
  </si>
  <si>
    <t>2</t>
  </si>
  <si>
    <t>1. Speciālā pārtika pacientiem ar uztura nepietiekamību</t>
  </si>
  <si>
    <t>Speciālā pārtika pacientiem ar uztura nepietiekamību</t>
  </si>
  <si>
    <t>2. Izmeklējumi pacientiem, kam nepieciešama speciālā pārtika (nozīmē uzraugošais ārsts-speciālists vispārējā kārtībā pēc pamata saslimšanas)</t>
  </si>
  <si>
    <t>Izmeklējumi pacientiem, kam nepieciešama speciālā pārtika</t>
  </si>
  <si>
    <t>2.1.</t>
  </si>
  <si>
    <t>2.2.</t>
  </si>
  <si>
    <r>
      <t xml:space="preserve">Papildus nepieciešamais valsts budžeta finansējums, </t>
    </r>
    <r>
      <rPr>
        <b/>
        <i/>
        <sz val="12"/>
        <rFont val="Times New Roman"/>
        <family val="1"/>
      </rPr>
      <t>EUR</t>
    </r>
  </si>
  <si>
    <r>
      <t>turpmākā laikposmā līdz pasākuma pabeigšanai 
(</t>
    </r>
    <r>
      <rPr>
        <b/>
        <i/>
        <sz val="12"/>
        <rFont val="Times New Roman"/>
        <family val="1"/>
      </rPr>
      <t>ja tas ir terminēts</t>
    </r>
    <r>
      <rPr>
        <b/>
        <sz val="12"/>
        <rFont val="Times New Roman"/>
        <family val="1"/>
      </rPr>
      <t>)</t>
    </r>
  </si>
  <si>
    <r>
      <t>turpmāk ik gadu 
(</t>
    </r>
    <r>
      <rPr>
        <b/>
        <i/>
        <sz val="12"/>
        <rFont val="Times New Roman"/>
        <family val="1"/>
      </rPr>
      <t>ja pasākums nav terminēts</t>
    </r>
    <r>
      <rPr>
        <b/>
        <sz val="12"/>
        <rFont val="Times New Roman"/>
        <family val="1"/>
      </rPr>
      <t>)</t>
    </r>
  </si>
  <si>
    <t>2025.gadam</t>
  </si>
  <si>
    <t>2. pielikums Informatīvajam ziņojumam par perorāli lietojamo speciālo pārtiku</t>
  </si>
  <si>
    <t>2.1. pielikums Informatīvajam ziņojumam par perorāli lietojamo speciālo pārtiku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</si>
</sst>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charset val="186"/>
      <scheme val="minor"/>
    </font>
    <font>
      <b/>
      <sz val="15"/>
      <color theme="1"/>
      <name val="Times New Roman"/>
      <family val="1"/>
      <charset val="186"/>
    </font>
    <font>
      <sz val="11"/>
      <color theme="1"/>
      <name val="Times New Roman"/>
      <family val="1"/>
      <charset val="186"/>
    </font>
    <font>
      <b/>
      <sz val="12"/>
      <color theme="1"/>
      <name val="Times New Roman"/>
      <family val="1"/>
      <charset val="186"/>
    </font>
    <font>
      <sz val="11"/>
      <color theme="1"/>
      <name val="Calibri"/>
      <family val="2"/>
      <charset val="186"/>
      <scheme val="minor"/>
    </font>
    <font>
      <b/>
      <sz val="15"/>
      <name val="Times New Roman"/>
      <family val="1"/>
      <charset val="186"/>
    </font>
    <font>
      <b/>
      <sz val="16"/>
      <color theme="1"/>
      <name val="Times New Roman"/>
      <family val="1"/>
    </font>
    <font>
      <b/>
      <sz val="11"/>
      <color theme="1"/>
      <name val="Times New Roman"/>
      <family val="1"/>
      <charset val="186"/>
    </font>
    <font>
      <b/>
      <sz val="16"/>
      <color theme="1"/>
      <name val="Times New Roman"/>
      <family val="1"/>
      <charset val="186"/>
    </font>
    <font>
      <b/>
      <sz val="11"/>
      <color theme="1"/>
      <name val="Calibri"/>
      <family val="2"/>
      <charset val="186"/>
      <scheme val="minor"/>
    </font>
    <font>
      <b/>
      <sz val="12"/>
      <color theme="1"/>
      <name val="Times New Roman"/>
      <family val="1"/>
    </font>
    <font>
      <b/>
      <sz val="12"/>
      <color rgb="FFFF0000"/>
      <name val="Times New Roman"/>
      <family val="1"/>
    </font>
    <font>
      <sz val="12"/>
      <color theme="1"/>
      <name val="Times New Roman"/>
      <family val="1"/>
    </font>
    <font>
      <sz val="8"/>
      <color rgb="FF5D5D5D"/>
      <name val="Open Sans"/>
      <family val="2"/>
    </font>
    <font>
      <b/>
      <sz val="12"/>
      <name val="Times New Roman"/>
      <family val="1"/>
    </font>
    <font>
      <sz val="12"/>
      <name val="Times New Roman"/>
      <family val="1"/>
    </font>
    <font>
      <b/>
      <sz val="12"/>
      <color theme="1"/>
      <name val="Calibri"/>
      <family val="2"/>
      <scheme val="minor"/>
    </font>
    <font>
      <b/>
      <sz val="11"/>
      <color theme="1"/>
      <name val="Times New Roman"/>
      <family val="1"/>
    </font>
    <font>
      <i/>
      <sz val="12"/>
      <color theme="1"/>
      <name val="Times New Roman"/>
      <family val="1"/>
    </font>
    <font>
      <sz val="11"/>
      <color theme="1"/>
      <name val="Calibri"/>
      <family val="2"/>
      <scheme val="minor"/>
    </font>
    <font>
      <sz val="10"/>
      <name val="Arial"/>
      <family val="2"/>
      <charset val="186"/>
    </font>
    <font>
      <sz val="12"/>
      <color theme="1"/>
      <name val="Calibri"/>
      <family val="2"/>
      <charset val="186"/>
      <scheme val="minor"/>
    </font>
    <font>
      <sz val="12"/>
      <color theme="1"/>
      <name val="Times New Roman"/>
      <family val="1"/>
      <charset val="186"/>
    </font>
    <font>
      <b/>
      <i/>
      <sz val="12"/>
      <name val="Times New Roman"/>
      <family val="1"/>
    </font>
    <font>
      <b/>
      <u/>
      <sz val="12"/>
      <name val="Times New Roman"/>
      <family val="1"/>
    </font>
  </fonts>
  <fills count="11">
    <fill>
      <patternFill patternType="none"/>
    </fill>
    <fill>
      <patternFill patternType="gray125"/>
    </fill>
    <fill>
      <patternFill patternType="solid">
        <fgColor rgb="FFFFC000"/>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2"/>
        <bgColor indexed="64"/>
      </patternFill>
    </fill>
    <fill>
      <patternFill patternType="solid">
        <fgColor theme="0"/>
        <bgColor indexed="64"/>
      </patternFill>
    </fill>
    <fill>
      <patternFill patternType="solid">
        <fgColor indexed="22"/>
        <bgColor indexed="64"/>
      </patternFill>
    </fill>
    <fill>
      <patternFill patternType="solid">
        <fgColor indexed="51"/>
        <bgColor indexed="64"/>
      </patternFill>
    </fill>
  </fills>
  <borders count="1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style="medium">
        <color auto="1"/>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indexed="64"/>
      </left>
      <right style="thin">
        <color indexed="64"/>
      </right>
      <top style="thin">
        <color indexed="64"/>
      </top>
      <bottom/>
      <diagonal/>
    </border>
    <border>
      <left style="thin">
        <color auto="1"/>
      </left>
      <right style="thin">
        <color auto="1"/>
      </right>
      <top style="medium">
        <color auto="1"/>
      </top>
      <bottom style="thin">
        <color auto="1"/>
      </bottom>
      <diagonal/>
    </border>
  </borders>
  <cellStyleXfs count="5">
    <xf numFmtId="0" fontId="0" fillId="0" borderId="0"/>
    <xf numFmtId="0" fontId="5" fillId="0" borderId="0"/>
    <xf numFmtId="0" fontId="21" fillId="0" borderId="0"/>
    <xf numFmtId="0" fontId="20" fillId="0" borderId="0"/>
    <xf numFmtId="0" fontId="1" fillId="0" borderId="0"/>
  </cellStyleXfs>
  <cellXfs count="128">
    <xf numFmtId="0" fontId="0" fillId="0" borderId="0" xfId="0"/>
    <xf numFmtId="0" fontId="3" fillId="0" borderId="0" xfId="0" applyFont="1"/>
    <xf numFmtId="0" fontId="4" fillId="0" borderId="0" xfId="0" applyFont="1" applyAlignment="1">
      <alignment horizontal="left"/>
    </xf>
    <xf numFmtId="3" fontId="7" fillId="2" borderId="4" xfId="0" applyNumberFormat="1" applyFont="1" applyFill="1" applyBorder="1"/>
    <xf numFmtId="0" fontId="6" fillId="0" borderId="5" xfId="1" applyFont="1" applyBorder="1"/>
    <xf numFmtId="0" fontId="8" fillId="0" borderId="0" xfId="0" applyFont="1" applyAlignment="1">
      <alignment horizontal="left" vertical="top" wrapText="1"/>
    </xf>
    <xf numFmtId="0" fontId="8" fillId="0" borderId="0" xfId="0" applyFont="1" applyAlignment="1">
      <alignment horizontal="left" wrapText="1"/>
    </xf>
    <xf numFmtId="0" fontId="0" fillId="0" borderId="0" xfId="0" applyAlignment="1">
      <alignment horizontal="center"/>
    </xf>
    <xf numFmtId="0" fontId="9" fillId="0" borderId="0" xfId="0" applyFont="1" applyAlignment="1">
      <alignment horizontal="left"/>
    </xf>
    <xf numFmtId="0" fontId="10" fillId="0" borderId="11" xfId="0" applyFont="1" applyBorder="1"/>
    <xf numFmtId="0" fontId="10" fillId="0" borderId="0" xfId="0" applyFont="1"/>
    <xf numFmtId="0" fontId="11" fillId="0" borderId="12" xfId="0" applyFont="1" applyBorder="1" applyAlignment="1">
      <alignment horizontal="center" vertical="center" wrapText="1"/>
    </xf>
    <xf numFmtId="0" fontId="11" fillId="0" borderId="0" xfId="0" applyFont="1" applyAlignment="1">
      <alignment horizontal="center" vertical="center" wrapText="1"/>
    </xf>
    <xf numFmtId="0" fontId="12" fillId="0" borderId="0" xfId="0" applyFont="1" applyAlignment="1">
      <alignment horizontal="center" vertical="center" wrapText="1"/>
    </xf>
    <xf numFmtId="0" fontId="0" fillId="0" borderId="0" xfId="0" applyAlignment="1">
      <alignment wrapText="1"/>
    </xf>
    <xf numFmtId="0" fontId="13" fillId="0" borderId="13" xfId="0" applyFont="1" applyBorder="1" applyAlignment="1">
      <alignment vertical="center" wrapText="1"/>
    </xf>
    <xf numFmtId="0" fontId="13" fillId="0" borderId="12" xfId="0" applyFont="1" applyBorder="1" applyAlignment="1">
      <alignment vertical="center" wrapText="1"/>
    </xf>
    <xf numFmtId="2" fontId="13" fillId="0" borderId="12" xfId="0" applyNumberFormat="1" applyFont="1" applyBorder="1" applyAlignment="1">
      <alignment horizontal="center" vertical="center" wrapText="1"/>
    </xf>
    <xf numFmtId="2" fontId="13" fillId="0" borderId="0" xfId="0" applyNumberFormat="1" applyFont="1" applyAlignment="1">
      <alignment horizontal="center" vertical="center" wrapText="1"/>
    </xf>
    <xf numFmtId="0" fontId="4" fillId="0" borderId="0" xfId="0" applyFont="1" applyAlignment="1">
      <alignment horizontal="center" vertical="center"/>
    </xf>
    <xf numFmtId="0" fontId="13" fillId="0" borderId="13" xfId="0" applyFont="1" applyBorder="1" applyAlignment="1">
      <alignment vertical="center"/>
    </xf>
    <xf numFmtId="0" fontId="13" fillId="0" borderId="12" xfId="0" applyFont="1" applyBorder="1" applyAlignment="1">
      <alignment vertical="center"/>
    </xf>
    <xf numFmtId="2" fontId="13" fillId="0" borderId="12" xfId="0" applyNumberFormat="1" applyFont="1" applyBorder="1" applyAlignment="1">
      <alignment horizontal="center" vertical="center"/>
    </xf>
    <xf numFmtId="2" fontId="13" fillId="0" borderId="0" xfId="0" applyNumberFormat="1" applyFont="1" applyAlignment="1">
      <alignment horizontal="center" vertical="center"/>
    </xf>
    <xf numFmtId="2" fontId="13" fillId="0" borderId="13" xfId="0" applyNumberFormat="1" applyFont="1" applyBorder="1" applyAlignment="1">
      <alignment vertical="center"/>
    </xf>
    <xf numFmtId="2" fontId="13" fillId="0" borderId="12" xfId="0" applyNumberFormat="1" applyFont="1" applyBorder="1" applyAlignment="1">
      <alignment vertical="center"/>
    </xf>
    <xf numFmtId="2" fontId="15" fillId="0" borderId="12" xfId="0" applyNumberFormat="1" applyFont="1" applyBorder="1" applyAlignment="1">
      <alignment horizontal="right" vertical="center"/>
    </xf>
    <xf numFmtId="2" fontId="16" fillId="4" borderId="12" xfId="0" applyNumberFormat="1" applyFont="1" applyFill="1" applyBorder="1" applyAlignment="1">
      <alignment horizontal="center" vertical="center"/>
    </xf>
    <xf numFmtId="2" fontId="16" fillId="0" borderId="0" xfId="0" applyNumberFormat="1" applyFont="1" applyAlignment="1">
      <alignment horizontal="center" vertical="center"/>
    </xf>
    <xf numFmtId="0" fontId="14" fillId="0" borderId="0" xfId="0" applyFont="1" applyAlignment="1">
      <alignment horizontal="center"/>
    </xf>
    <xf numFmtId="2" fontId="16" fillId="0" borderId="12" xfId="0" applyNumberFormat="1" applyFont="1" applyBorder="1" applyAlignment="1">
      <alignment vertical="center"/>
    </xf>
    <xf numFmtId="2" fontId="0" fillId="0" borderId="0" xfId="0" applyNumberFormat="1"/>
    <xf numFmtId="2" fontId="11" fillId="5" borderId="12" xfId="0" applyNumberFormat="1" applyFont="1" applyFill="1" applyBorder="1" applyAlignment="1">
      <alignment horizontal="right" vertical="center"/>
    </xf>
    <xf numFmtId="2" fontId="11" fillId="5" borderId="12" xfId="0" applyNumberFormat="1" applyFont="1" applyFill="1" applyBorder="1" applyAlignment="1">
      <alignment horizontal="center"/>
    </xf>
    <xf numFmtId="2" fontId="11" fillId="0" borderId="0" xfId="0" applyNumberFormat="1" applyFont="1" applyAlignment="1">
      <alignment horizontal="center"/>
    </xf>
    <xf numFmtId="2" fontId="10" fillId="0" borderId="0" xfId="0" applyNumberFormat="1" applyFont="1" applyAlignment="1">
      <alignment horizontal="center"/>
    </xf>
    <xf numFmtId="2" fontId="15" fillId="0" borderId="12" xfId="0" applyNumberFormat="1" applyFont="1" applyBorder="1" applyAlignment="1">
      <alignment horizontal="right" vertical="center" wrapText="1"/>
    </xf>
    <xf numFmtId="1" fontId="11" fillId="0" borderId="12" xfId="0" applyNumberFormat="1" applyFont="1" applyBorder="1" applyAlignment="1">
      <alignment horizontal="center"/>
    </xf>
    <xf numFmtId="1" fontId="11" fillId="0" borderId="0" xfId="0" applyNumberFormat="1" applyFont="1" applyAlignment="1">
      <alignment horizontal="center"/>
    </xf>
    <xf numFmtId="2" fontId="17" fillId="0" borderId="0" xfId="0" applyNumberFormat="1" applyFont="1" applyAlignment="1">
      <alignment horizontal="center"/>
    </xf>
    <xf numFmtId="0" fontId="17" fillId="0" borderId="0" xfId="0" applyFont="1" applyAlignment="1">
      <alignment horizontal="center"/>
    </xf>
    <xf numFmtId="2" fontId="11" fillId="0" borderId="14" xfId="0" applyNumberFormat="1" applyFont="1" applyBorder="1" applyAlignment="1">
      <alignment horizontal="right" vertical="center" wrapText="1"/>
    </xf>
    <xf numFmtId="1" fontId="11" fillId="0" borderId="14" xfId="0" applyNumberFormat="1" applyFont="1" applyBorder="1" applyAlignment="1">
      <alignment horizontal="center" vertical="center" wrapText="1"/>
    </xf>
    <xf numFmtId="1" fontId="11" fillId="0" borderId="0" xfId="0" applyNumberFormat="1" applyFont="1" applyAlignment="1">
      <alignment horizontal="center" vertical="center" wrapText="1"/>
    </xf>
    <xf numFmtId="2" fontId="0" fillId="0" borderId="0" xfId="0" applyNumberFormat="1" applyAlignment="1">
      <alignment horizontal="center" vertical="center" wrapText="1"/>
    </xf>
    <xf numFmtId="0" fontId="13" fillId="0" borderId="0" xfId="0" applyFont="1" applyAlignment="1">
      <alignment horizontal="center" vertical="center"/>
    </xf>
    <xf numFmtId="2" fontId="11" fillId="6" borderId="15" xfId="0" applyNumberFormat="1" applyFont="1" applyFill="1" applyBorder="1" applyAlignment="1">
      <alignment horizontal="right" vertical="center"/>
    </xf>
    <xf numFmtId="3" fontId="11" fillId="6" borderId="16" xfId="0" applyNumberFormat="1" applyFont="1" applyFill="1" applyBorder="1" applyAlignment="1">
      <alignment horizontal="center" vertical="center" wrapText="1"/>
    </xf>
    <xf numFmtId="3" fontId="11" fillId="0" borderId="0" xfId="0" applyNumberFormat="1" applyFont="1" applyAlignment="1">
      <alignment horizontal="center" vertical="center" wrapText="1"/>
    </xf>
    <xf numFmtId="4" fontId="10" fillId="0" borderId="0" xfId="0" applyNumberFormat="1" applyFont="1" applyAlignment="1">
      <alignment horizontal="center"/>
    </xf>
    <xf numFmtId="3" fontId="4" fillId="0" borderId="0" xfId="0" applyNumberFormat="1" applyFont="1" applyAlignment="1">
      <alignment horizontal="center" vertical="center"/>
    </xf>
    <xf numFmtId="0" fontId="0" fillId="0" borderId="0" xfId="0" applyAlignment="1">
      <alignment vertical="top" wrapText="1"/>
    </xf>
    <xf numFmtId="2" fontId="0" fillId="0" borderId="0" xfId="0" applyNumberFormat="1" applyAlignment="1">
      <alignment horizontal="center"/>
    </xf>
    <xf numFmtId="0" fontId="4" fillId="0" borderId="11" xfId="0" applyFont="1" applyBorder="1" applyAlignment="1">
      <alignment horizontal="left" vertical="center" wrapText="1"/>
    </xf>
    <xf numFmtId="0" fontId="4" fillId="0" borderId="0" xfId="0" applyFont="1" applyAlignment="1">
      <alignment horizontal="left" vertical="center" wrapText="1"/>
    </xf>
    <xf numFmtId="0" fontId="4" fillId="7" borderId="12" xfId="0" applyFont="1" applyFill="1" applyBorder="1" applyAlignment="1">
      <alignment horizontal="center" vertical="center" wrapText="1"/>
    </xf>
    <xf numFmtId="0" fontId="4" fillId="7" borderId="12" xfId="0" applyFont="1" applyFill="1" applyBorder="1" applyAlignment="1">
      <alignment horizontal="center" vertical="center"/>
    </xf>
    <xf numFmtId="0" fontId="4" fillId="7" borderId="17" xfId="0" applyFont="1" applyFill="1" applyBorder="1" applyAlignment="1">
      <alignment horizontal="center" vertical="center" wrapText="1"/>
    </xf>
    <xf numFmtId="0" fontId="3" fillId="7" borderId="12" xfId="0" applyFont="1" applyFill="1" applyBorder="1" applyAlignment="1">
      <alignment vertical="center"/>
    </xf>
    <xf numFmtId="0" fontId="3" fillId="0" borderId="12" xfId="0" applyFont="1" applyBorder="1" applyAlignment="1">
      <alignment horizontal="left" vertical="center" wrapText="1"/>
    </xf>
    <xf numFmtId="2" fontId="3" fillId="0" borderId="12" xfId="0" applyNumberFormat="1" applyFont="1" applyBorder="1" applyAlignment="1">
      <alignment horizontal="center" vertical="center"/>
    </xf>
    <xf numFmtId="0" fontId="3" fillId="0" borderId="12" xfId="0" applyFont="1" applyBorder="1" applyAlignment="1">
      <alignment horizontal="center" vertical="center"/>
    </xf>
    <xf numFmtId="0" fontId="3" fillId="0" borderId="12" xfId="0" applyFont="1" applyBorder="1" applyAlignment="1">
      <alignment horizontal="left" vertical="center"/>
    </xf>
    <xf numFmtId="0" fontId="3" fillId="7" borderId="12" xfId="0" applyFont="1" applyFill="1" applyBorder="1" applyAlignment="1">
      <alignment vertical="center" wrapText="1"/>
    </xf>
    <xf numFmtId="0" fontId="3" fillId="0" borderId="17" xfId="0" applyFont="1" applyBorder="1" applyAlignment="1">
      <alignment horizontal="left" vertical="center"/>
    </xf>
    <xf numFmtId="2" fontId="3" fillId="0" borderId="17" xfId="0" applyNumberFormat="1" applyFont="1" applyBorder="1" applyAlignment="1">
      <alignment horizontal="center" vertical="center"/>
    </xf>
    <xf numFmtId="0" fontId="3" fillId="0" borderId="0" xfId="0" applyFont="1" applyAlignment="1">
      <alignment vertical="center"/>
    </xf>
    <xf numFmtId="0" fontId="8" fillId="6" borderId="15" xfId="0" applyFont="1" applyFill="1" applyBorder="1" applyAlignment="1">
      <alignment horizontal="right" vertical="center"/>
    </xf>
    <xf numFmtId="3" fontId="8" fillId="6" borderId="16" xfId="0" applyNumberFormat="1" applyFont="1" applyFill="1" applyBorder="1" applyAlignment="1">
      <alignment horizontal="center" vertical="center"/>
    </xf>
    <xf numFmtId="2" fontId="8" fillId="0" borderId="0" xfId="0" applyNumberFormat="1" applyFont="1" applyAlignment="1">
      <alignment horizontal="center" vertical="center"/>
    </xf>
    <xf numFmtId="0" fontId="8" fillId="8" borderId="0" xfId="0" applyFont="1" applyFill="1" applyAlignment="1">
      <alignment horizontal="center" vertical="center"/>
    </xf>
    <xf numFmtId="0" fontId="18" fillId="0" borderId="18" xfId="0" applyFont="1" applyBorder="1" applyAlignment="1">
      <alignment horizontal="right" vertical="center"/>
    </xf>
    <xf numFmtId="3" fontId="18" fillId="0" borderId="18" xfId="0" applyNumberFormat="1" applyFont="1" applyBorder="1" applyAlignment="1">
      <alignment horizontal="center" vertical="center"/>
    </xf>
    <xf numFmtId="2" fontId="3" fillId="0" borderId="0" xfId="0" applyNumberFormat="1" applyFont="1" applyAlignment="1">
      <alignment horizontal="center" vertical="center"/>
    </xf>
    <xf numFmtId="0" fontId="3" fillId="0" borderId="0" xfId="0" applyFont="1" applyAlignment="1">
      <alignment horizontal="center" vertical="center"/>
    </xf>
    <xf numFmtId="0" fontId="18" fillId="0" borderId="12" xfId="0" applyFont="1" applyBorder="1" applyAlignment="1">
      <alignment horizontal="right" vertical="center"/>
    </xf>
    <xf numFmtId="3" fontId="18" fillId="0" borderId="12" xfId="0" applyNumberFormat="1" applyFont="1" applyBorder="1" applyAlignment="1">
      <alignment horizontal="center" vertical="center"/>
    </xf>
    <xf numFmtId="0" fontId="22" fillId="0" borderId="0" xfId="0" applyFont="1"/>
    <xf numFmtId="0" fontId="4" fillId="0" borderId="13" xfId="0" applyFont="1" applyBorder="1" applyAlignment="1">
      <alignment vertical="center"/>
    </xf>
    <xf numFmtId="3" fontId="15" fillId="9" borderId="12" xfId="2" applyNumberFormat="1" applyFont="1" applyFill="1" applyBorder="1" applyAlignment="1">
      <alignment horizontal="center" vertical="center" wrapText="1"/>
    </xf>
    <xf numFmtId="0" fontId="15" fillId="9" borderId="12" xfId="2" applyFont="1" applyFill="1" applyBorder="1" applyAlignment="1">
      <alignment horizontal="center" vertical="center" wrapText="1"/>
    </xf>
    <xf numFmtId="0" fontId="25" fillId="10" borderId="12" xfId="0" applyFont="1" applyFill="1" applyBorder="1" applyAlignment="1">
      <alignment horizontal="center" vertical="center" wrapText="1"/>
    </xf>
    <xf numFmtId="0" fontId="25" fillId="10" borderId="12" xfId="0" applyFont="1" applyFill="1" applyBorder="1" applyAlignment="1">
      <alignment vertical="center" wrapText="1"/>
    </xf>
    <xf numFmtId="3" fontId="15" fillId="10" borderId="12" xfId="0" applyNumberFormat="1" applyFont="1" applyFill="1" applyBorder="1" applyAlignment="1">
      <alignment horizontal="center" vertical="center"/>
    </xf>
    <xf numFmtId="0" fontId="11" fillId="0" borderId="12" xfId="0" applyFont="1" applyBorder="1" applyAlignment="1">
      <alignment horizontal="center" vertical="center"/>
    </xf>
    <xf numFmtId="49" fontId="11" fillId="0" borderId="12" xfId="3" applyNumberFormat="1" applyFont="1" applyBorder="1" applyAlignment="1">
      <alignment horizontal="center" vertical="center"/>
    </xf>
    <xf numFmtId="0" fontId="11" fillId="0" borderId="12" xfId="3" applyFont="1" applyBorder="1" applyAlignment="1">
      <alignment horizontal="left" vertical="top"/>
    </xf>
    <xf numFmtId="0" fontId="16" fillId="10" borderId="12" xfId="0" applyFont="1" applyFill="1" applyBorder="1" applyAlignment="1">
      <alignment vertical="center" wrapText="1"/>
    </xf>
    <xf numFmtId="3" fontId="16" fillId="10" borderId="12" xfId="0" applyNumberFormat="1" applyFont="1" applyFill="1" applyBorder="1" applyAlignment="1">
      <alignment horizontal="center" vertical="center" wrapText="1"/>
    </xf>
    <xf numFmtId="0" fontId="11" fillId="0" borderId="12" xfId="0" applyFont="1" applyBorder="1" applyAlignment="1">
      <alignment horizontal="left" vertical="center"/>
    </xf>
    <xf numFmtId="0" fontId="13" fillId="0" borderId="12" xfId="0" applyFont="1" applyBorder="1" applyAlignment="1">
      <alignment horizontal="left" vertical="center" wrapText="1"/>
    </xf>
    <xf numFmtId="0" fontId="11" fillId="0" borderId="12" xfId="3" applyFont="1" applyBorder="1" applyAlignment="1">
      <alignment vertical="center"/>
    </xf>
    <xf numFmtId="0" fontId="13" fillId="0" borderId="12" xfId="0" applyFont="1" applyBorder="1" applyAlignment="1">
      <alignment horizontal="left" vertical="center"/>
    </xf>
    <xf numFmtId="0" fontId="16" fillId="0" borderId="12" xfId="0" applyFont="1" applyFill="1" applyBorder="1" applyAlignment="1">
      <alignment vertical="center" wrapText="1"/>
    </xf>
    <xf numFmtId="0" fontId="25" fillId="10" borderId="12" xfId="0" applyFont="1" applyFill="1" applyBorder="1" applyAlignment="1">
      <alignment horizontal="right" vertical="center" wrapText="1"/>
    </xf>
    <xf numFmtId="0" fontId="15" fillId="10" borderId="12" xfId="0" applyFont="1" applyFill="1" applyBorder="1" applyAlignment="1">
      <alignment horizontal="right" vertical="center" wrapText="1"/>
    </xf>
    <xf numFmtId="0" fontId="24" fillId="10" borderId="12" xfId="0" applyFont="1" applyFill="1" applyBorder="1" applyAlignment="1">
      <alignment horizontal="right" vertical="center" wrapText="1"/>
    </xf>
    <xf numFmtId="0" fontId="13" fillId="0" borderId="12" xfId="0" applyFont="1" applyBorder="1" applyAlignment="1">
      <alignment horizontal="center"/>
    </xf>
    <xf numFmtId="0" fontId="13" fillId="0" borderId="12" xfId="0" applyFont="1" applyFill="1" applyBorder="1" applyAlignment="1">
      <alignment wrapText="1"/>
    </xf>
    <xf numFmtId="3" fontId="11" fillId="0" borderId="12" xfId="0" applyNumberFormat="1" applyFont="1" applyBorder="1" applyAlignment="1">
      <alignment horizontal="center" vertical="center"/>
    </xf>
    <xf numFmtId="3" fontId="11" fillId="0" borderId="12" xfId="3" applyNumberFormat="1" applyFont="1" applyBorder="1" applyAlignment="1">
      <alignment horizontal="center" vertical="center"/>
    </xf>
    <xf numFmtId="3" fontId="13" fillId="0" borderId="12" xfId="0" applyNumberFormat="1" applyFont="1" applyBorder="1" applyAlignment="1">
      <alignment horizontal="center" vertical="center"/>
    </xf>
    <xf numFmtId="0" fontId="13" fillId="0" borderId="12" xfId="0" applyFont="1" applyBorder="1" applyAlignment="1">
      <alignment horizontal="center" vertical="center"/>
    </xf>
    <xf numFmtId="0" fontId="15" fillId="9" borderId="12" xfId="2" applyFont="1" applyFill="1" applyBorder="1" applyAlignment="1">
      <alignment horizontal="center" vertical="center" wrapText="1"/>
    </xf>
    <xf numFmtId="0" fontId="16" fillId="9" borderId="12" xfId="2" applyFont="1" applyFill="1" applyBorder="1" applyAlignment="1">
      <alignment horizontal="center" vertical="center" wrapText="1"/>
    </xf>
    <xf numFmtId="0" fontId="23" fillId="0" borderId="11" xfId="0" applyFont="1" applyBorder="1" applyAlignment="1">
      <alignment horizontal="right" vertical="center" wrapText="1"/>
    </xf>
    <xf numFmtId="3" fontId="19" fillId="0" borderId="0" xfId="0" applyNumberFormat="1" applyFont="1" applyAlignment="1">
      <alignment horizontal="right"/>
    </xf>
    <xf numFmtId="0" fontId="14" fillId="0" borderId="0" xfId="0" applyFont="1" applyAlignment="1">
      <alignment horizontal="center"/>
    </xf>
    <xf numFmtId="0" fontId="7" fillId="3" borderId="0" xfId="0" applyFont="1" applyFill="1" applyAlignment="1">
      <alignment horizontal="left" vertical="center" wrapText="1"/>
    </xf>
    <xf numFmtId="0" fontId="4" fillId="3" borderId="0" xfId="0" applyFont="1" applyFill="1" applyAlignment="1">
      <alignment horizontal="left" vertical="center" wrapText="1"/>
    </xf>
    <xf numFmtId="0" fontId="4" fillId="3" borderId="11" xfId="0" applyFont="1" applyFill="1" applyBorder="1" applyAlignment="1">
      <alignment horizontal="left" vertical="center" wrapText="1"/>
    </xf>
    <xf numFmtId="2" fontId="19" fillId="0" borderId="0" xfId="0" applyNumberFormat="1" applyFont="1" applyAlignment="1">
      <alignment horizontal="center" wrapText="1"/>
    </xf>
    <xf numFmtId="0" fontId="14" fillId="0" borderId="0" xfId="0" applyFont="1" applyAlignment="1">
      <alignment horizontal="left"/>
    </xf>
    <xf numFmtId="0" fontId="2" fillId="0" borderId="0" xfId="0" applyFont="1" applyAlignment="1">
      <alignment horizontal="left"/>
    </xf>
    <xf numFmtId="0" fontId="6" fillId="2" borderId="1" xfId="1" applyFont="1" applyFill="1" applyBorder="1" applyAlignment="1">
      <alignment horizontal="right"/>
    </xf>
    <xf numFmtId="0" fontId="6" fillId="2" borderId="2" xfId="1" applyFont="1" applyFill="1" applyBorder="1" applyAlignment="1">
      <alignment horizontal="right"/>
    </xf>
    <xf numFmtId="0" fontId="6" fillId="2" borderId="3" xfId="1" applyFont="1" applyFill="1" applyBorder="1" applyAlignment="1">
      <alignment horizontal="right"/>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5" xfId="0" applyFont="1" applyBorder="1" applyAlignment="1">
      <alignment horizontal="left" vertical="top" wrapText="1"/>
    </xf>
    <xf numFmtId="0" fontId="8" fillId="0" borderId="10" xfId="0" applyFont="1" applyBorder="1" applyAlignment="1">
      <alignment horizontal="left" vertical="top" wrapText="1"/>
    </xf>
    <xf numFmtId="0" fontId="8" fillId="0" borderId="1" xfId="0" applyFont="1" applyBorder="1" applyAlignment="1">
      <alignment horizontal="left" wrapText="1"/>
    </xf>
    <xf numFmtId="0" fontId="8" fillId="0" borderId="2" xfId="0" applyFont="1" applyBorder="1" applyAlignment="1">
      <alignment horizontal="left" wrapText="1"/>
    </xf>
    <xf numFmtId="0" fontId="8" fillId="0" borderId="3" xfId="0" applyFont="1" applyBorder="1" applyAlignment="1">
      <alignment horizontal="left" wrapText="1"/>
    </xf>
    <xf numFmtId="0" fontId="9" fillId="3" borderId="0" xfId="0" applyFont="1" applyFill="1" applyAlignment="1">
      <alignment horizontal="left"/>
    </xf>
    <xf numFmtId="0" fontId="0" fillId="0" borderId="0" xfId="0" applyAlignment="1">
      <alignment horizontal="center"/>
    </xf>
  </cellXfs>
  <cellStyles count="5">
    <cellStyle name="Normal" xfId="0" builtinId="0"/>
    <cellStyle name="Normal 10 7" xfId="3" xr:uid="{7C6787CC-64CC-4FCA-AC3E-2ACDAB072D8E}"/>
    <cellStyle name="Normal 2 2" xfId="2" xr:uid="{4AB3A620-33AF-45DC-B5A8-B3C7AA31C249}"/>
    <cellStyle name="Normal 39 9" xfId="1" xr:uid="{51E0C6D7-0336-4FE9-9210-5488B3ADAA74}"/>
    <cellStyle name="Normal 39 9 2" xfId="4" xr:uid="{5781F678-9946-4F26-AECF-2C7F10F3C6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9FE257-6D41-4E6D-B12B-F795C0509528}">
  <dimension ref="A1:H13"/>
  <sheetViews>
    <sheetView tabSelected="1" zoomScale="80" zoomScaleNormal="80" workbookViewId="0">
      <selection activeCell="C1" sqref="C1:H1"/>
    </sheetView>
  </sheetViews>
  <sheetFormatPr defaultColWidth="9.1796875" defaultRowHeight="15.5" x14ac:dyDescent="0.35"/>
  <cols>
    <col min="1" max="1" width="12.1796875" style="77" customWidth="1"/>
    <col min="2" max="2" width="102.7265625" style="77" customWidth="1"/>
    <col min="3" max="3" width="36.453125" style="77" customWidth="1"/>
    <col min="4" max="6" width="12.81640625" style="77" customWidth="1"/>
    <col min="7" max="8" width="13.453125" style="77" customWidth="1"/>
    <col min="9" max="16384" width="9.1796875" style="77"/>
  </cols>
  <sheetData>
    <row r="1" spans="1:8" x14ac:dyDescent="0.35">
      <c r="C1" s="106" t="s">
        <v>111</v>
      </c>
      <c r="D1" s="106"/>
      <c r="E1" s="106"/>
      <c r="F1" s="106"/>
      <c r="G1" s="106"/>
      <c r="H1" s="106"/>
    </row>
    <row r="2" spans="1:8" x14ac:dyDescent="0.35">
      <c r="D2" s="105"/>
      <c r="E2" s="105"/>
      <c r="F2" s="105"/>
      <c r="G2" s="105"/>
      <c r="H2" s="105"/>
    </row>
    <row r="3" spans="1:8" x14ac:dyDescent="0.35">
      <c r="A3" s="103" t="s">
        <v>89</v>
      </c>
      <c r="B3" s="103" t="s">
        <v>90</v>
      </c>
      <c r="C3" s="103" t="s">
        <v>91</v>
      </c>
      <c r="D3" s="103" t="s">
        <v>107</v>
      </c>
      <c r="E3" s="104"/>
      <c r="F3" s="104"/>
      <c r="G3" s="104"/>
      <c r="H3" s="104"/>
    </row>
    <row r="4" spans="1:8" ht="106" x14ac:dyDescent="0.35">
      <c r="A4" s="104"/>
      <c r="B4" s="103"/>
      <c r="C4" s="103"/>
      <c r="D4" s="79" t="s">
        <v>92</v>
      </c>
      <c r="E4" s="79" t="s">
        <v>93</v>
      </c>
      <c r="F4" s="79" t="s">
        <v>110</v>
      </c>
      <c r="G4" s="80" t="s">
        <v>108</v>
      </c>
      <c r="H4" s="80" t="s">
        <v>109</v>
      </c>
    </row>
    <row r="5" spans="1:8" x14ac:dyDescent="0.35">
      <c r="A5" s="81"/>
      <c r="B5" s="94" t="s">
        <v>94</v>
      </c>
      <c r="C5" s="82"/>
      <c r="D5" s="83">
        <f>D6</f>
        <v>2434369</v>
      </c>
      <c r="E5" s="83">
        <f t="shared" ref="E5:H5" si="0">E6</f>
        <v>2434369</v>
      </c>
      <c r="F5" s="83">
        <f t="shared" si="0"/>
        <v>2434369</v>
      </c>
      <c r="G5" s="83">
        <f t="shared" si="0"/>
        <v>0</v>
      </c>
      <c r="H5" s="83">
        <f t="shared" si="0"/>
        <v>2434369</v>
      </c>
    </row>
    <row r="6" spans="1:8" x14ac:dyDescent="0.35">
      <c r="A6" s="81"/>
      <c r="B6" s="95" t="s">
        <v>95</v>
      </c>
      <c r="C6" s="82"/>
      <c r="D6" s="83">
        <f>SUM(D7:D9)</f>
        <v>2434369</v>
      </c>
      <c r="E6" s="83">
        <f>SUM(E7:E9)</f>
        <v>2434369</v>
      </c>
      <c r="F6" s="83">
        <f>SUM(F7:F9)</f>
        <v>2434369</v>
      </c>
      <c r="G6" s="83">
        <f>SUM(G7:G9)</f>
        <v>0</v>
      </c>
      <c r="H6" s="83">
        <f>SUM(H7:H9)</f>
        <v>2434369</v>
      </c>
    </row>
    <row r="7" spans="1:8" ht="31" x14ac:dyDescent="0.35">
      <c r="A7" s="81"/>
      <c r="B7" s="96" t="s">
        <v>96</v>
      </c>
      <c r="C7" s="87" t="s">
        <v>97</v>
      </c>
      <c r="D7" s="88">
        <f>D10</f>
        <v>2277031</v>
      </c>
      <c r="E7" s="88">
        <f t="shared" ref="E7:H7" si="1">E10</f>
        <v>2277031</v>
      </c>
      <c r="F7" s="88">
        <f t="shared" si="1"/>
        <v>2277031</v>
      </c>
      <c r="G7" s="88">
        <f t="shared" si="1"/>
        <v>0</v>
      </c>
      <c r="H7" s="88">
        <f t="shared" si="1"/>
        <v>2277031</v>
      </c>
    </row>
    <row r="8" spans="1:8" ht="31" x14ac:dyDescent="0.35">
      <c r="A8" s="81"/>
      <c r="B8" s="96"/>
      <c r="C8" s="87" t="s">
        <v>98</v>
      </c>
      <c r="D8" s="88">
        <f>D12</f>
        <v>151764</v>
      </c>
      <c r="E8" s="88">
        <f t="shared" ref="E8:H8" si="2">E12</f>
        <v>151764</v>
      </c>
      <c r="F8" s="88">
        <f t="shared" si="2"/>
        <v>151764</v>
      </c>
      <c r="G8" s="88">
        <f t="shared" si="2"/>
        <v>0</v>
      </c>
      <c r="H8" s="88">
        <f t="shared" si="2"/>
        <v>151764</v>
      </c>
    </row>
    <row r="9" spans="1:8" ht="31" x14ac:dyDescent="0.35">
      <c r="A9" s="81"/>
      <c r="B9" s="96"/>
      <c r="C9" s="87" t="s">
        <v>99</v>
      </c>
      <c r="D9" s="88">
        <f>D13</f>
        <v>5574</v>
      </c>
      <c r="E9" s="88">
        <f t="shared" ref="E9:H9" si="3">E13</f>
        <v>5574</v>
      </c>
      <c r="F9" s="88">
        <f t="shared" si="3"/>
        <v>5574</v>
      </c>
      <c r="G9" s="88">
        <f t="shared" si="3"/>
        <v>0</v>
      </c>
      <c r="H9" s="88">
        <f t="shared" si="3"/>
        <v>5574</v>
      </c>
    </row>
    <row r="10" spans="1:8" ht="31" x14ac:dyDescent="0.35">
      <c r="A10" s="84">
        <v>1</v>
      </c>
      <c r="B10" s="89" t="s">
        <v>102</v>
      </c>
      <c r="C10" s="90" t="s">
        <v>97</v>
      </c>
      <c r="D10" s="99">
        <f>'1.1.'!E33</f>
        <v>2277031</v>
      </c>
      <c r="E10" s="99">
        <f>'1.1.'!E33</f>
        <v>2277031</v>
      </c>
      <c r="F10" s="99">
        <f>'1.1.'!E33</f>
        <v>2277031</v>
      </c>
      <c r="G10" s="84">
        <v>0</v>
      </c>
      <c r="H10" s="99">
        <f>'1.1.'!E33</f>
        <v>2277031</v>
      </c>
    </row>
    <row r="11" spans="1:8" x14ac:dyDescent="0.35">
      <c r="A11" s="85" t="s">
        <v>100</v>
      </c>
      <c r="B11" s="91" t="s">
        <v>104</v>
      </c>
      <c r="C11" s="86"/>
      <c r="D11" s="100">
        <f>D12+D13</f>
        <v>157338</v>
      </c>
      <c r="E11" s="100">
        <f t="shared" ref="E11:H11" si="4">E12+E13</f>
        <v>157338</v>
      </c>
      <c r="F11" s="100">
        <f t="shared" si="4"/>
        <v>157338</v>
      </c>
      <c r="G11" s="100">
        <v>0</v>
      </c>
      <c r="H11" s="100">
        <f t="shared" si="4"/>
        <v>157338</v>
      </c>
    </row>
    <row r="12" spans="1:8" ht="31" x14ac:dyDescent="0.35">
      <c r="A12" s="97" t="s">
        <v>105</v>
      </c>
      <c r="B12" s="92" t="s">
        <v>87</v>
      </c>
      <c r="C12" s="98" t="s">
        <v>98</v>
      </c>
      <c r="D12" s="101">
        <f>'1.1.'!E68</f>
        <v>151764</v>
      </c>
      <c r="E12" s="101">
        <f>'1.1.'!E68</f>
        <v>151764</v>
      </c>
      <c r="F12" s="101">
        <f>'1.1.'!E68</f>
        <v>151764</v>
      </c>
      <c r="G12" s="102">
        <v>0</v>
      </c>
      <c r="H12" s="101">
        <f>'1.1.'!E68</f>
        <v>151764</v>
      </c>
    </row>
    <row r="13" spans="1:8" ht="31" x14ac:dyDescent="0.35">
      <c r="A13" s="97" t="s">
        <v>106</v>
      </c>
      <c r="B13" s="92" t="s">
        <v>88</v>
      </c>
      <c r="C13" s="93" t="s">
        <v>99</v>
      </c>
      <c r="D13" s="101">
        <f>'1.1.'!E69</f>
        <v>5574</v>
      </c>
      <c r="E13" s="101">
        <f>'1.1.'!E69</f>
        <v>5574</v>
      </c>
      <c r="F13" s="101">
        <f>'1.1.'!E69</f>
        <v>5574</v>
      </c>
      <c r="G13" s="102">
        <v>0</v>
      </c>
      <c r="H13" s="101">
        <f>'1.1.'!E69</f>
        <v>5574</v>
      </c>
    </row>
  </sheetData>
  <mergeCells count="6">
    <mergeCell ref="C1:H1"/>
    <mergeCell ref="A3:A4"/>
    <mergeCell ref="B3:B4"/>
    <mergeCell ref="C3:C4"/>
    <mergeCell ref="D3:H3"/>
    <mergeCell ref="D2:H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A70FE-62A8-4BE4-9EEF-AF0816B11C2C}">
  <dimension ref="B1:I69"/>
  <sheetViews>
    <sheetView topLeftCell="A24" zoomScale="80" zoomScaleNormal="80" workbookViewId="0">
      <selection activeCell="H9" sqref="H9"/>
    </sheetView>
  </sheetViews>
  <sheetFormatPr defaultColWidth="9.26953125" defaultRowHeight="14" x14ac:dyDescent="0.3"/>
  <cols>
    <col min="1" max="1" width="13.453125" style="1" customWidth="1"/>
    <col min="2" max="2" width="12.7265625" style="1" customWidth="1"/>
    <col min="3" max="3" width="37.26953125" style="1" customWidth="1"/>
    <col min="4" max="4" width="59.54296875" style="1" customWidth="1"/>
    <col min="5" max="5" width="18.453125" style="1" customWidth="1"/>
    <col min="6" max="6" width="18" style="1" customWidth="1"/>
    <col min="7" max="7" width="15.7265625" style="1" customWidth="1"/>
    <col min="8" max="8" width="14.7265625" style="1" customWidth="1"/>
    <col min="9" max="9" width="13.7265625" style="1" customWidth="1"/>
    <col min="10" max="10" width="9.26953125" style="1"/>
    <col min="11" max="11" width="12.26953125" style="1" customWidth="1"/>
    <col min="12" max="12" width="59.26953125" style="1" customWidth="1"/>
    <col min="13" max="16384" width="9.26953125" style="1"/>
  </cols>
  <sheetData>
    <row r="1" spans="2:9" ht="13.5" customHeight="1" x14ac:dyDescent="0.35">
      <c r="D1" s="111" t="s">
        <v>112</v>
      </c>
      <c r="E1" s="111"/>
    </row>
    <row r="3" spans="2:9" ht="18" customHeight="1" x14ac:dyDescent="0.4">
      <c r="B3" s="113" t="s">
        <v>0</v>
      </c>
      <c r="C3" s="113"/>
      <c r="D3" s="113"/>
      <c r="E3" s="113"/>
      <c r="F3" s="113"/>
      <c r="G3" s="113"/>
      <c r="H3" s="113"/>
      <c r="I3" s="113"/>
    </row>
    <row r="4" spans="2:9" ht="15.65" customHeight="1" thickBot="1" x14ac:dyDescent="0.35">
      <c r="B4" s="2"/>
      <c r="C4" s="2"/>
      <c r="D4" s="2"/>
      <c r="E4" s="2"/>
      <c r="F4" s="2"/>
      <c r="G4" s="2"/>
      <c r="H4" s="2"/>
      <c r="I4" s="2"/>
    </row>
    <row r="5" spans="2:9" ht="20.5" thickBot="1" x14ac:dyDescent="0.45">
      <c r="B5" s="114" t="s">
        <v>1</v>
      </c>
      <c r="C5" s="115"/>
      <c r="D5" s="116"/>
      <c r="E5" s="3">
        <f>E33+E67</f>
        <v>2434369</v>
      </c>
    </row>
    <row r="6" spans="2:9" ht="19.5" thickBot="1" x14ac:dyDescent="0.45">
      <c r="B6" s="4"/>
    </row>
    <row r="7" spans="2:9" x14ac:dyDescent="0.3">
      <c r="B7" s="117" t="s">
        <v>2</v>
      </c>
      <c r="C7" s="118"/>
      <c r="D7" s="118"/>
      <c r="E7" s="119"/>
      <c r="F7" s="5"/>
    </row>
    <row r="8" spans="2:9" ht="18" customHeight="1" thickBot="1" x14ac:dyDescent="0.35">
      <c r="B8" s="120"/>
      <c r="C8" s="121"/>
      <c r="D8" s="121"/>
      <c r="E8" s="122"/>
      <c r="F8" s="5"/>
    </row>
    <row r="9" spans="2:9" ht="28.5" customHeight="1" thickBot="1" x14ac:dyDescent="0.35">
      <c r="B9" s="123" t="s">
        <v>3</v>
      </c>
      <c r="C9" s="124"/>
      <c r="D9" s="124"/>
      <c r="E9" s="125"/>
      <c r="F9" s="6"/>
    </row>
    <row r="10" spans="2:9" ht="14.5" x14ac:dyDescent="0.35">
      <c r="C10"/>
      <c r="D10"/>
      <c r="E10" s="7"/>
      <c r="F10" s="7"/>
      <c r="G10" s="7"/>
      <c r="H10"/>
      <c r="I10"/>
    </row>
    <row r="11" spans="2:9" ht="20" x14ac:dyDescent="0.4">
      <c r="B11" s="126" t="s">
        <v>101</v>
      </c>
      <c r="C11" s="126"/>
      <c r="D11" s="126"/>
      <c r="E11" s="126"/>
      <c r="F11" s="8"/>
      <c r="G11" s="7"/>
      <c r="H11"/>
      <c r="I11"/>
    </row>
    <row r="12" spans="2:9" ht="14.5" x14ac:dyDescent="0.35">
      <c r="C12"/>
      <c r="D12"/>
      <c r="E12" s="9"/>
      <c r="F12" s="10"/>
      <c r="G12" s="10"/>
      <c r="H12" s="127"/>
      <c r="I12" s="127"/>
    </row>
    <row r="13" spans="2:9" ht="60" x14ac:dyDescent="0.35">
      <c r="C13"/>
      <c r="D13" s="11" t="s">
        <v>4</v>
      </c>
      <c r="E13" s="11" t="s">
        <v>5</v>
      </c>
      <c r="F13" s="12"/>
      <c r="G13" s="12"/>
      <c r="H13" s="13"/>
      <c r="I13" s="14"/>
    </row>
    <row r="14" spans="2:9" ht="15" customHeight="1" x14ac:dyDescent="0.35">
      <c r="C14" s="15"/>
      <c r="D14" s="16" t="s">
        <v>6</v>
      </c>
      <c r="E14" s="17">
        <v>5.45</v>
      </c>
      <c r="F14" s="18"/>
      <c r="G14" s="19"/>
      <c r="H14" s="112"/>
      <c r="I14" s="112"/>
    </row>
    <row r="15" spans="2:9" ht="15.5" x14ac:dyDescent="0.35">
      <c r="C15" s="15"/>
      <c r="D15" s="16" t="s">
        <v>7</v>
      </c>
      <c r="E15" s="17">
        <v>8.77</v>
      </c>
      <c r="F15" s="18"/>
      <c r="G15" s="19"/>
      <c r="H15" s="112"/>
      <c r="I15" s="112"/>
    </row>
    <row r="16" spans="2:9" ht="15.5" x14ac:dyDescent="0.35">
      <c r="C16" s="20"/>
      <c r="D16" s="21" t="s">
        <v>8</v>
      </c>
      <c r="E16" s="22">
        <v>3.36</v>
      </c>
      <c r="F16" s="23"/>
      <c r="G16" s="19"/>
      <c r="H16" s="107"/>
      <c r="I16" s="107"/>
    </row>
    <row r="17" spans="3:9" ht="15.5" x14ac:dyDescent="0.35">
      <c r="C17" s="20"/>
      <c r="D17" s="21" t="s">
        <v>9</v>
      </c>
      <c r="E17" s="22">
        <v>2.56</v>
      </c>
      <c r="F17" s="23"/>
      <c r="G17" s="19"/>
      <c r="H17" s="107"/>
      <c r="I17" s="107"/>
    </row>
    <row r="18" spans="3:9" ht="15.5" x14ac:dyDescent="0.35">
      <c r="C18" s="78"/>
      <c r="D18" s="21" t="s">
        <v>10</v>
      </c>
      <c r="E18" s="22">
        <v>2.56</v>
      </c>
      <c r="F18" s="23"/>
      <c r="G18" s="19"/>
      <c r="H18" s="107"/>
      <c r="I18" s="107"/>
    </row>
    <row r="19" spans="3:9" ht="15.5" x14ac:dyDescent="0.35">
      <c r="C19" s="24"/>
      <c r="D19" s="25" t="s">
        <v>11</v>
      </c>
      <c r="E19" s="22">
        <v>2.96</v>
      </c>
      <c r="F19" s="23"/>
      <c r="G19" s="19"/>
      <c r="H19" s="107"/>
      <c r="I19" s="107"/>
    </row>
    <row r="20" spans="3:9" ht="15.5" x14ac:dyDescent="0.35">
      <c r="C20" s="24"/>
      <c r="D20" s="25" t="s">
        <v>12</v>
      </c>
      <c r="E20" s="22">
        <v>3.13</v>
      </c>
      <c r="F20" s="23"/>
      <c r="G20" s="19"/>
      <c r="H20" s="107"/>
      <c r="I20" s="107"/>
    </row>
    <row r="21" spans="3:9" ht="15.5" x14ac:dyDescent="0.35">
      <c r="C21" s="24"/>
      <c r="D21" s="25" t="s">
        <v>13</v>
      </c>
      <c r="E21" s="22">
        <v>2.74</v>
      </c>
      <c r="F21" s="23"/>
      <c r="G21" s="19"/>
      <c r="H21" s="107"/>
      <c r="I21" s="107"/>
    </row>
    <row r="22" spans="3:9" ht="15.5" x14ac:dyDescent="0.35">
      <c r="C22" s="24"/>
      <c r="D22" s="25" t="s">
        <v>14</v>
      </c>
      <c r="E22" s="22">
        <v>2.74</v>
      </c>
      <c r="F22" s="23"/>
      <c r="G22" s="19"/>
      <c r="H22" s="107"/>
      <c r="I22" s="107"/>
    </row>
    <row r="23" spans="3:9" ht="15.5" x14ac:dyDescent="0.35">
      <c r="C23" s="24"/>
      <c r="D23" s="25" t="s">
        <v>15</v>
      </c>
      <c r="E23" s="22">
        <v>2.74</v>
      </c>
      <c r="F23" s="23"/>
      <c r="G23" s="19"/>
      <c r="H23" s="107"/>
      <c r="I23" s="107"/>
    </row>
    <row r="24" spans="3:9" ht="15.5" x14ac:dyDescent="0.35">
      <c r="C24" s="24"/>
      <c r="D24" s="25" t="s">
        <v>16</v>
      </c>
      <c r="E24" s="22">
        <v>2.74</v>
      </c>
      <c r="F24" s="23"/>
      <c r="G24" s="19"/>
      <c r="H24" s="107"/>
      <c r="I24" s="107"/>
    </row>
    <row r="25" spans="3:9" ht="15.5" x14ac:dyDescent="0.35">
      <c r="C25" s="24"/>
      <c r="D25" s="25" t="s">
        <v>17</v>
      </c>
      <c r="E25" s="22">
        <v>2.99</v>
      </c>
      <c r="F25" s="23"/>
      <c r="G25" s="19"/>
      <c r="H25" s="107"/>
      <c r="I25" s="107"/>
    </row>
    <row r="26" spans="3:9" ht="15.5" x14ac:dyDescent="0.35">
      <c r="C26" s="24"/>
      <c r="D26" s="25" t="s">
        <v>18</v>
      </c>
      <c r="E26" s="22">
        <v>2.74</v>
      </c>
      <c r="F26" s="23"/>
      <c r="G26" s="19"/>
      <c r="H26" s="107"/>
      <c r="I26" s="107"/>
    </row>
    <row r="27" spans="3:9" ht="15.5" x14ac:dyDescent="0.35">
      <c r="C27" s="24"/>
      <c r="D27" s="26" t="s">
        <v>19</v>
      </c>
      <c r="E27" s="27"/>
      <c r="F27" s="28"/>
      <c r="G27" s="19"/>
      <c r="H27" s="29"/>
      <c r="I27" s="29"/>
    </row>
    <row r="28" spans="3:9" ht="15.5" x14ac:dyDescent="0.35">
      <c r="C28" s="24"/>
      <c r="D28" s="30" t="s">
        <v>20</v>
      </c>
      <c r="E28" s="27">
        <v>2.36</v>
      </c>
      <c r="F28" s="28"/>
      <c r="G28" s="19"/>
      <c r="H28" s="29"/>
      <c r="I28" s="29"/>
    </row>
    <row r="29" spans="3:9" ht="15.5" x14ac:dyDescent="0.35">
      <c r="C29" s="24"/>
      <c r="D29" s="30" t="s">
        <v>21</v>
      </c>
      <c r="E29" s="27">
        <v>2.4700000000000002</v>
      </c>
      <c r="F29" s="28"/>
      <c r="G29" s="19"/>
      <c r="H29" s="23"/>
      <c r="I29" s="31"/>
    </row>
    <row r="30" spans="3:9" ht="15.5" x14ac:dyDescent="0.35">
      <c r="C30" s="24"/>
      <c r="D30" s="32" t="s">
        <v>22</v>
      </c>
      <c r="E30" s="33">
        <f>AVERAGE(E14:E29)</f>
        <v>3.3540000000000001</v>
      </c>
      <c r="F30" s="34"/>
      <c r="G30" s="35"/>
      <c r="H30" s="35"/>
      <c r="I30"/>
    </row>
    <row r="31" spans="3:9" ht="15.5" x14ac:dyDescent="0.35">
      <c r="C31"/>
      <c r="D31" s="36" t="s">
        <v>23</v>
      </c>
      <c r="E31" s="37">
        <v>620</v>
      </c>
      <c r="F31" s="38"/>
      <c r="G31" s="39"/>
      <c r="H31" s="40"/>
      <c r="I31" s="40"/>
    </row>
    <row r="32" spans="3:9" ht="30.5" thickBot="1" x14ac:dyDescent="0.4">
      <c r="C32"/>
      <c r="D32" s="41" t="s">
        <v>24</v>
      </c>
      <c r="E32" s="42">
        <f>365*3</f>
        <v>1095</v>
      </c>
      <c r="F32" s="43"/>
      <c r="G32" s="44"/>
      <c r="H32" s="45"/>
      <c r="I32" s="45"/>
    </row>
    <row r="33" spans="3:9" ht="16" thickBot="1" x14ac:dyDescent="0.4">
      <c r="C33"/>
      <c r="D33" s="46" t="s">
        <v>25</v>
      </c>
      <c r="E33" s="47">
        <f>ROUNDUP(E30*E31*E32,0)</f>
        <v>2277031</v>
      </c>
      <c r="F33" s="48"/>
      <c r="G33" s="49"/>
      <c r="H33" s="50"/>
      <c r="I33" s="45"/>
    </row>
    <row r="34" spans="3:9" ht="15.5" x14ac:dyDescent="0.35">
      <c r="C34"/>
      <c r="D34" s="51"/>
      <c r="E34" s="51"/>
      <c r="F34" s="51"/>
      <c r="G34" s="52"/>
      <c r="H34" s="45"/>
      <c r="I34" s="45"/>
    </row>
    <row r="37" spans="3:9" ht="15.75" customHeight="1" x14ac:dyDescent="0.3">
      <c r="C37" s="108" t="s">
        <v>103</v>
      </c>
      <c r="D37" s="109"/>
      <c r="E37" s="109"/>
      <c r="F37" s="109"/>
      <c r="G37" s="109"/>
      <c r="H37" s="45"/>
      <c r="I37" s="45"/>
    </row>
    <row r="38" spans="3:9" ht="27" customHeight="1" x14ac:dyDescent="0.3">
      <c r="C38" s="110"/>
      <c r="D38" s="110"/>
      <c r="E38" s="110"/>
      <c r="F38" s="110"/>
      <c r="G38" s="110"/>
      <c r="H38" s="45"/>
      <c r="I38" s="45"/>
    </row>
    <row r="39" spans="3:9" ht="15.5" x14ac:dyDescent="0.3">
      <c r="C39" s="53"/>
      <c r="D39" s="53"/>
      <c r="E39" s="53"/>
      <c r="F39" s="54"/>
      <c r="G39" s="54"/>
      <c r="H39" s="45"/>
      <c r="I39" s="45"/>
    </row>
    <row r="40" spans="3:9" ht="63.75" customHeight="1" x14ac:dyDescent="0.3">
      <c r="C40" s="55" t="s">
        <v>26</v>
      </c>
      <c r="D40" s="56" t="s">
        <v>27</v>
      </c>
      <c r="E40" s="56" t="s">
        <v>28</v>
      </c>
      <c r="F40" s="57" t="s">
        <v>29</v>
      </c>
      <c r="G40" s="57" t="s">
        <v>30</v>
      </c>
      <c r="H40" s="45"/>
      <c r="I40" s="45"/>
    </row>
    <row r="41" spans="3:9" ht="42" x14ac:dyDescent="0.35">
      <c r="C41" s="58" t="s">
        <v>31</v>
      </c>
      <c r="D41" s="59" t="s">
        <v>32</v>
      </c>
      <c r="E41" s="60">
        <v>4.38</v>
      </c>
      <c r="F41" s="61" t="s">
        <v>33</v>
      </c>
      <c r="G41" s="60">
        <f>E41*4</f>
        <v>17.52</v>
      </c>
      <c r="H41"/>
      <c r="I41"/>
    </row>
    <row r="42" spans="3:9" ht="14.5" x14ac:dyDescent="0.35">
      <c r="C42" s="58" t="s">
        <v>34</v>
      </c>
      <c r="D42" s="62" t="s">
        <v>35</v>
      </c>
      <c r="E42" s="60">
        <v>1.59</v>
      </c>
      <c r="F42" s="61" t="s">
        <v>33</v>
      </c>
      <c r="G42" s="60">
        <f t="shared" ref="G42:G59" si="0">E42*4</f>
        <v>6.36</v>
      </c>
      <c r="H42"/>
      <c r="I42"/>
    </row>
    <row r="43" spans="3:9" ht="14.5" x14ac:dyDescent="0.35">
      <c r="C43" s="63" t="s">
        <v>36</v>
      </c>
      <c r="D43" s="62" t="s">
        <v>37</v>
      </c>
      <c r="E43" s="60">
        <v>1.3</v>
      </c>
      <c r="F43" s="61" t="s">
        <v>33</v>
      </c>
      <c r="G43" s="60">
        <f t="shared" si="0"/>
        <v>5.2</v>
      </c>
      <c r="H43"/>
      <c r="I43"/>
    </row>
    <row r="44" spans="3:9" ht="12.75" customHeight="1" x14ac:dyDescent="0.35">
      <c r="C44" s="63" t="s">
        <v>38</v>
      </c>
      <c r="D44" s="62" t="s">
        <v>39</v>
      </c>
      <c r="E44" s="60">
        <v>1.97</v>
      </c>
      <c r="F44" s="61" t="s">
        <v>33</v>
      </c>
      <c r="G44" s="60">
        <f t="shared" si="0"/>
        <v>7.88</v>
      </c>
      <c r="H44"/>
      <c r="I44"/>
    </row>
    <row r="45" spans="3:9" ht="14.5" x14ac:dyDescent="0.35">
      <c r="C45" s="63" t="s">
        <v>40</v>
      </c>
      <c r="D45" s="62" t="s">
        <v>41</v>
      </c>
      <c r="E45" s="60">
        <v>1.42</v>
      </c>
      <c r="F45" s="61" t="s">
        <v>33</v>
      </c>
      <c r="G45" s="60">
        <f t="shared" si="0"/>
        <v>5.68</v>
      </c>
      <c r="H45"/>
      <c r="I45"/>
    </row>
    <row r="46" spans="3:9" ht="14.5" x14ac:dyDescent="0.35">
      <c r="C46" s="63" t="s">
        <v>42</v>
      </c>
      <c r="D46" s="62" t="s">
        <v>43</v>
      </c>
      <c r="E46" s="60">
        <v>1.58</v>
      </c>
      <c r="F46" s="61" t="s">
        <v>33</v>
      </c>
      <c r="G46" s="60">
        <f t="shared" si="0"/>
        <v>6.32</v>
      </c>
      <c r="H46"/>
      <c r="I46"/>
    </row>
    <row r="47" spans="3:9" ht="14.5" x14ac:dyDescent="0.35">
      <c r="C47" s="63" t="s">
        <v>44</v>
      </c>
      <c r="D47" s="62" t="s">
        <v>45</v>
      </c>
      <c r="E47" s="60">
        <v>1.58</v>
      </c>
      <c r="F47" s="61" t="s">
        <v>33</v>
      </c>
      <c r="G47" s="60">
        <f t="shared" si="0"/>
        <v>6.32</v>
      </c>
      <c r="H47"/>
      <c r="I47"/>
    </row>
    <row r="48" spans="3:9" ht="14.5" x14ac:dyDescent="0.35">
      <c r="C48" s="58" t="s">
        <v>46</v>
      </c>
      <c r="D48" s="62" t="s">
        <v>47</v>
      </c>
      <c r="E48" s="60">
        <v>2.66</v>
      </c>
      <c r="F48" s="61" t="s">
        <v>33</v>
      </c>
      <c r="G48" s="60">
        <f t="shared" si="0"/>
        <v>10.64</v>
      </c>
      <c r="H48"/>
      <c r="I48"/>
    </row>
    <row r="49" spans="3:9" ht="14.5" x14ac:dyDescent="0.35">
      <c r="C49" s="63" t="s">
        <v>48</v>
      </c>
      <c r="D49" s="62" t="s">
        <v>49</v>
      </c>
      <c r="E49" s="60">
        <v>1.62</v>
      </c>
      <c r="F49" s="61" t="s">
        <v>33</v>
      </c>
      <c r="G49" s="60">
        <f t="shared" si="0"/>
        <v>6.48</v>
      </c>
      <c r="H49"/>
      <c r="I49"/>
    </row>
    <row r="50" spans="3:9" ht="14.5" x14ac:dyDescent="0.35">
      <c r="C50" s="63" t="s">
        <v>50</v>
      </c>
      <c r="D50" s="62" t="s">
        <v>51</v>
      </c>
      <c r="E50" s="60">
        <v>1.3</v>
      </c>
      <c r="F50" s="61" t="s">
        <v>33</v>
      </c>
      <c r="G50" s="60">
        <f t="shared" si="0"/>
        <v>5.2</v>
      </c>
      <c r="H50"/>
      <c r="I50"/>
    </row>
    <row r="51" spans="3:9" ht="14.5" x14ac:dyDescent="0.35">
      <c r="C51" s="63" t="s">
        <v>52</v>
      </c>
      <c r="D51" s="62" t="s">
        <v>53</v>
      </c>
      <c r="E51" s="60">
        <v>1.3</v>
      </c>
      <c r="F51" s="61" t="s">
        <v>33</v>
      </c>
      <c r="G51" s="60">
        <f t="shared" si="0"/>
        <v>5.2</v>
      </c>
      <c r="H51"/>
      <c r="I51"/>
    </row>
    <row r="52" spans="3:9" ht="14.5" x14ac:dyDescent="0.35">
      <c r="C52" s="63" t="s">
        <v>54</v>
      </c>
      <c r="D52" s="62" t="s">
        <v>55</v>
      </c>
      <c r="E52" s="60">
        <v>1.3</v>
      </c>
      <c r="F52" s="61" t="s">
        <v>33</v>
      </c>
      <c r="G52" s="60">
        <f t="shared" si="0"/>
        <v>5.2</v>
      </c>
      <c r="H52"/>
      <c r="I52"/>
    </row>
    <row r="53" spans="3:9" ht="14.5" x14ac:dyDescent="0.35">
      <c r="C53" s="58" t="s">
        <v>56</v>
      </c>
      <c r="D53" s="62" t="s">
        <v>57</v>
      </c>
      <c r="E53" s="60">
        <v>1.6</v>
      </c>
      <c r="F53" s="61" t="s">
        <v>33</v>
      </c>
      <c r="G53" s="60">
        <f t="shared" si="0"/>
        <v>6.4</v>
      </c>
      <c r="H53"/>
      <c r="I53"/>
    </row>
    <row r="54" spans="3:9" ht="14.5" x14ac:dyDescent="0.35">
      <c r="C54" s="63" t="s">
        <v>58</v>
      </c>
      <c r="D54" s="62" t="s">
        <v>59</v>
      </c>
      <c r="E54" s="60">
        <v>1.6</v>
      </c>
      <c r="F54" s="61" t="s">
        <v>33</v>
      </c>
      <c r="G54" s="60">
        <f t="shared" si="0"/>
        <v>6.4</v>
      </c>
      <c r="H54"/>
      <c r="I54"/>
    </row>
    <row r="55" spans="3:9" ht="14.5" x14ac:dyDescent="0.35">
      <c r="C55" s="58" t="s">
        <v>60</v>
      </c>
      <c r="D55" s="62" t="s">
        <v>61</v>
      </c>
      <c r="E55" s="60">
        <v>2.5499999999999998</v>
      </c>
      <c r="F55" s="61" t="s">
        <v>33</v>
      </c>
      <c r="G55" s="60">
        <f t="shared" si="0"/>
        <v>10.199999999999999</v>
      </c>
      <c r="H55"/>
      <c r="I55"/>
    </row>
    <row r="56" spans="3:9" ht="42" x14ac:dyDescent="0.35">
      <c r="C56" s="63" t="s">
        <v>62</v>
      </c>
      <c r="D56" s="59" t="s">
        <v>63</v>
      </c>
      <c r="E56" s="60">
        <v>1.51</v>
      </c>
      <c r="F56" s="61" t="s">
        <v>33</v>
      </c>
      <c r="G56" s="60">
        <f t="shared" si="0"/>
        <v>6.04</v>
      </c>
      <c r="H56"/>
      <c r="I56"/>
    </row>
    <row r="57" spans="3:9" ht="14.5" x14ac:dyDescent="0.35">
      <c r="C57" s="63" t="s">
        <v>64</v>
      </c>
      <c r="D57" s="59" t="s">
        <v>65</v>
      </c>
      <c r="E57" s="60">
        <v>3.24</v>
      </c>
      <c r="F57" s="61" t="s">
        <v>33</v>
      </c>
      <c r="G57" s="60">
        <f t="shared" si="0"/>
        <v>12.96</v>
      </c>
      <c r="H57"/>
      <c r="I57"/>
    </row>
    <row r="58" spans="3:9" ht="63" customHeight="1" x14ac:dyDescent="0.35">
      <c r="C58" s="63" t="s">
        <v>66</v>
      </c>
      <c r="D58" s="59" t="s">
        <v>67</v>
      </c>
      <c r="E58" s="60">
        <v>3.63</v>
      </c>
      <c r="F58" s="61" t="s">
        <v>33</v>
      </c>
      <c r="G58" s="60">
        <f t="shared" si="0"/>
        <v>14.52</v>
      </c>
      <c r="H58"/>
      <c r="I58"/>
    </row>
    <row r="59" spans="3:9" ht="14.5" x14ac:dyDescent="0.35">
      <c r="C59" s="63" t="s">
        <v>68</v>
      </c>
      <c r="D59" s="62" t="s">
        <v>69</v>
      </c>
      <c r="E59" s="60">
        <v>2.08</v>
      </c>
      <c r="F59" s="61" t="s">
        <v>33</v>
      </c>
      <c r="G59" s="60">
        <f t="shared" si="0"/>
        <v>8.32</v>
      </c>
      <c r="H59"/>
      <c r="I59"/>
    </row>
    <row r="60" spans="3:9" ht="14.5" x14ac:dyDescent="0.35">
      <c r="C60" s="63" t="s">
        <v>70</v>
      </c>
      <c r="D60" s="62" t="s">
        <v>71</v>
      </c>
      <c r="E60" s="60">
        <v>7.42</v>
      </c>
      <c r="F60" s="61" t="s">
        <v>72</v>
      </c>
      <c r="G60" s="60">
        <f>E60*2</f>
        <v>14.84</v>
      </c>
      <c r="H60"/>
      <c r="I60"/>
    </row>
    <row r="61" spans="3:9" ht="14.5" x14ac:dyDescent="0.35">
      <c r="C61" s="63" t="s">
        <v>73</v>
      </c>
      <c r="D61" s="62" t="s">
        <v>74</v>
      </c>
      <c r="E61" s="60">
        <v>9.0399999999999991</v>
      </c>
      <c r="F61" s="61" t="s">
        <v>72</v>
      </c>
      <c r="G61" s="60">
        <f>E61*2</f>
        <v>18.079999999999998</v>
      </c>
      <c r="H61"/>
      <c r="I61"/>
    </row>
    <row r="62" spans="3:9" ht="14.5" x14ac:dyDescent="0.35">
      <c r="C62" s="63" t="s">
        <v>75</v>
      </c>
      <c r="D62" s="62" t="s">
        <v>76</v>
      </c>
      <c r="E62" s="60">
        <v>8.23</v>
      </c>
      <c r="F62" s="61" t="s">
        <v>72</v>
      </c>
      <c r="G62" s="60">
        <f>E62*2</f>
        <v>16.46</v>
      </c>
      <c r="H62"/>
      <c r="I62"/>
    </row>
    <row r="63" spans="3:9" ht="14.5" x14ac:dyDescent="0.35">
      <c r="C63" s="63" t="s">
        <v>77</v>
      </c>
      <c r="D63" s="62" t="s">
        <v>78</v>
      </c>
      <c r="E63" s="60">
        <v>1.79</v>
      </c>
      <c r="F63" s="61" t="s">
        <v>72</v>
      </c>
      <c r="G63" s="60">
        <f>E63*2</f>
        <v>3.58</v>
      </c>
      <c r="H63"/>
      <c r="I63"/>
    </row>
    <row r="64" spans="3:9" ht="14.5" x14ac:dyDescent="0.35">
      <c r="C64" s="63" t="s">
        <v>79</v>
      </c>
      <c r="D64" s="62" t="s">
        <v>80</v>
      </c>
      <c r="E64" s="60">
        <v>8.76</v>
      </c>
      <c r="F64" s="61" t="s">
        <v>33</v>
      </c>
      <c r="G64" s="60">
        <f>E64*4</f>
        <v>35.04</v>
      </c>
      <c r="H64"/>
      <c r="I64"/>
    </row>
    <row r="65" spans="3:9" ht="14.5" x14ac:dyDescent="0.35">
      <c r="C65" s="63" t="s">
        <v>81</v>
      </c>
      <c r="D65" s="62" t="s">
        <v>82</v>
      </c>
      <c r="E65" s="60">
        <v>3.94</v>
      </c>
      <c r="F65" s="61" t="s">
        <v>83</v>
      </c>
      <c r="G65" s="60">
        <f>E65*1</f>
        <v>3.94</v>
      </c>
      <c r="H65"/>
      <c r="I65"/>
    </row>
    <row r="66" spans="3:9" ht="15" thickBot="1" x14ac:dyDescent="0.4">
      <c r="C66" s="63" t="s">
        <v>84</v>
      </c>
      <c r="D66" s="64" t="s">
        <v>85</v>
      </c>
      <c r="E66" s="65">
        <v>8.99</v>
      </c>
      <c r="F66" s="61" t="s">
        <v>83</v>
      </c>
      <c r="G66" s="60">
        <f>E66</f>
        <v>8.99</v>
      </c>
      <c r="H66"/>
      <c r="I66"/>
    </row>
    <row r="67" spans="3:9" ht="15" thickBot="1" x14ac:dyDescent="0.4">
      <c r="C67" s="66"/>
      <c r="D67" s="67" t="s">
        <v>86</v>
      </c>
      <c r="E67" s="68">
        <f>ROUNDUP(SUM(G41:G66)*E31,0)</f>
        <v>157338</v>
      </c>
      <c r="F67" s="69"/>
      <c r="G67" s="70"/>
      <c r="H67"/>
      <c r="I67"/>
    </row>
    <row r="68" spans="3:9" ht="14.5" x14ac:dyDescent="0.35">
      <c r="C68" s="66"/>
      <c r="D68" s="71" t="s">
        <v>87</v>
      </c>
      <c r="E68" s="72">
        <f>ROUND(SUM(G41:G65)*E31,0)</f>
        <v>151764</v>
      </c>
      <c r="F68" s="73"/>
      <c r="G68" s="74"/>
      <c r="H68"/>
      <c r="I68"/>
    </row>
    <row r="69" spans="3:9" ht="14.5" x14ac:dyDescent="0.35">
      <c r="C69" s="66"/>
      <c r="D69" s="75" t="s">
        <v>88</v>
      </c>
      <c r="E69" s="76">
        <f>ROUND(SUM(G66)*E31,0)</f>
        <v>5574</v>
      </c>
      <c r="F69" s="73"/>
      <c r="G69" s="74"/>
      <c r="H69"/>
      <c r="I69"/>
    </row>
  </sheetData>
  <mergeCells count="21">
    <mergeCell ref="B5:D5"/>
    <mergeCell ref="B7:E8"/>
    <mergeCell ref="B9:E9"/>
    <mergeCell ref="B11:E11"/>
    <mergeCell ref="H12:I12"/>
    <mergeCell ref="H26:I26"/>
    <mergeCell ref="C37:G38"/>
    <mergeCell ref="D1:E1"/>
    <mergeCell ref="H20:I20"/>
    <mergeCell ref="H21:I21"/>
    <mergeCell ref="H22:I22"/>
    <mergeCell ref="H23:I23"/>
    <mergeCell ref="H24:I24"/>
    <mergeCell ref="H25:I25"/>
    <mergeCell ref="H14:I14"/>
    <mergeCell ref="H15:I15"/>
    <mergeCell ref="H16:I16"/>
    <mergeCell ref="H17:I17"/>
    <mergeCell ref="H18:I18"/>
    <mergeCell ref="H19:I19"/>
    <mergeCell ref="B3:I3"/>
  </mergeCells>
  <pageMargins left="0.7" right="0.7" top="0.75" bottom="0.75" header="0.3" footer="0.3"/>
  <pageSetup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KOPSAVILKUMS</vt:lpstr>
      <vt:lpstr>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Liene Ābola</dc:creator>
  <cp:lastModifiedBy>Sanda Osemļjaka</cp:lastModifiedBy>
  <dcterms:created xsi:type="dcterms:W3CDTF">2022-06-17T06:32:04Z</dcterms:created>
  <dcterms:modified xsi:type="dcterms:W3CDTF">2022-08-03T11:34:01Z</dcterms:modified>
</cp:coreProperties>
</file>