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C:\Users\larisa.tumanana\Desktop\Robežas izbūve\IZ par izpildes progresu\Saeimai uz 1.12.2023\PROJEKTS\Ar papildinājumiem 15.11.2023\PRECIZĒTS 17.11.2023\"/>
    </mc:Choice>
  </mc:AlternateContent>
  <xr:revisionPtr revIDLastSave="0" documentId="8_{777EB1F2-A14F-49BE-BA07-42591F8B0DBE}" xr6:coauthVersionLast="47" xr6:coauthVersionMax="47" xr10:uidLastSave="{00000000-0000-0000-0000-000000000000}"/>
  <bookViews>
    <workbookView xWindow="-120" yWindow="-120" windowWidth="29040" windowHeight="15720" xr2:uid="{00000000-000D-0000-FFFF-FFFF00000000}"/>
  </bookViews>
  <sheets>
    <sheet name="uz 01.11.2023 " sheetId="4" r:id="rId1"/>
  </sheets>
  <definedNames>
    <definedName name="_xlnm.Print_Titles" localSheetId="0">'uz 01.11.2023 '!$4:$4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146" i="4" l="1"/>
  <c r="K145" i="4"/>
  <c r="J146" i="4"/>
  <c r="I146" i="4"/>
  <c r="H146" i="4"/>
  <c r="G146" i="4"/>
  <c r="F146" i="4"/>
  <c r="G70" i="4" l="1"/>
  <c r="G90" i="4"/>
  <c r="G125" i="4"/>
  <c r="G113" i="4"/>
  <c r="G149" i="4" l="1"/>
  <c r="G155" i="4"/>
  <c r="G154" i="4"/>
  <c r="G151" i="4"/>
  <c r="G150" i="4"/>
  <c r="K141" i="4"/>
  <c r="G135" i="4"/>
  <c r="G148" i="4" l="1"/>
  <c r="G142" i="4"/>
  <c r="G118" i="4" l="1"/>
  <c r="G64" i="4"/>
  <c r="G96" i="4" s="1"/>
  <c r="G55" i="4"/>
  <c r="G36" i="4"/>
  <c r="G32" i="4"/>
  <c r="G16" i="4" l="1"/>
  <c r="G136" i="4" s="1"/>
  <c r="H155" i="4" l="1"/>
  <c r="I155" i="4"/>
  <c r="J155" i="4"/>
  <c r="F155" i="4"/>
  <c r="K155" i="4" s="1"/>
  <c r="H149" i="4"/>
  <c r="I149" i="4"/>
  <c r="J149" i="4"/>
  <c r="J148" i="4" s="1"/>
  <c r="F149" i="4"/>
  <c r="H150" i="4"/>
  <c r="I150" i="4"/>
  <c r="F150" i="4"/>
  <c r="H151" i="4"/>
  <c r="I151" i="4"/>
  <c r="F151" i="4"/>
  <c r="E151" i="4"/>
  <c r="I154" i="4"/>
  <c r="I148" i="4" l="1"/>
  <c r="J135" i="4"/>
  <c r="C55" i="4"/>
  <c r="E55" i="4"/>
  <c r="I55" i="4"/>
  <c r="J55" i="4"/>
  <c r="J136" i="4" s="1"/>
  <c r="B55" i="4"/>
  <c r="H135" i="4"/>
  <c r="I135" i="4"/>
  <c r="F135" i="4"/>
  <c r="H125" i="4"/>
  <c r="F125" i="4"/>
  <c r="I125" i="4"/>
  <c r="E154" i="4"/>
  <c r="E153" i="4"/>
  <c r="D153" i="4"/>
  <c r="K153" i="4" s="1"/>
  <c r="C152" i="4"/>
  <c r="B152" i="4"/>
  <c r="K152" i="4" s="1"/>
  <c r="D151" i="4"/>
  <c r="K151" i="4" s="1"/>
  <c r="E150" i="4"/>
  <c r="D150" i="4"/>
  <c r="C150" i="4"/>
  <c r="B150" i="4"/>
  <c r="E149" i="4"/>
  <c r="D149" i="4"/>
  <c r="C149" i="4"/>
  <c r="B149" i="4"/>
  <c r="K149" i="4" s="1"/>
  <c r="I142" i="4"/>
  <c r="H142" i="4"/>
  <c r="F142" i="4"/>
  <c r="I118" i="4"/>
  <c r="H118" i="4"/>
  <c r="F118" i="4"/>
  <c r="E118" i="4"/>
  <c r="D118" i="4"/>
  <c r="C118" i="4"/>
  <c r="B118" i="4"/>
  <c r="I113" i="4"/>
  <c r="H113" i="4"/>
  <c r="F113" i="4"/>
  <c r="E113" i="4"/>
  <c r="D113" i="4"/>
  <c r="H100" i="4"/>
  <c r="F100" i="4"/>
  <c r="E100" i="4"/>
  <c r="D100" i="4"/>
  <c r="C100" i="4"/>
  <c r="B100" i="4"/>
  <c r="F95" i="4"/>
  <c r="H90" i="4"/>
  <c r="F90" i="4"/>
  <c r="D90" i="4"/>
  <c r="C90" i="4"/>
  <c r="B90" i="4"/>
  <c r="H84" i="4"/>
  <c r="F84" i="4"/>
  <c r="E84" i="4"/>
  <c r="D84" i="4"/>
  <c r="C84" i="4"/>
  <c r="B84" i="4"/>
  <c r="H80" i="4"/>
  <c r="F80" i="4"/>
  <c r="E80" i="4"/>
  <c r="D80" i="4"/>
  <c r="C80" i="4"/>
  <c r="B80" i="4"/>
  <c r="H74" i="4"/>
  <c r="F74" i="4"/>
  <c r="E74" i="4"/>
  <c r="D74" i="4"/>
  <c r="C74" i="4"/>
  <c r="B74" i="4"/>
  <c r="H70" i="4"/>
  <c r="F70" i="4"/>
  <c r="D70" i="4"/>
  <c r="C70" i="4"/>
  <c r="B70" i="4"/>
  <c r="H64" i="4"/>
  <c r="F64" i="4"/>
  <c r="E64" i="4"/>
  <c r="D64" i="4"/>
  <c r="C64" i="4"/>
  <c r="B64" i="4"/>
  <c r="H48" i="4"/>
  <c r="H154" i="4" s="1"/>
  <c r="H148" i="4" s="1"/>
  <c r="F48" i="4"/>
  <c r="F154" i="4" s="1"/>
  <c r="F148" i="4" s="1"/>
  <c r="D47" i="4"/>
  <c r="D154" i="4" s="1"/>
  <c r="K154" i="4" s="1"/>
  <c r="H36" i="4"/>
  <c r="F36" i="4"/>
  <c r="E36" i="4"/>
  <c r="D36" i="4"/>
  <c r="C36" i="4"/>
  <c r="B36" i="4"/>
  <c r="H32" i="4"/>
  <c r="F32" i="4"/>
  <c r="E32" i="4"/>
  <c r="D32" i="4"/>
  <c r="C32" i="4"/>
  <c r="B32" i="4"/>
  <c r="H16" i="4"/>
  <c r="F16" i="4"/>
  <c r="E16" i="4"/>
  <c r="D16" i="4"/>
  <c r="C16" i="4"/>
  <c r="B16" i="4"/>
  <c r="K150" i="4" l="1"/>
  <c r="K148" i="4" s="1"/>
  <c r="H55" i="4"/>
  <c r="K125" i="4"/>
  <c r="C148" i="4"/>
  <c r="K135" i="4"/>
  <c r="K118" i="4"/>
  <c r="D55" i="4"/>
  <c r="B148" i="4"/>
  <c r="F55" i="4"/>
  <c r="D148" i="4"/>
  <c r="H96" i="4"/>
  <c r="D96" i="4"/>
  <c r="K113" i="4"/>
  <c r="E148" i="4"/>
  <c r="K32" i="4"/>
  <c r="E96" i="4"/>
  <c r="E136" i="4" s="1"/>
  <c r="K142" i="4"/>
  <c r="B96" i="4"/>
  <c r="B136" i="4" s="1"/>
  <c r="I136" i="4"/>
  <c r="C96" i="4"/>
  <c r="C136" i="4" s="1"/>
  <c r="K36" i="4"/>
  <c r="K100" i="4"/>
  <c r="F96" i="4"/>
  <c r="K16" i="4"/>
  <c r="K55" i="4" l="1"/>
  <c r="D136" i="4"/>
  <c r="H136" i="4"/>
  <c r="F136" i="4"/>
  <c r="K96" i="4"/>
  <c r="K136" i="4" s="1"/>
</calcChain>
</file>

<file path=xl/sharedStrings.xml><?xml version="1.0" encoding="utf-8"?>
<sst xmlns="http://schemas.openxmlformats.org/spreadsheetml/2006/main" count="165" uniqueCount="133">
  <si>
    <t>Budžeta programma, apakšprogramma</t>
  </si>
  <si>
    <t>2021.gada izpilde</t>
  </si>
  <si>
    <t>2022.gada plāns</t>
  </si>
  <si>
    <t>2024.gada plāns</t>
  </si>
  <si>
    <t>KOPĀ</t>
  </si>
  <si>
    <t>40.02.00 “Nekustamais īpašums un centralizētais iepirkums”</t>
  </si>
  <si>
    <t>99.00.00 “Līdzekļu neparedzētiem gadījumiem izlietojums”</t>
  </si>
  <si>
    <t>KOPĀ 1.</t>
  </si>
  <si>
    <r>
      <rPr>
        <b/>
        <sz val="11"/>
        <color theme="1"/>
        <rFont val="Times New Roman"/>
        <family val="1"/>
        <charset val="186"/>
      </rPr>
      <t>2.4.</t>
    </r>
    <r>
      <rPr>
        <sz val="11"/>
        <color theme="1"/>
        <rFont val="Times New Roman"/>
        <family val="1"/>
        <charset val="186"/>
      </rPr>
      <t xml:space="preserve"> MK 21.09.2021. prot. Nr.62, 1. §“Informatīvais ziņojums "Par dzeloņstiepļu žoga ierīkošanu uz Latvijas Republikas valsts ārējās robežas ar Baltkrievijas Republiku"” 3.punkts - 2021. gadā no budžeta resora "74. Gadskārtējā valsts budžeta izpildes procesā pārdalāmais finansējums" 01.00.00 programmas "Apropriācijas rezerve" uz Iekšlietu ministrijas budžeta programmu 10.00.00 "Valsts robežsardzes darbība" ilgtermiņa saistību pasākumam "Valsts robežas joslas infrastruktūras izbūve gar Latvijas Republikas un Krievijas Federācijas robežu" piešķirto finansējumu šīs budžeta programmas ietvaros novirzīt pasākumam "Dzeloņstiepļu žoga ierīkošana uz Latvijas Republikas valsts ārējās robežas ar Baltkrievijas Republiku"</t>
    </r>
  </si>
  <si>
    <r>
      <rPr>
        <b/>
        <sz val="11"/>
        <color theme="1"/>
        <rFont val="Times New Roman"/>
        <family val="1"/>
        <charset val="186"/>
      </rPr>
      <t xml:space="preserve">2.5. </t>
    </r>
    <r>
      <rPr>
        <sz val="11"/>
        <color theme="1"/>
        <rFont val="Times New Roman"/>
        <family val="1"/>
        <charset val="186"/>
      </rPr>
      <t xml:space="preserve">MK 24.02.2022. rīkojums Nr.130 “Par apropriācijas pārdali” (12 503 572 EUR ietvaros) no valsts budžeta programmas 14.00.00 "Valsts robežas infrastruktūras izveide" pārdalīt uz Iekšlietu ministrijas budžeta apakšprogrammu 40.02.00 "Nekustamais īpašums un centralizētais iepirkums"; 
MK  22 02.2022.  sēdes prot. Nr.9, 53. § “Informatīvais ziņojums "Par prioritāri izbūvējamajiem valsts robežas joslas posmiem uz valsts sauszemes robežas gar Latvijas Republikas – Baltkrievijas Republikas valsts robežu nepieciešamo finansējumu”” </t>
    </r>
  </si>
  <si>
    <r>
      <rPr>
        <b/>
        <sz val="11"/>
        <color theme="1"/>
        <rFont val="Times New Roman"/>
        <family val="1"/>
        <charset val="186"/>
      </rPr>
      <t xml:space="preserve">2.3. </t>
    </r>
    <r>
      <rPr>
        <sz val="11"/>
        <color theme="1"/>
        <rFont val="Times New Roman"/>
        <family val="1"/>
        <charset val="186"/>
      </rPr>
      <t>MK 21.09.2021. prot. Nr.62, 1. §“Informatīvais ziņojums "Par dzeloņstiepļu žoga ierīkošanu uz Latvijas Republikas valsts ārējās robežas ar Baltkrievijas Republiku"” 2.punkts - apropriācijas pārdale 2021. gadam no Iekšlietu ministrijas budžeta programmas 10.00.00 "Valsts robežsardzes darbība" 2018. - 2020. gada prioritārā pasākuma "Latvijas Republikas valsts robežas uzturēšana" (preces un pakalpojumi) uz Iekšlietu ministrijas budžeta apakšprogrammu 40.02.00 "Nekustamais īpašums un centralizētais iepirkums"</t>
    </r>
  </si>
  <si>
    <r>
      <rPr>
        <b/>
        <sz val="11"/>
        <color theme="1"/>
        <rFont val="Times New Roman"/>
        <family val="1"/>
        <charset val="186"/>
      </rPr>
      <t>2.2.</t>
    </r>
    <r>
      <rPr>
        <sz val="11"/>
        <color theme="1"/>
        <rFont val="Times New Roman"/>
        <family val="1"/>
        <charset val="186"/>
      </rPr>
      <t xml:space="preserve"> MK 13.10.2021. rīkojums Nr.734 “Par finanšu līdzekļu piešķiršanu no valsts budžeta programmas "Līdzekļi neparedzētiem gadījumiem"”</t>
    </r>
  </si>
  <si>
    <r>
      <rPr>
        <b/>
        <sz val="11"/>
        <color theme="1"/>
        <rFont val="Times New Roman"/>
        <family val="1"/>
        <charset val="186"/>
      </rPr>
      <t>2.1.</t>
    </r>
    <r>
      <rPr>
        <sz val="11"/>
        <color theme="1"/>
        <rFont val="Times New Roman"/>
        <family val="1"/>
        <charset val="186"/>
      </rPr>
      <t xml:space="preserve"> MK 23.09.2021. rīkojums Nr.675 “Par finanšu līdzekļu piešķiršanu no valsts budžeta programmas "Līdzekļi neparedzētiem gadījumiem"” 
(MK 21.09.2021. prot. Nr.62, 1. § “Informatīvais ziņojums “Par dzeloņstiepļu žoga ierīkošanu uz Latvijas Republikas valsts ārējās robežas ar Baltkrievijas Republiku"” 5.punkts)</t>
    </r>
  </si>
  <si>
    <r>
      <rPr>
        <b/>
        <sz val="11"/>
        <color theme="1"/>
        <rFont val="Times New Roman"/>
        <family val="1"/>
        <charset val="186"/>
      </rPr>
      <t>2.6.</t>
    </r>
    <r>
      <rPr>
        <sz val="11"/>
        <color theme="1"/>
        <rFont val="Times New Roman"/>
        <family val="1"/>
        <charset val="186"/>
      </rPr>
      <t xml:space="preserve"> Finanšu ministrijas 2022.gada 25.aprīļa rīkojums Nr.249 "Par apropriācijas pārdali" (no budžeta resora "74. Gadskārtējā valsts budžeta izpildes procesā pārdalāmais finansējums" 01.00.00 programmas "Apropriācijas rezerve") </t>
    </r>
  </si>
  <si>
    <r>
      <rPr>
        <b/>
        <sz val="11"/>
        <color theme="1"/>
        <rFont val="Times New Roman"/>
        <family val="1"/>
        <charset val="186"/>
      </rPr>
      <t>2.7.</t>
    </r>
    <r>
      <rPr>
        <sz val="11"/>
        <color theme="1"/>
        <rFont val="Times New Roman"/>
        <family val="1"/>
        <charset val="186"/>
      </rPr>
      <t xml:space="preserve"> MK 17.05.2022. rīkojums Nr.343 “Par finanšu līdzekļu piešķiršanu no valsts budžeta programmas "Līdzekļi neparedzētiem gadījumiem"” 
(MK 17.05.2022. prot. Nr.27, 38.§ “Informatīvais ziņojums “Par pagaidu  dzeloņstiepļu žoga izbūvi uz valsts sauszemes robežas gar Latvijas Republikas – Baltkrievijas Republikas valsts robežu, Latvijas Republikas – Krievijas Federācijas valsts robežas infrastruktūras izbūves ekspertīzi, īpašuma tiesību sakārtošanu un tam nepieciešamo finansējumu””)</t>
    </r>
  </si>
  <si>
    <t>KOPĀ 2.</t>
  </si>
  <si>
    <r>
      <rPr>
        <b/>
        <sz val="11"/>
        <color theme="1"/>
        <rFont val="Times New Roman"/>
        <family val="1"/>
        <charset val="186"/>
      </rPr>
      <t>3.1</t>
    </r>
    <r>
      <rPr>
        <sz val="11"/>
        <color theme="1"/>
        <rFont val="Times New Roman"/>
        <family val="1"/>
        <charset val="186"/>
      </rPr>
      <t>. MK 06.10.2021. rīkojums Nr.694 “Par apropriācijas pārdali valsts robežas infrastruktūras izbūves nodrošināšanai” 1.1. apakšpunkts - pārdalīt finansējumu no Iekšlietu ministrijas budžeta programmas 10.00.00 "Valsts robežsardzes darbība" 2018.-2020. gada prioritārā pasākuma "Latvijas Republikas valsts robežas uzturēšana". Iekšlietu ministrijas budžeta apakšprogrammai 40.01.00 "Administrēšana", lai nodrošinātu Nodrošinājuma valsts aģentūras personāla resursu kapacitāti (Ministru kabineta 2021. gada 10. augusta sēdes prot. Nr. 55 2. § 7.2.1. apakšpunkts)</t>
    </r>
  </si>
  <si>
    <t>40.01.00 “Administrēšana”</t>
  </si>
  <si>
    <t>KOPĀ 3.</t>
  </si>
  <si>
    <t>4. Ar valsts robežas izbūvi saistītie pakalpojumi (finansējums VAS “Valsts nekustamie īpašumi”)</t>
  </si>
  <si>
    <r>
      <rPr>
        <b/>
        <sz val="11"/>
        <color theme="1"/>
        <rFont val="Times New Roman"/>
        <family val="1"/>
        <charset val="186"/>
      </rPr>
      <t>4.2.</t>
    </r>
    <r>
      <rPr>
        <sz val="11"/>
        <color theme="1"/>
        <rFont val="Times New Roman"/>
        <family val="1"/>
        <charset val="186"/>
      </rPr>
      <t xml:space="preserve"> MK 24.02.2022.rīkojums Nr.130 “Par apropriācijas pārdali” (12 503 572 EUR ietvaros)  no valsts budžeta programmas 14.00.00 "Valsts robežas infrastruktūras izveide"" (plāns: 2022.gadā 14 450 325 euro; 2023.gadā 19 306 626 euro; 2024. gadā 6 513 665 euro)  pārdalīt uz Iekšlietu ministrijas budžeta apakšprogrammu 40.02.00 "Nekustamais īpašums un centralizētais iepirkums";
MK 22.02.2022,. sēdes prot. Nr.9, 53. § “Informatīvais ziņojums “Par prioritāri izbūvējamajiem valsts robežas joslas posmiem uz valsts sauszemes robežas gar Latvijas Republikas – Baltkrievijas Republikas valsts robežu nepieciešamo finansējumu”” 3.punkts</t>
    </r>
  </si>
  <si>
    <r>
      <t xml:space="preserve">40.02.00 “Nekustamais īpašums un centralizētais iepirkums”
</t>
    </r>
    <r>
      <rPr>
        <b/>
        <i/>
        <sz val="11"/>
        <color theme="1"/>
        <rFont val="Times New Roman"/>
        <family val="1"/>
        <charset val="186"/>
      </rPr>
      <t>Projekta vadība</t>
    </r>
  </si>
  <si>
    <r>
      <rPr>
        <b/>
        <sz val="11"/>
        <color theme="1"/>
        <rFont val="Times New Roman"/>
        <family val="1"/>
        <charset val="186"/>
      </rPr>
      <t>4.1 .</t>
    </r>
    <r>
      <rPr>
        <sz val="11"/>
        <color theme="1"/>
        <rFont val="Times New Roman"/>
        <family val="1"/>
        <charset val="186"/>
      </rPr>
      <t>FM 12.12.2021. rīkojums Nr.784 “Par apropriācijas pārdali” - lai nodrošinātu finansējumu līguma noslēgšanai</t>
    </r>
    <r>
      <rPr>
        <b/>
        <i/>
        <sz val="11"/>
        <color theme="1"/>
        <rFont val="Times New Roman"/>
        <family val="1"/>
        <charset val="186"/>
      </rPr>
      <t xml:space="preserve"> par dzīvnieku migrāciju taku identificēšanu un ieteikumu sniegšanu</t>
    </r>
    <r>
      <rPr>
        <sz val="11"/>
        <color theme="1"/>
        <rFont val="Times New Roman"/>
        <family val="1"/>
        <charset val="186"/>
      </rPr>
      <t xml:space="preserve"> Latvijas Republikas – Baltkrievijas Republikas robežas teritorijā saistībā ar ārējās sauszemes robežas infrastruktūras izbūves projekta precizēšanu -  pārdale no programmas 10.00.00 “Valsts robežsardzes darbība” 2018-2020.gada prioritārajam pasākumam “Latvijas Republikas valsts robežas uzturēšana”</t>
    </r>
  </si>
  <si>
    <r>
      <rPr>
        <b/>
        <sz val="11"/>
        <color theme="1"/>
        <rFont val="Times New Roman"/>
        <family val="1"/>
        <charset val="186"/>
      </rPr>
      <t>4.3.</t>
    </r>
    <r>
      <rPr>
        <sz val="11"/>
        <color theme="1"/>
        <rFont val="Times New Roman"/>
        <family val="1"/>
        <charset val="186"/>
      </rPr>
      <t xml:space="preserve"> MK 22.02.2022, sēdes prot. Nr.9,53. § “Informatīvais ziņojums "Par prioritāri izbūvējamajiem valsts robežas joslas posmiem uz valsts sauszemes robežas gar Latvijas Republikas – Baltkrievijas Republikas valsts robežu nepieciešamo finansējumu”” 5.2.apakšpunkts </t>
    </r>
  </si>
  <si>
    <r>
      <rPr>
        <b/>
        <sz val="11"/>
        <color theme="1"/>
        <rFont val="Times New Roman"/>
        <family val="1"/>
        <charset val="186"/>
      </rPr>
      <t>4.4.</t>
    </r>
    <r>
      <rPr>
        <sz val="11"/>
        <color theme="1"/>
        <rFont val="Times New Roman"/>
        <family val="1"/>
        <charset val="186"/>
      </rPr>
      <t xml:space="preserve"> Ministru kabineta 2017. gada 17. oktobra rīkojuma Nr. 589 “Par Iekšlietu ministrijas ilgtermiņa saistībām valsts robežas joslas infrastruktūras izbūvei gar Latvijas Republikas un Krievijas Federācijas robežu un gar Latvijas Republikas un Baltkrievijas Republikas robežu” 3.punkts-ilgtermiņa saistības pasākumam “Valsts robežas joslas infrastruktūras izbūve gar Latvijas Republikas un Baltkrievijas Republikas robežu” budžeta apakšprogrammā 40.02.00 “Nekustamais īpašums un centralizētais iepirkums” plānotā finansējuma (2 072 400 EUR ietvaros)</t>
    </r>
  </si>
  <si>
    <t>KOPĀ 4.</t>
  </si>
  <si>
    <r>
      <rPr>
        <b/>
        <sz val="11"/>
        <color theme="1"/>
        <rFont val="Times New Roman"/>
        <family val="1"/>
        <charset val="186"/>
      </rPr>
      <t>5.1.</t>
    </r>
    <r>
      <rPr>
        <sz val="11"/>
        <color theme="1"/>
        <rFont val="Times New Roman"/>
        <family val="1"/>
        <charset val="186"/>
      </rPr>
      <t xml:space="preserve"> MK 24.02.2022.rīkojums Nr.130 “Par apropriācijas pārdali” (12 503 572 EUR ietvaros)  no valsts budžeta programmas 14.00.00 "Valsts robežas infrastruktūras izveide" (plāns: 2022.gadā 14 450 325 euro; 2023.gadā 19 306 626 euro; 2024.gadā 6 513 665 euro)  pārdalīt uz Iekšlietu ministrijas budžeta apakšprogrammu 40.02.00 "Nekustamais īpašums un centralizētais iepirkums"; 
MK 22.02.2022. sēdes prot. Nr.9, 53.§ "Informatīvais ziņojums "Par prioritāri izbūvējamajiem valsts robežas joslas posmiem uz valsts sauszemes robežas gar Latvijas Republikas – Baltkrievijas Republikas valsts robežu nepieciešamo finansējumu"” 3.punkts, 5.1.apakspunkts</t>
    </r>
  </si>
  <si>
    <t>5.1.1.Būvniecības ieceres izstrāde</t>
  </si>
  <si>
    <t>5.1.3.Būvdarbu autoruzraudzība</t>
  </si>
  <si>
    <t>5.1.4. Tehniskā projekta ekspertīzes veikšana</t>
  </si>
  <si>
    <t>5.1.5.Būvdarbu būvuzraudzība</t>
  </si>
  <si>
    <r>
      <t>5.1.2.</t>
    </r>
    <r>
      <rPr>
        <i/>
        <sz val="9"/>
        <color rgb="FF333333"/>
        <rFont val="Times New Roman"/>
        <family val="1"/>
        <charset val="186"/>
      </rPr>
      <t xml:space="preserve"> </t>
    </r>
    <r>
      <rPr>
        <sz val="9"/>
        <color rgb="FF333333"/>
        <rFont val="Times New Roman"/>
        <family val="1"/>
        <charset val="186"/>
      </rPr>
      <t>Būvdarbu veikšana</t>
    </r>
  </si>
  <si>
    <t>KOPĀ 5.1.</t>
  </si>
  <si>
    <r>
      <rPr>
        <b/>
        <sz val="11"/>
        <color theme="1"/>
        <rFont val="Times New Roman"/>
        <family val="1"/>
        <charset val="186"/>
      </rPr>
      <t>5.2.</t>
    </r>
    <r>
      <rPr>
        <sz val="11"/>
        <color theme="1"/>
        <rFont val="Times New Roman"/>
        <family val="1"/>
        <charset val="186"/>
      </rPr>
      <t xml:space="preserve"> MK 22.02.2022. sēdes prot. Nr.9, 53.§ "Informatīvais ziņojums "Par prioritāri izbūvējamajiem valsts robežas joslas posmiem uz valsts sauszemes robežas gar Latvijas Republikas – Baltkrievijas Republikas valsts robežu nepieciešamo finansējumu"” 5.2.apakšpunkts</t>
    </r>
  </si>
  <si>
    <t>5.2.1.Būvdarbu veikšana</t>
  </si>
  <si>
    <t>5.2.2.Būvdarbu autoruzraudzība</t>
  </si>
  <si>
    <t>5.2.3.Būvdarbu būvuzraudzība</t>
  </si>
  <si>
    <t>KOPĀ 5.2.</t>
  </si>
  <si>
    <r>
      <rPr>
        <b/>
        <sz val="11"/>
        <color theme="1"/>
        <rFont val="Times New Roman"/>
        <family val="1"/>
        <charset val="186"/>
      </rPr>
      <t>5.3.</t>
    </r>
    <r>
      <rPr>
        <sz val="11"/>
        <color theme="1"/>
        <rFont val="Times New Roman"/>
        <family val="1"/>
        <charset val="186"/>
      </rPr>
      <t xml:space="preserve"> MK 17.10.2017. rīkojuma Nr. 589 “Par Iekšlietu ministrijas ilgtermiņa saistībām valsts robežas joslas infrastruktūras izbūvei gar Latvijas Republikas un Krievijas Federācijas robežu un gar Latvijas Republikas un Baltkrievijas Republikas robežu” 3.punkts-ilgtermiņa saistības pasākumam “Valsts robežas joslas infrastruktūras izbūve gar Latvijas Republikas un Baltkrievijas Republikas robežu” budžeta apakšprogrammā 40.02.00 “Nekustamais īpašums un centralizētais iepirkums” plānotā finansējuma (2 072 400 EUR ietvaros) </t>
    </r>
  </si>
  <si>
    <t>5.3.1.Būvniecības ieceres izstrāde</t>
  </si>
  <si>
    <t>KOPĀ 5.3.</t>
  </si>
  <si>
    <r>
      <rPr>
        <b/>
        <sz val="11"/>
        <color theme="1"/>
        <rFont val="Times New Roman"/>
        <family val="1"/>
        <charset val="186"/>
      </rPr>
      <t>5.4</t>
    </r>
    <r>
      <rPr>
        <sz val="11"/>
        <color theme="1"/>
        <rFont val="Times New Roman"/>
        <family val="1"/>
        <charset val="186"/>
      </rPr>
      <t>. MK 18.03.2022. rīkojums Nr.190 “Par finanšu līdzekļu piešķiršanu no valsts budžeta programmas “Līdzekļi neparedzētiem gadījumiem”; 
MK 17.03.2022. prot. Nr.16, 1. § “Informatīvais ziņojums "Par valsts ārējās sauszemes robežas apsardzībai nepieciešamās infrastruktūras izbūves gar Latvijas Republikas un Baltkrievijas Republikas valsts robežu cenu aptaujas rezultātiem un priekšlikumiem turpmākai rīcībai"” 3.2.apakšpunkts</t>
    </r>
  </si>
  <si>
    <t>5.4.1.Būvdarbu veikšana</t>
  </si>
  <si>
    <t>5.4.2.Būvdarbu autoruzraudzība</t>
  </si>
  <si>
    <t>5.4.3.Būvniecības ieceres izstrāde</t>
  </si>
  <si>
    <t>KOPĀ 5.4.</t>
  </si>
  <si>
    <r>
      <rPr>
        <b/>
        <sz val="11"/>
        <color theme="1"/>
        <rFont val="Times New Roman"/>
        <family val="1"/>
        <charset val="186"/>
      </rPr>
      <t>5.5</t>
    </r>
    <r>
      <rPr>
        <sz val="11"/>
        <color theme="1"/>
        <rFont val="Times New Roman"/>
        <family val="1"/>
        <charset val="186"/>
      </rPr>
      <t>. MK 18.03.2022. rīkojums Nr.191 “Par apropriācijas pārdali” no valsts budžeta programmas 14.00.00 "Valsts robežas infrastruktūras izveide" (plāns: 2022.gadā 14 450 325 euro); 
MK 17.03.2022. prot. Nr.16, 1. § “Informatīvais ziņojums "Par valsts ārējās sauszemes robežas apsardzībai nepieciešamās infrastruktūras izbūves gar Latvijas Republikas un Baltkrievijas Republikas valsts robežu cenu aptaujas rezultātiem un priekšlikumiem turpmākai rīcībai”” 3.1.apakšpunkts</t>
    </r>
  </si>
  <si>
    <t>5.5.1. Būvdarbu veikšana</t>
  </si>
  <si>
    <t>KOPĀ 5.5.</t>
  </si>
  <si>
    <r>
      <rPr>
        <b/>
        <sz val="11"/>
        <color theme="1"/>
        <rFont val="Times New Roman"/>
        <family val="1"/>
        <charset val="186"/>
      </rPr>
      <t>5.6</t>
    </r>
    <r>
      <rPr>
        <sz val="11"/>
        <color theme="1"/>
        <rFont val="Times New Roman"/>
        <family val="1"/>
        <charset val="186"/>
      </rPr>
      <t>. MK 17.03.2022. prot. Nr.16, 1. § “Informatīvais ziņojums "Par valsts ārējās sauszemes robežas apsardzībai nepieciešamās infrastruktūras izbūves gar Latvijas Republikas un Baltkrievijas Republikas valsts robežu cenu aptaujas rezultātiem un priekšlikumiem turpmākai rīcībai””  5.1.apakšpunkts</t>
    </r>
  </si>
  <si>
    <t>5.6.1.Būvdarbu veikšana</t>
  </si>
  <si>
    <t>5.6.2.Būvdarbu autoruzraudzība</t>
  </si>
  <si>
    <t>5.6.3.Būvniecības ieceres izstrāde</t>
  </si>
  <si>
    <t>KOPĀ 5.6.</t>
  </si>
  <si>
    <t>KOPĀ 5.</t>
  </si>
  <si>
    <r>
      <rPr>
        <b/>
        <sz val="11"/>
        <color theme="1"/>
        <rFont val="Times New Roman"/>
        <family val="1"/>
        <charset val="186"/>
      </rPr>
      <t xml:space="preserve">6.1. </t>
    </r>
    <r>
      <rPr>
        <sz val="11"/>
        <color theme="1"/>
        <rFont val="Times New Roman"/>
        <family val="1"/>
        <charset val="186"/>
      </rPr>
      <t>MK 17.05.2022. rīkojums Nr.343 “Par finanšu līdzekļu piešķiršanu no valsts budžeta programmas "Līdzekļi neparedzētiem gadījumiem"” 
(MK 17.05.2022. prot. Nr.27, 38.§ “Informatīvais ziņojums “Par pagaidu  dzeloņstiepļu žoga izbūvi uz valsts sauszemes robežas gar Latvijas Republikas – Baltkrievijas Republikas valsts robežu, Latvijas Republikas – Krievijas Federācijas valsts robežas infrastruktūras izbūves ekspertīzi, īpašuma tiesību sakārtošanu un tam nepieciešamo finansējumu””)</t>
    </r>
  </si>
  <si>
    <t>KOPĀ 6.</t>
  </si>
  <si>
    <r>
      <rPr>
        <b/>
        <sz val="11"/>
        <color theme="1"/>
        <rFont val="Times New Roman"/>
        <family val="1"/>
        <charset val="186"/>
      </rPr>
      <t>1.1</t>
    </r>
    <r>
      <rPr>
        <sz val="11"/>
        <color theme="1"/>
        <rFont val="Times New Roman"/>
        <family val="1"/>
        <charset val="186"/>
      </rPr>
      <t xml:space="preserve">. FM 19.04.2021. rīkojums Nr.230 “Par apropriācijas pārdali” (no budžeta resora "74. Gadskārtējā valsts budžeta izpildes procesā pārdalāmais finansējums" 01.00.00 programmas "Apropriācijas rezerve") </t>
    </r>
  </si>
  <si>
    <r>
      <rPr>
        <b/>
        <sz val="11"/>
        <color theme="1"/>
        <rFont val="Times New Roman"/>
        <family val="1"/>
        <charset val="186"/>
      </rPr>
      <t>1.2.</t>
    </r>
    <r>
      <rPr>
        <sz val="11"/>
        <color theme="1"/>
        <rFont val="Times New Roman"/>
        <family val="1"/>
        <charset val="186"/>
      </rPr>
      <t xml:space="preserve"> Iekšējā līdzekļu pārdale no programmas 10.00.00 "Valsts robežsardzes darbība" 2018. – 2020. gada prioritārā pasākuma "Latvijas Republikas valsts robežas uzturēšana", lai nodrošinātu valstij piekritīgo un sabiedrības vajadzībām atsavināmo zemes vienību, kuras atrodas Latvijas Republikas valsts robežas joslā gar Krievijas Federāciju un Baltkrievijas Republiku, īpašuma tiesību sakārtošanu, kā arī uz tām esošo mežaudžu novērtēšanu uzņemšanai grāmatvedības uzskaitē (MK 24.08.2021. prot.Nr.57 52.§ 26.p.)</t>
    </r>
  </si>
  <si>
    <r>
      <rPr>
        <b/>
        <sz val="11"/>
        <color theme="1"/>
        <rFont val="Times New Roman"/>
        <family val="1"/>
        <charset val="186"/>
      </rPr>
      <t>1.3.</t>
    </r>
    <r>
      <rPr>
        <sz val="11"/>
        <color theme="1"/>
        <rFont val="Times New Roman"/>
        <family val="1"/>
        <charset val="186"/>
      </rPr>
      <t xml:space="preserve"> MK 17.05.2022. rīkojums Nr.343 “Par finanšu līdzekļu piešķiršanu no valsts budžeta programmas "Līdzekļi neparedzētiem gadījumiem"” 
(MK 17.05.2022. prot. Nr.27, 38.§ “Informatīvais ziņojums “Par pagaidu  dzeloņstiepļu žoga izbūvi uz valsts sauszemes robežas gar Latvijas Republikas – Baltkrievijas Republikas valsts robežu, Latvijas Republikas – Krievijas Federācijas valsts robežas infrastruktūras izbūves ekspertīzi, īpašuma tiesību sakārtošanu un tam nepieciešamo finansējumu””)</t>
    </r>
  </si>
  <si>
    <t>10.00.00 “Valsts robežsardzes darbība”</t>
  </si>
  <si>
    <t>3.Personāla resursu kapacitāte (NVA)</t>
  </si>
  <si>
    <t>1. Īpašuma tiesību sakārtošana, mežaudžu novērtēšana (NVA)</t>
  </si>
  <si>
    <t>2. Pagaidu dzeloņstiepļu žoga ierīkošana (NVA)</t>
  </si>
  <si>
    <t>6. Valsts robežjoslas gar Latvijas Republikas un Krievijas Federācijas robežas izbūves ekspertīze (NVA)</t>
  </si>
  <si>
    <r>
      <t xml:space="preserve">40.02.00 “Nekustamais īpašums un centralizētais iepirkums”
</t>
    </r>
    <r>
      <rPr>
        <b/>
        <i/>
        <sz val="11"/>
        <color theme="1"/>
        <rFont val="Times New Roman"/>
        <family val="1"/>
        <charset val="186"/>
      </rPr>
      <t>Topogrāfiskā plāna izstrāde</t>
    </r>
  </si>
  <si>
    <t>2021.gada plāns</t>
  </si>
  <si>
    <t>5. Būvniecības ieceres izstrāde un  būvdarbu veikšana prioritāri veicamajos darbu posmos (indikatīvi 83,9 km) 1. kārta (1-9.posms)
(finansējums VAS “Valsts nekustamie īpašumi”)</t>
  </si>
  <si>
    <t>7. Būvniecības ieceres izstrāde un  būvdarbu veikšana prioritāri veicamajos darbu posmos (indikatīvi 63,93 km) 2. kārta (10-16.posms)
(finansējums VAS “Valsts nekustamie īpašumi”)</t>
  </si>
  <si>
    <t>2025.gada plāns</t>
  </si>
  <si>
    <t>7.1.1.Būvniecības ieceres izstrāde</t>
  </si>
  <si>
    <r>
      <t>7.1.2.</t>
    </r>
    <r>
      <rPr>
        <i/>
        <sz val="9"/>
        <color rgb="FF333333"/>
        <rFont val="Times New Roman"/>
        <family val="1"/>
        <charset val="186"/>
      </rPr>
      <t xml:space="preserve"> </t>
    </r>
    <r>
      <rPr>
        <sz val="9"/>
        <color rgb="FF333333"/>
        <rFont val="Times New Roman"/>
        <family val="1"/>
        <charset val="186"/>
      </rPr>
      <t>Būvdarbu veikšana</t>
    </r>
  </si>
  <si>
    <t>7.1.3.Būvdarbu autoruzraudzība</t>
  </si>
  <si>
    <t>7.1.4.Būvdarbu būvuzraudzība</t>
  </si>
  <si>
    <t>KOPĀ 7.</t>
  </si>
  <si>
    <r>
      <t xml:space="preserve">99.00.00 “Līdzekļu neparedzētiem gadījumiem izlietojums”
</t>
    </r>
    <r>
      <rPr>
        <b/>
        <i/>
        <sz val="11"/>
        <color theme="1"/>
        <rFont val="Times New Roman"/>
        <family val="1"/>
        <charset val="186"/>
      </rPr>
      <t>Projekta vadība</t>
    </r>
  </si>
  <si>
    <t>KOPĀ 8.</t>
  </si>
  <si>
    <t>projektu vadība</t>
  </si>
  <si>
    <t>topogrāfiskā plāna izstrāde</t>
  </si>
  <si>
    <t>tehniskā projekta ekspertīzes veikšana</t>
  </si>
  <si>
    <t>būvuzraudzība</t>
  </si>
  <si>
    <t>būvniecības iecere, būvdarbi, autoruzraudzība (finansiālās saistības)</t>
  </si>
  <si>
    <t xml:space="preserve">dzīvnieku migrāciju taku identificēšanai un ieteikumu sniegšanai </t>
  </si>
  <si>
    <t xml:space="preserve">8. Būvprojekta izspraušana dabā (NVA)
(trasējuma nodrošināšana (projekta ģenerālplānā iezīmētās infrastruktūras trases iezīmēšana (izspraušana) dabā)) </t>
  </si>
  <si>
    <r>
      <rPr>
        <b/>
        <sz val="11"/>
        <color theme="1"/>
        <rFont val="Times New Roman"/>
        <family val="1"/>
        <charset val="186"/>
      </rPr>
      <t>4.5.</t>
    </r>
    <r>
      <rPr>
        <sz val="11"/>
        <color theme="1"/>
        <rFont val="Times New Roman"/>
        <family val="1"/>
        <charset val="186"/>
      </rPr>
      <t xml:space="preserve"> MK 14.06.2022. sēdes prot. Nr.32, 52.§ "Informatīvais ziņojums "Par pastāvīgās infrastruktūras valsts robežas joslā uz valsts sauszemes robežas gar Latvijas Republikas – Baltkrievijas Republikas valsts robežu izbūves turpināšanu (2.kārta) un šim mērķim nepieciešamo finansējumu" 2. un 3.punkts 
MK</t>
    </r>
    <r>
      <rPr>
        <sz val="11"/>
        <rFont val="Times New Roman"/>
        <family val="1"/>
        <charset val="186"/>
      </rPr>
      <t xml:space="preserve"> 16.06.2022. r</t>
    </r>
    <r>
      <rPr>
        <sz val="11"/>
        <color theme="1"/>
        <rFont val="Times New Roman"/>
        <family val="1"/>
        <charset val="186"/>
      </rPr>
      <t>īkojums Nr.437 “Par finanšu līdzekļu piešķiršanu no valsts budžeta programmas “Līdzekļi neparedzētiem gadījumiem”"</t>
    </r>
  </si>
  <si>
    <r>
      <rPr>
        <b/>
        <sz val="11"/>
        <color theme="1"/>
        <rFont val="Times New Roman"/>
        <family val="1"/>
        <charset val="186"/>
      </rPr>
      <t>7.1.</t>
    </r>
    <r>
      <rPr>
        <sz val="11"/>
        <color theme="1"/>
        <rFont val="Times New Roman"/>
        <family val="1"/>
        <charset val="186"/>
      </rPr>
      <t xml:space="preserve"> MK 14.06.2022. sēdes prot. Nr.32, 52.§ "Informatīvais ziņojums "Par pastāvīgās infrastruktūras valsts robežas joslā uz valsts sauszemes robežas gar Latvijas Republikas – Baltkrievijas Republikas valsts robežu izbūves turpināšanu (2.kārta) un šim mērķim nepieciešamo finansējumu" 2. un 3.punkts (tajā skaitā pārdale no 14.00.00. "Valsts robežas infrastruktūras izveide" 2024. gadā 100 624 euro (atlikums)
MK </t>
    </r>
    <r>
      <rPr>
        <sz val="11"/>
        <rFont val="Times New Roman"/>
        <family val="1"/>
        <charset val="186"/>
      </rPr>
      <t>16.06.2022.</t>
    </r>
    <r>
      <rPr>
        <sz val="11"/>
        <color theme="1"/>
        <rFont val="Times New Roman"/>
        <family val="1"/>
        <charset val="186"/>
      </rPr>
      <t xml:space="preserve"> rīkojums Nr.437 “Par finanšu līdzekļu piešķiršanu no valsts budžeta programmas “Līdzekļi neparedzētiem gadījumiem”"</t>
    </r>
  </si>
  <si>
    <r>
      <rPr>
        <b/>
        <sz val="11"/>
        <color theme="1"/>
        <rFont val="Times New Roman"/>
        <family val="1"/>
        <charset val="186"/>
      </rPr>
      <t xml:space="preserve">8.1. </t>
    </r>
    <r>
      <rPr>
        <sz val="11"/>
        <color theme="1"/>
        <rFont val="Times New Roman"/>
        <family val="1"/>
        <charset val="186"/>
      </rPr>
      <t xml:space="preserve">MK 14.06.2022. sēdes prot. Nr.32, 52.§ "Informatīvais ziņojums "Par pastāvīgās infrastruktūras valsts robežas joslā uz valsts sauszemes robežas gar Latvijas Republikas – Baltkrievijas Republikas valsts robežu izbūves turpināšanu (2.kārta) un šim mērķim nepieciešamo finansējumu" 2. un 3.punkts 
MK </t>
    </r>
    <r>
      <rPr>
        <sz val="11"/>
        <rFont val="Times New Roman"/>
        <family val="1"/>
        <charset val="186"/>
      </rPr>
      <t xml:space="preserve">16.06.2022. </t>
    </r>
    <r>
      <rPr>
        <sz val="11"/>
        <color theme="1"/>
        <rFont val="Times New Roman"/>
        <family val="1"/>
        <charset val="186"/>
      </rPr>
      <t>rīkojums Nr.437 “Par finanšu līdzekļu piešķiršanu no valsts budžeta programmas “Līdzekļi neparedzētiem gadījumiem”"</t>
    </r>
  </si>
  <si>
    <t>2022.gada izpilde</t>
  </si>
  <si>
    <r>
      <t xml:space="preserve">40.02.00 “Nekustamais īpašums un centralizētais iepirkums”
</t>
    </r>
    <r>
      <rPr>
        <b/>
        <sz val="11"/>
        <color theme="1"/>
        <rFont val="Times New Roman"/>
        <family val="1"/>
        <charset val="186"/>
      </rPr>
      <t>Projekta vadība</t>
    </r>
  </si>
  <si>
    <r>
      <rPr>
        <b/>
        <sz val="11"/>
        <color theme="1"/>
        <rFont val="Times New Roman"/>
        <family val="1"/>
        <charset val="186"/>
      </rPr>
      <t>4.6</t>
    </r>
    <r>
      <rPr>
        <sz val="11"/>
        <color theme="1"/>
        <rFont val="Times New Roman"/>
        <family val="1"/>
        <charset val="186"/>
      </rPr>
      <t>. MK 27.06.2023. sēdes prot. Nr.34, 65.§ Informatīvais ziņojums "Par pastāvīgās infrastruktūras uz valsts ārējās sauszemes robežas izbūves turpināšanu un šim mērķim nepieciešamo finansējumu" (23-TA-1431)
MK 27.06.2023. rīkojums Nr.397 "Par apropriācijas pārdali no budžeta resora "74. Gadskārtējā valsts budžeta izpildes procesā pārdalāmais finansējums" programmas 18.00.00 "Finansējums valsts drošības stiprināšanas pasākumiem""  (23-TA-1432)</t>
    </r>
  </si>
  <si>
    <t>5.7.. MK 27.06.2023. sēdes prot. Nr.34, 65.§ Informatīvais ziņojums "Par pastāvīgās infrastruktūras uz valsts ārējās sauszemes robežas izbūves turpināšanu un šim mērķim nepieciešamo finansējumu" (23-TA-1431)
MK 27.06.2023. rīkojums Nr.397 "Par apropriācijas pārdali no budžeta resora "74. Gadskārtējā valsts budžeta izpildes procesā pārdalāmais finansējums" programmas 18.00.00 "Finansējums valsts drošības stiprināšanas pasākumiem""  (23-TA-1432)</t>
  </si>
  <si>
    <t>5.7.1..Būvdarbu veikšana</t>
  </si>
  <si>
    <t>5.7.2.Būvdarbu būvuzraudzība</t>
  </si>
  <si>
    <t>KOPĀ 5.7.</t>
  </si>
  <si>
    <r>
      <rPr>
        <b/>
        <sz val="11"/>
        <color theme="1"/>
        <rFont val="Times New Roman"/>
        <family val="1"/>
        <charset val="186"/>
      </rPr>
      <t>1.5.</t>
    </r>
    <r>
      <rPr>
        <sz val="11"/>
        <color theme="1"/>
        <rFont val="Times New Roman"/>
        <family val="1"/>
        <charset val="186"/>
      </rPr>
      <t xml:space="preserve"> MK 27.06.2023. rīkojums Nr.397 "Par apropriācijas pārdali no budžeta resora "74. Gadskārtējā valsts budžeta izpildes procesā pārdalāmais finansējums" programmas 18.00.00 "Finansējums valsts drošības stiprināšanas pasākumiem""  (23-TA-1432)</t>
    </r>
  </si>
  <si>
    <t>1.4. FM 25.05.2023. rīkojums Nr.148 "Par apropriācijas pārdali"</t>
  </si>
  <si>
    <t>KOPĀ 9.</t>
  </si>
  <si>
    <t xml:space="preserve">II. Finansiāla atbalsta instrumenta robežu pārvaldībai un vīzu politikai 2021. –2027. gada plānošanas perioda nacionālās programmas līdzekļi </t>
  </si>
  <si>
    <t>PĀRSKATS PAR IZDEVUMIEM, KAS SAISTĪTI AR VALSTS ROBEŽAS INFRASTRUKTŪRAS 
IZBŪVI UN ĪPAŠUMTIESĪBU SAKĀRTOŠANU 2021.- 2026. GADAM
I.Dotācija no vispārējiem ieņēmumiem</t>
  </si>
  <si>
    <r>
      <rPr>
        <b/>
        <sz val="11"/>
        <color theme="1"/>
        <rFont val="Times New Roman"/>
        <family val="1"/>
        <charset val="186"/>
      </rPr>
      <t>4.7.</t>
    </r>
    <r>
      <rPr>
        <sz val="11"/>
        <color theme="1"/>
        <rFont val="Times New Roman"/>
        <family val="1"/>
        <charset val="186"/>
      </rPr>
      <t xml:space="preserve"> MK 29.08.2023. sēdes prot. Nr.42, 7.§ Informatīvais ziņojums "Par pastāvīgās infrastruktūras uz valsts ārējās sauszemes robežas izbūves progresu, izbūves turpināšanu un šim mērķim nepieciešamo finansējumu" (23-TA-2133)</t>
    </r>
  </si>
  <si>
    <r>
      <rPr>
        <b/>
        <sz val="11"/>
        <color theme="1"/>
        <rFont val="Times New Roman"/>
        <family val="1"/>
        <charset val="186"/>
      </rPr>
      <t>9.1.</t>
    </r>
    <r>
      <rPr>
        <sz val="11"/>
        <color theme="1"/>
        <rFont val="Times New Roman"/>
        <family val="1"/>
        <charset val="186"/>
      </rPr>
      <t xml:space="preserve"> MK 29.08.2023. sēdes prot. Nr.42, 7.§ Informatīvais ziņojums "Par pastāvīgās infrastruktūras uz valsts ārējās sauszemes robežas izbūves progresu, izbūves turpināšanu un šim mērķim nepieciešamo finansējumu" (23-TA-2133)
MK 31.08.2023. rīkojums Nr.554  "Par apropriācijas pārdali no budžeta resora "74. Gadskārtējā valsts budžeta izpildes procesā pārdalāmais finansējums" programmas 18.00.00 "Finansējums valsts drošības stiprināšanas pasākumiem"" (23-TA-2134)</t>
    </r>
  </si>
  <si>
    <t>9.1.1. Būvdarbu veikšana</t>
  </si>
  <si>
    <t>9.1.3.Netiešās izmaksas</t>
  </si>
  <si>
    <t>9.1.2.Būvdarbu būvuzraudzība</t>
  </si>
  <si>
    <r>
      <rPr>
        <b/>
        <sz val="11"/>
        <color theme="1"/>
        <rFont val="Times New Roman"/>
        <family val="1"/>
        <charset val="186"/>
      </rPr>
      <t>10.1.</t>
    </r>
    <r>
      <rPr>
        <sz val="11"/>
        <color theme="1"/>
        <rFont val="Times New Roman"/>
        <family val="1"/>
        <charset val="186"/>
      </rPr>
      <t xml:space="preserve"> MK 29.08.2023. sēdes prot. Nr.42, 7.§ Informatīvais ziņojums "Par pastāvīgās infrastruktūras uz valsts ārējās sauszemes robežas izbūves progresu, izbūves turpināšanu un šim mērķim nepieciešamo finansējumu" (23-TA-2133)
MK 31.08.2023. rīkojums Nr.554  "Par apropriācijas pārdali no budžeta resora "74. Gadskārtējā valsts budžeta izpildes procesā pārdalāmais finansējums" programmas 18.00.00 "Finansējums valsts drošības stiprināšanas pasākumiem"" (23-TA-2134)</t>
    </r>
  </si>
  <si>
    <t>2026.gada plāns</t>
  </si>
  <si>
    <t>KOPĀ 10.</t>
  </si>
  <si>
    <t>PAVISAM 1.-10.</t>
  </si>
  <si>
    <r>
      <rPr>
        <b/>
        <sz val="11"/>
        <color theme="1"/>
        <rFont val="Times New Roman"/>
        <family val="1"/>
        <charset val="186"/>
      </rPr>
      <t xml:space="preserve">4.8. </t>
    </r>
    <r>
      <rPr>
        <sz val="11"/>
        <color theme="1"/>
        <rFont val="Times New Roman"/>
        <family val="1"/>
        <charset val="186"/>
      </rPr>
      <t xml:space="preserve"> MK 29.08.2023. sēdes prot. Nr.42, 7.§ Informatīvais ziņojums "Par pastāvīgās infrastruktūras uz valsts ārējās sauszemes robežas izbūves progresu, izbūves turpināšanu un šim mērķim nepieciešamo finansējumu" (23-TA-2133)
MK 31.08.2023. rīkojums Nr.554  "Par apropriācijas pārdali no budžeta resora "74. Gadskārtējā valsts budžeta izpildes procesā pārdalāmais finansējums" programmas 18.00.00 "Finansējums valsts drošības stiprināšanas pasākumiem"" (23-TA-2134)</t>
    </r>
  </si>
  <si>
    <t>INFORMATĪVI - KOPĀ (4.+5.+7.+9.+10.) 
1. un 2. kārta (16.posmi) 147,8 km
3. kārta (2.posms) 16,7 km
(finansējums VAS “Valsts nekustamie īpašumi”),
 no tā:</t>
  </si>
  <si>
    <t>10. Patruļtakas izbūve Daugavas posmā (3. kārta 2.posms);  16,7 km
(finansējums VAS “Valsts nekustamie īpašumi”)</t>
  </si>
  <si>
    <t>netiešās izmaksas</t>
  </si>
  <si>
    <t>11. Torņu un pievedceļu izbūve uz valsts sauszemes robežas gar Latvijas Republikas – Baltkrievijas Republikas valsts robežu Daugavas posmā (3.kārta, 1.posms)</t>
  </si>
  <si>
    <t>KOPĀ 11.</t>
  </si>
  <si>
    <t>10.1.1.Būvniecības ieceres izstrāde</t>
  </si>
  <si>
    <r>
      <t>10.1.2.</t>
    </r>
    <r>
      <rPr>
        <i/>
        <sz val="9"/>
        <color rgb="FF333333"/>
        <rFont val="Times New Roman"/>
        <family val="1"/>
        <charset val="186"/>
      </rPr>
      <t xml:space="preserve"> </t>
    </r>
    <r>
      <rPr>
        <sz val="9"/>
        <color rgb="FF333333"/>
        <rFont val="Times New Roman"/>
        <family val="1"/>
        <charset val="186"/>
      </rPr>
      <t>Būvdarbu veikšana</t>
    </r>
  </si>
  <si>
    <t>10.1.3.Būvdarbu autoruzraudzība</t>
  </si>
  <si>
    <t>10.1.4.Būvdarbu būvuzraudzība</t>
  </si>
  <si>
    <t>10.1.5. Tehniskā projekta ekspertīzes veikšana</t>
  </si>
  <si>
    <t>10.1.6..Netiešās izmaksas</t>
  </si>
  <si>
    <t>70.24.00.00 „Iekšējās drošības un Patvēruma, migrācijas un integrācijas fondu un Finansiāla atbalsta instrumenta robežu pārvaldībai un vīzu politikai projektu un pasākumu īstenošana (2021–2027)”</t>
  </si>
  <si>
    <t>uz 01.11.2023.</t>
  </si>
  <si>
    <t>2023.gada izpilde uz 1.novembri</t>
  </si>
  <si>
    <t>2023.gada plāns</t>
  </si>
  <si>
    <t>11.1. MK 28.02.2023. sēdes prot. Nr.12, 56.§ Informatīvais ziņojums "Par pastāvīgās infrastruktūras uz valsts ārējās sauszemes robežas izbūves turpināšanu un šim mērķim nepieciešamo finansējumu" (23-TA-180)*</t>
  </si>
  <si>
    <r>
      <t xml:space="preserve">* Atbilstoši MK lēmumam torņu un pievedceļu izbūves un ar to saistīto pakalpojumu prognozētās izmaksas veido 3 591 505 </t>
    </r>
    <r>
      <rPr>
        <i/>
        <sz val="11"/>
        <color theme="1"/>
        <rFont val="Times New Roman"/>
        <family val="1"/>
        <charset val="186"/>
      </rPr>
      <t>euro</t>
    </r>
    <r>
      <rPr>
        <sz val="11"/>
        <color theme="1"/>
        <rFont val="Times New Roman"/>
        <family val="1"/>
        <charset val="186"/>
      </rPr>
      <t xml:space="preserve">, tajā skaitā 2023. gadā 1 853 455 </t>
    </r>
    <r>
      <rPr>
        <i/>
        <sz val="11"/>
        <color theme="1"/>
        <rFont val="Times New Roman"/>
        <family val="1"/>
        <charset val="186"/>
      </rPr>
      <t>euro</t>
    </r>
    <r>
      <rPr>
        <sz val="11"/>
        <color theme="1"/>
        <rFont val="Times New Roman"/>
        <family val="1"/>
        <charset val="186"/>
      </rPr>
      <t xml:space="preserve">, 2024. gadā 1 663 777 </t>
    </r>
    <r>
      <rPr>
        <i/>
        <sz val="11"/>
        <color theme="1"/>
        <rFont val="Times New Roman"/>
        <family val="1"/>
        <charset val="186"/>
      </rPr>
      <t>euro</t>
    </r>
    <r>
      <rPr>
        <sz val="11"/>
        <color theme="1"/>
        <rFont val="Times New Roman"/>
        <family val="1"/>
        <charset val="186"/>
      </rPr>
      <t xml:space="preserve"> un 2025. gadā 74 273 </t>
    </r>
    <r>
      <rPr>
        <i/>
        <sz val="11"/>
        <color theme="1"/>
        <rFont val="Times New Roman"/>
        <family val="1"/>
        <charset val="186"/>
      </rPr>
      <t>euro</t>
    </r>
    <r>
      <rPr>
        <sz val="11"/>
        <color theme="1"/>
        <rFont val="Times New Roman"/>
        <family val="1"/>
        <charset val="186"/>
      </rPr>
      <t>. Pārskatā ir atspoguļoti faktiski piešķirtie un izlietotie līdzekļi granta līguma NVA/RPVP/2023/1 ietvaros (starpību veido NVA projekta vadības izmaksu kopsumma)</t>
    </r>
  </si>
  <si>
    <t>9. Infrastruktūras izbūves tempu kāpināšanai (2. kārta)
(finansējums VAS “Valsts nekustamie īpašumi”)</t>
  </si>
  <si>
    <t>2.pielikums
informatīvajam ziņojumam “Par pastāvīgās infrastruktūras uz valsts ārējās sauszemes robežas izbūves progresu, izbūves turpināšanu un šim mērķim nepieciešamo finansējumu”</t>
  </si>
  <si>
    <t>12. Automatizētas robežu uzraudzības infrastruktūras (tehnoloģiskās infrastruktūras izbūve)</t>
  </si>
  <si>
    <t>12. MK 12.09.2023. sēdes prot. Nr.44, 3.§ Informatīvais ziņojums "Par priekšlikumiem tehnoloģiskās infrastruktūras izbūves tempa kāpināšanai uz valsts ārējās sauszemes robežas" (23-TA-2239) (IP)</t>
  </si>
  <si>
    <t>KOPĀ 12.</t>
  </si>
  <si>
    <t>70.24.00.00 „Iekšējās drošības un Patvēruma, migrācijas un integrācijas fondu un Finansiāla atbalsta instrumenta robežu pārvaldībai un vīzu politikai projektu un pasākumu īstenošana (2021–2027)”**</t>
  </si>
  <si>
    <r>
      <t>* Atbilstoši granta līgumam VRS/RPVP/2023/3 “Automatizētas robežu uzraudzības infrastruktūra”, tā ietvaros ir piešķirts finansējums 58 222 782 euro apmērā (tostarp 43 667 087 euro Fonda finansējums un 14 555 695 euro nacionālais līdzfinansējums) (starpību veido 2027.gadam plānotie līdzekļi  1 489 381</t>
    </r>
    <r>
      <rPr>
        <i/>
        <sz val="11"/>
        <color theme="1"/>
        <rFont val="Times New Roman"/>
        <family val="1"/>
        <charset val="186"/>
      </rPr>
      <t xml:space="preserve"> euro</t>
    </r>
    <r>
      <rPr>
        <sz val="11"/>
        <color theme="1"/>
        <rFont val="Times New Roman"/>
        <family val="1"/>
        <charset val="186"/>
      </rPr>
      <t xml:space="preserve"> apmērā)</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</si>
</sst>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Calibri"/>
      <family val="2"/>
      <charset val="186"/>
      <scheme val="minor"/>
    </font>
    <font>
      <sz val="11"/>
      <color theme="1"/>
      <name val="Times New Roman"/>
      <family val="1"/>
      <charset val="186"/>
    </font>
    <font>
      <b/>
      <sz val="11"/>
      <color rgb="FFFF0000"/>
      <name val="Times New Roman"/>
      <family val="1"/>
      <charset val="186"/>
    </font>
    <font>
      <b/>
      <sz val="11"/>
      <color theme="1"/>
      <name val="Times New Roman"/>
      <family val="1"/>
      <charset val="186"/>
    </font>
    <font>
      <b/>
      <sz val="11"/>
      <color rgb="FF333333"/>
      <name val="Times New Roman"/>
      <family val="1"/>
      <charset val="186"/>
    </font>
    <font>
      <b/>
      <i/>
      <sz val="11"/>
      <color theme="1"/>
      <name val="Times New Roman"/>
      <family val="1"/>
      <charset val="186"/>
    </font>
    <font>
      <sz val="8"/>
      <color rgb="FF333333"/>
      <name val="Times New Roman"/>
      <family val="1"/>
      <charset val="186"/>
    </font>
    <font>
      <sz val="9"/>
      <color rgb="FF333333"/>
      <name val="Times New Roman"/>
      <family val="1"/>
      <charset val="186"/>
    </font>
    <font>
      <i/>
      <sz val="9"/>
      <color rgb="FF333333"/>
      <name val="Times New Roman"/>
      <family val="1"/>
      <charset val="186"/>
    </font>
    <font>
      <sz val="8"/>
      <color theme="1"/>
      <name val="Times New Roman"/>
      <family val="1"/>
      <charset val="186"/>
    </font>
    <font>
      <b/>
      <sz val="10"/>
      <color theme="1"/>
      <name val="Times New Roman"/>
      <family val="1"/>
      <charset val="186"/>
    </font>
    <font>
      <sz val="11"/>
      <name val="Times New Roman"/>
      <family val="1"/>
      <charset val="186"/>
    </font>
    <font>
      <i/>
      <sz val="11"/>
      <color theme="1"/>
      <name val="Times New Roman"/>
      <family val="1"/>
      <charset val="186"/>
    </font>
    <font>
      <sz val="9"/>
      <color theme="1"/>
      <name val="Times New Roman"/>
      <family val="1"/>
      <charset val="186"/>
    </font>
    <font>
      <b/>
      <sz val="11"/>
      <name val="Times New Roman"/>
      <family val="1"/>
      <charset val="186"/>
    </font>
    <font>
      <sz val="11"/>
      <color rgb="FFC00000"/>
      <name val="Times New Roman"/>
      <family val="1"/>
      <charset val="186"/>
    </font>
    <font>
      <sz val="10"/>
      <name val="Times New Roman"/>
      <family val="1"/>
      <charset val="186"/>
    </font>
    <font>
      <sz val="11"/>
      <color rgb="FFFF0000"/>
      <name val="Times New Roman"/>
      <family val="1"/>
      <charset val="186"/>
    </font>
  </fonts>
  <fills count="13">
    <fill>
      <patternFill patternType="none"/>
    </fill>
    <fill>
      <patternFill patternType="gray125"/>
    </fill>
    <fill>
      <patternFill patternType="solid">
        <fgColor theme="7" tint="0.79998168889431442"/>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0" tint="-0.14999847407452621"/>
        <bgColor indexed="64"/>
      </patternFill>
    </fill>
    <fill>
      <patternFill patternType="solid">
        <fgColor theme="9" tint="0.79998168889431442"/>
        <bgColor indexed="64"/>
      </patternFill>
    </fill>
    <fill>
      <patternFill patternType="solid">
        <fgColor rgb="FFEEDAEE"/>
        <bgColor indexed="64"/>
      </patternFill>
    </fill>
    <fill>
      <patternFill patternType="solid">
        <fgColor rgb="FFD5F4FF"/>
        <bgColor indexed="64"/>
      </patternFill>
    </fill>
    <fill>
      <patternFill patternType="solid">
        <fgColor theme="0" tint="-4.9989318521683403E-2"/>
        <bgColor indexed="64"/>
      </patternFill>
    </fill>
    <fill>
      <patternFill patternType="solid">
        <fgColor theme="0"/>
        <bgColor indexed="64"/>
      </patternFill>
    </fill>
    <fill>
      <patternFill patternType="solid">
        <fgColor rgb="FFFFDED9"/>
        <bgColor indexed="64"/>
      </patternFill>
    </fill>
    <fill>
      <patternFill patternType="solid">
        <fgColor theme="6" tint="0.79998168889431442"/>
        <bgColor indexed="64"/>
      </patternFill>
    </fill>
  </fills>
  <borders count="9">
    <border>
      <left/>
      <right/>
      <top/>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34998626667073579"/>
      </left>
      <right/>
      <top style="thin">
        <color theme="0" tint="-0.34998626667073579"/>
      </top>
      <bottom style="thin">
        <color theme="0" tint="-0.34998626667073579"/>
      </bottom>
      <diagonal/>
    </border>
    <border>
      <left/>
      <right/>
      <top style="thin">
        <color theme="0" tint="-0.34998626667073579"/>
      </top>
      <bottom style="thin">
        <color theme="0" tint="-0.34998626667073579"/>
      </bottom>
      <diagonal/>
    </border>
    <border>
      <left/>
      <right style="thin">
        <color theme="0" tint="-0.34998626667073579"/>
      </right>
      <top style="thin">
        <color theme="0" tint="-0.34998626667073579"/>
      </top>
      <bottom style="thin">
        <color theme="0" tint="-0.34998626667073579"/>
      </bottom>
      <diagonal/>
    </border>
    <border>
      <left/>
      <right/>
      <top style="thin">
        <color theme="0" tint="-0.499984740745262"/>
      </top>
      <bottom/>
      <diagonal/>
    </border>
    <border>
      <left style="thin">
        <color indexed="64"/>
      </left>
      <right style="thin">
        <color indexed="64"/>
      </right>
      <top style="thin">
        <color indexed="64"/>
      </top>
      <bottom style="thin">
        <color indexed="64"/>
      </bottom>
      <diagonal/>
    </border>
    <border>
      <left style="thin">
        <color theme="0" tint="-0.34998626667073579"/>
      </left>
      <right style="thin">
        <color theme="0" tint="-0.34998626667073579"/>
      </right>
      <top style="thin">
        <color theme="0" tint="-0.34998626667073579"/>
      </top>
      <bottom/>
      <diagonal/>
    </border>
  </borders>
  <cellStyleXfs count="1">
    <xf numFmtId="0" fontId="0" fillId="0" borderId="0"/>
  </cellStyleXfs>
  <cellXfs count="135">
    <xf numFmtId="0" fontId="0" fillId="0" borderId="0" xfId="0"/>
    <xf numFmtId="0" fontId="1" fillId="0" borderId="0" xfId="0" applyFont="1"/>
    <xf numFmtId="0" fontId="2" fillId="0" borderId="0" xfId="0" applyFont="1"/>
    <xf numFmtId="0" fontId="3" fillId="0" borderId="0" xfId="0" applyFont="1"/>
    <xf numFmtId="3" fontId="1" fillId="0" borderId="0" xfId="0" applyNumberFormat="1" applyFont="1" applyAlignment="1"/>
    <xf numFmtId="0" fontId="5" fillId="0" borderId="0" xfId="0" applyFont="1"/>
    <xf numFmtId="0" fontId="1" fillId="0" borderId="0" xfId="0" applyFont="1" applyAlignment="1"/>
    <xf numFmtId="0" fontId="4" fillId="0" borderId="1" xfId="0" applyFont="1" applyBorder="1" applyAlignment="1">
      <alignment horizontal="center" vertical="center" wrapText="1"/>
    </xf>
    <xf numFmtId="3" fontId="3" fillId="0" borderId="1" xfId="0" applyNumberFormat="1" applyFont="1" applyBorder="1" applyAlignment="1">
      <alignment horizontal="center" vertical="center"/>
    </xf>
    <xf numFmtId="3" fontId="3" fillId="0" borderId="1" xfId="0" applyNumberFormat="1" applyFont="1" applyBorder="1" applyAlignment="1">
      <alignment horizontal="center" vertical="center" wrapText="1"/>
    </xf>
    <xf numFmtId="0" fontId="3" fillId="6" borderId="1" xfId="0" applyFont="1" applyFill="1" applyBorder="1" applyAlignment="1">
      <alignment horizontal="center" vertical="center" wrapText="1"/>
    </xf>
    <xf numFmtId="3" fontId="3" fillId="6" borderId="1" xfId="0" applyNumberFormat="1" applyFont="1" applyFill="1" applyBorder="1" applyAlignment="1">
      <alignment horizontal="center" vertical="center" wrapText="1"/>
    </xf>
    <xf numFmtId="0" fontId="1" fillId="0" borderId="1" xfId="0" applyFont="1" applyBorder="1" applyAlignment="1">
      <alignment wrapText="1"/>
    </xf>
    <xf numFmtId="3" fontId="1" fillId="0" borderId="1" xfId="0" applyNumberFormat="1" applyFont="1" applyBorder="1" applyAlignment="1">
      <alignment horizontal="center" vertical="center" wrapText="1"/>
    </xf>
    <xf numFmtId="3" fontId="1" fillId="0" borderId="1" xfId="0" applyNumberFormat="1" applyFont="1" applyBorder="1" applyAlignment="1">
      <alignment horizontal="center" vertical="center"/>
    </xf>
    <xf numFmtId="0" fontId="3" fillId="4" borderId="1" xfId="0" applyFont="1" applyFill="1" applyBorder="1" applyAlignment="1">
      <alignment horizontal="center" vertical="center"/>
    </xf>
    <xf numFmtId="3" fontId="3" fillId="4" borderId="1" xfId="0" applyNumberFormat="1" applyFont="1" applyFill="1" applyBorder="1" applyAlignment="1">
      <alignment horizontal="center" vertical="center"/>
    </xf>
    <xf numFmtId="3" fontId="3" fillId="0" borderId="1" xfId="0" applyNumberFormat="1" applyFont="1" applyBorder="1" applyAlignment="1">
      <alignment horizontal="center"/>
    </xf>
    <xf numFmtId="3" fontId="1" fillId="0" borderId="1" xfId="0" applyNumberFormat="1" applyFont="1" applyBorder="1" applyAlignment="1">
      <alignment horizontal="center"/>
    </xf>
    <xf numFmtId="3" fontId="3" fillId="5" borderId="1" xfId="0" applyNumberFormat="1" applyFont="1" applyFill="1" applyBorder="1" applyAlignment="1">
      <alignment horizontal="center" vertical="center"/>
    </xf>
    <xf numFmtId="0" fontId="3" fillId="2" borderId="1" xfId="0" applyFont="1" applyFill="1" applyBorder="1" applyAlignment="1">
      <alignment horizontal="center" vertical="center"/>
    </xf>
    <xf numFmtId="3" fontId="3" fillId="2" borderId="1" xfId="0" applyNumberFormat="1" applyFont="1" applyFill="1" applyBorder="1" applyAlignment="1">
      <alignment horizontal="center" vertical="center"/>
    </xf>
    <xf numFmtId="0" fontId="7" fillId="0" borderId="1" xfId="0" applyFont="1" applyBorder="1" applyAlignment="1">
      <alignment horizontal="right" vertical="center" wrapText="1"/>
    </xf>
    <xf numFmtId="3" fontId="1" fillId="0" borderId="1" xfId="0" applyNumberFormat="1" applyFont="1" applyBorder="1"/>
    <xf numFmtId="0" fontId="5" fillId="0" borderId="1" xfId="0" applyFont="1" applyBorder="1" applyAlignment="1">
      <alignment horizontal="center"/>
    </xf>
    <xf numFmtId="3" fontId="5" fillId="0" borderId="1" xfId="0" applyNumberFormat="1" applyFont="1" applyBorder="1" applyAlignment="1">
      <alignment horizontal="center"/>
    </xf>
    <xf numFmtId="3" fontId="1" fillId="0" borderId="1" xfId="0" applyNumberFormat="1" applyFont="1" applyBorder="1" applyAlignment="1"/>
    <xf numFmtId="0" fontId="6" fillId="0" borderId="1" xfId="0" applyFont="1" applyBorder="1" applyAlignment="1">
      <alignment horizontal="right" vertical="center" wrapText="1"/>
    </xf>
    <xf numFmtId="3" fontId="5" fillId="0" borderId="1" xfId="0" applyNumberFormat="1" applyFont="1" applyBorder="1" applyAlignment="1">
      <alignment horizontal="center" vertical="center"/>
    </xf>
    <xf numFmtId="0" fontId="9" fillId="0" borderId="1" xfId="0" applyFont="1" applyBorder="1" applyAlignment="1">
      <alignment horizontal="right"/>
    </xf>
    <xf numFmtId="0" fontId="5" fillId="0" borderId="1" xfId="0" applyFont="1" applyBorder="1" applyAlignment="1">
      <alignment horizontal="center" vertical="center"/>
    </xf>
    <xf numFmtId="3" fontId="1" fillId="0" borderId="1" xfId="0" applyNumberFormat="1" applyFont="1" applyBorder="1" applyAlignment="1">
      <alignment vertical="center"/>
    </xf>
    <xf numFmtId="3" fontId="3" fillId="7" borderId="1" xfId="0" applyNumberFormat="1" applyFont="1" applyFill="1" applyBorder="1" applyAlignment="1">
      <alignment horizontal="center" vertical="center"/>
    </xf>
    <xf numFmtId="0" fontId="1" fillId="0" borderId="1" xfId="0" applyFont="1" applyBorder="1" applyAlignment="1">
      <alignment vertical="center"/>
    </xf>
    <xf numFmtId="0" fontId="3" fillId="3" borderId="1" xfId="0" applyFont="1" applyFill="1" applyBorder="1" applyAlignment="1">
      <alignment horizontal="center" vertical="center"/>
    </xf>
    <xf numFmtId="3" fontId="3" fillId="3" borderId="1" xfId="0" applyNumberFormat="1" applyFont="1" applyFill="1" applyBorder="1" applyAlignment="1">
      <alignment horizontal="center" vertical="center"/>
    </xf>
    <xf numFmtId="3" fontId="1" fillId="0" borderId="0" xfId="0" applyNumberFormat="1" applyFont="1" applyAlignment="1">
      <alignment horizontal="center" vertical="center"/>
    </xf>
    <xf numFmtId="3" fontId="3" fillId="0" borderId="0" xfId="0" applyNumberFormat="1" applyFont="1" applyAlignment="1">
      <alignment horizontal="center" vertical="center"/>
    </xf>
    <xf numFmtId="0" fontId="10" fillId="9" borderId="2" xfId="0" applyFont="1" applyFill="1" applyBorder="1" applyAlignment="1">
      <alignment horizontal="left" vertical="center" wrapText="1"/>
    </xf>
    <xf numFmtId="3" fontId="10" fillId="9" borderId="2" xfId="0" applyNumberFormat="1" applyFont="1" applyFill="1" applyBorder="1" applyAlignment="1">
      <alignment horizontal="center" vertical="center"/>
    </xf>
    <xf numFmtId="3" fontId="3" fillId="7" borderId="1" xfId="0" applyNumberFormat="1" applyFont="1" applyFill="1" applyBorder="1" applyAlignment="1">
      <alignment vertical="center"/>
    </xf>
    <xf numFmtId="3" fontId="3" fillId="8" borderId="1" xfId="0" applyNumberFormat="1" applyFont="1" applyFill="1" applyBorder="1" applyAlignment="1">
      <alignment horizontal="center" vertical="center"/>
    </xf>
    <xf numFmtId="0" fontId="1" fillId="0" borderId="1" xfId="0" applyFont="1" applyBorder="1" applyAlignment="1">
      <alignment horizontal="left" vertical="center" wrapText="1"/>
    </xf>
    <xf numFmtId="0" fontId="1" fillId="0" borderId="1" xfId="0" applyFont="1" applyBorder="1" applyAlignment="1">
      <alignment horizontal="left" wrapText="1"/>
    </xf>
    <xf numFmtId="0" fontId="1" fillId="0" borderId="1" xfId="0" applyFont="1" applyBorder="1" applyAlignment="1">
      <alignment vertical="center" wrapText="1"/>
    </xf>
    <xf numFmtId="0" fontId="3" fillId="5" borderId="1" xfId="0" applyFont="1" applyFill="1" applyBorder="1" applyAlignment="1">
      <alignment horizontal="center" vertical="center"/>
    </xf>
    <xf numFmtId="0" fontId="3" fillId="0" borderId="0" xfId="0" applyFont="1" applyAlignment="1">
      <alignment horizontal="center" vertical="center"/>
    </xf>
    <xf numFmtId="0" fontId="3" fillId="7" borderId="1" xfId="0" applyFont="1" applyFill="1" applyBorder="1" applyAlignment="1">
      <alignment horizontal="center" vertical="center"/>
    </xf>
    <xf numFmtId="0" fontId="3" fillId="8" borderId="1" xfId="0" applyFont="1" applyFill="1" applyBorder="1" applyAlignment="1">
      <alignment horizontal="center" vertical="center"/>
    </xf>
    <xf numFmtId="3" fontId="3" fillId="10" borderId="1" xfId="0" applyNumberFormat="1" applyFont="1" applyFill="1" applyBorder="1" applyAlignment="1">
      <alignment horizontal="center" vertical="center"/>
    </xf>
    <xf numFmtId="3" fontId="3" fillId="10" borderId="1" xfId="0" applyNumberFormat="1" applyFont="1" applyFill="1" applyBorder="1" applyAlignment="1">
      <alignment horizontal="center" vertical="center" wrapText="1"/>
    </xf>
    <xf numFmtId="3" fontId="1" fillId="10" borderId="1" xfId="0" applyNumberFormat="1" applyFont="1" applyFill="1" applyBorder="1" applyAlignment="1">
      <alignment horizontal="center" vertical="center"/>
    </xf>
    <xf numFmtId="3" fontId="5" fillId="10" borderId="1" xfId="0" applyNumberFormat="1" applyFont="1" applyFill="1" applyBorder="1" applyAlignment="1">
      <alignment horizontal="center" vertical="center"/>
    </xf>
    <xf numFmtId="0" fontId="1" fillId="10" borderId="0" xfId="0" applyFont="1" applyFill="1"/>
    <xf numFmtId="3" fontId="12" fillId="10" borderId="1" xfId="0" applyNumberFormat="1" applyFont="1" applyFill="1" applyBorder="1" applyAlignment="1">
      <alignment horizontal="center" vertical="center"/>
    </xf>
    <xf numFmtId="0" fontId="13" fillId="10" borderId="1" xfId="0" applyFont="1" applyFill="1" applyBorder="1" applyAlignment="1">
      <alignment horizontal="right" vertical="center" wrapText="1"/>
    </xf>
    <xf numFmtId="3" fontId="3" fillId="0" borderId="0" xfId="0" applyNumberFormat="1" applyFont="1"/>
    <xf numFmtId="0" fontId="1" fillId="10" borderId="1" xfId="0" applyFont="1" applyFill="1" applyBorder="1" applyAlignment="1">
      <alignment horizontal="left" vertical="center" wrapText="1"/>
    </xf>
    <xf numFmtId="0" fontId="14" fillId="0" borderId="1" xfId="0" applyFont="1" applyBorder="1" applyAlignment="1">
      <alignment horizontal="center" vertical="center"/>
    </xf>
    <xf numFmtId="3" fontId="14" fillId="0" borderId="1" xfId="0" applyNumberFormat="1" applyFont="1" applyBorder="1" applyAlignment="1">
      <alignment horizontal="center" vertical="center"/>
    </xf>
    <xf numFmtId="0" fontId="14" fillId="0" borderId="0" xfId="0" applyFont="1" applyAlignment="1">
      <alignment horizontal="center" vertical="center"/>
    </xf>
    <xf numFmtId="0" fontId="15" fillId="0" borderId="0" xfId="0" applyFont="1"/>
    <xf numFmtId="0" fontId="16" fillId="9" borderId="2" xfId="0" applyFont="1" applyFill="1" applyBorder="1" applyAlignment="1">
      <alignment horizontal="right" vertical="center" wrapText="1"/>
    </xf>
    <xf numFmtId="3" fontId="16" fillId="9" borderId="2" xfId="0" applyNumberFormat="1" applyFont="1" applyFill="1" applyBorder="1" applyAlignment="1">
      <alignment horizontal="center" vertical="center"/>
    </xf>
    <xf numFmtId="0" fontId="16" fillId="9" borderId="2" xfId="0" applyFont="1" applyFill="1" applyBorder="1" applyAlignment="1">
      <alignment horizontal="right"/>
    </xf>
    <xf numFmtId="3" fontId="11" fillId="9" borderId="2" xfId="0" applyNumberFormat="1" applyFont="1" applyFill="1" applyBorder="1" applyAlignment="1">
      <alignment horizontal="center" vertical="center"/>
    </xf>
    <xf numFmtId="0" fontId="4" fillId="0" borderId="1" xfId="0" applyFont="1" applyFill="1" applyBorder="1" applyAlignment="1">
      <alignment horizontal="center" vertical="center" wrapText="1"/>
    </xf>
    <xf numFmtId="3" fontId="3" fillId="0" borderId="1" xfId="0" applyNumberFormat="1" applyFont="1" applyFill="1" applyBorder="1" applyAlignment="1">
      <alignment horizontal="center" vertical="center"/>
    </xf>
    <xf numFmtId="3" fontId="3" fillId="0" borderId="1" xfId="0" applyNumberFormat="1" applyFont="1" applyFill="1" applyBorder="1" applyAlignment="1">
      <alignment horizontal="center" vertical="center" wrapText="1"/>
    </xf>
    <xf numFmtId="3" fontId="1" fillId="0" borderId="1" xfId="0" applyNumberFormat="1" applyFont="1" applyFill="1" applyBorder="1" applyAlignment="1">
      <alignment horizontal="center" vertical="center" wrapText="1"/>
    </xf>
    <xf numFmtId="3" fontId="1" fillId="0" borderId="1" xfId="0" applyNumberFormat="1" applyFont="1" applyFill="1" applyBorder="1" applyAlignment="1">
      <alignment horizontal="center"/>
    </xf>
    <xf numFmtId="3" fontId="1" fillId="0" borderId="1" xfId="0" applyNumberFormat="1" applyFont="1" applyFill="1" applyBorder="1" applyAlignment="1">
      <alignment horizontal="center" vertical="center"/>
    </xf>
    <xf numFmtId="3" fontId="5" fillId="0" borderId="1" xfId="0" applyNumberFormat="1" applyFont="1" applyFill="1" applyBorder="1" applyAlignment="1">
      <alignment horizontal="center"/>
    </xf>
    <xf numFmtId="3" fontId="1" fillId="0" borderId="1" xfId="0" applyNumberFormat="1" applyFont="1" applyFill="1" applyBorder="1" applyAlignment="1"/>
    <xf numFmtId="3" fontId="5" fillId="0" borderId="1" xfId="0" applyNumberFormat="1" applyFont="1" applyFill="1" applyBorder="1" applyAlignment="1">
      <alignment horizontal="center" vertical="center"/>
    </xf>
    <xf numFmtId="3" fontId="14" fillId="0" borderId="1" xfId="0" applyNumberFormat="1" applyFont="1" applyFill="1" applyBorder="1" applyAlignment="1">
      <alignment horizontal="center" vertical="center"/>
    </xf>
    <xf numFmtId="3" fontId="3" fillId="0" borderId="0" xfId="0" applyNumberFormat="1" applyFont="1" applyFill="1" applyAlignment="1">
      <alignment horizontal="center" vertical="center"/>
    </xf>
    <xf numFmtId="3" fontId="1" fillId="0" borderId="0" xfId="0" applyNumberFormat="1" applyFont="1" applyFill="1" applyAlignment="1"/>
    <xf numFmtId="0" fontId="1" fillId="0" borderId="0" xfId="0" applyFont="1" applyFill="1"/>
    <xf numFmtId="3" fontId="10" fillId="12" borderId="2" xfId="0" applyNumberFormat="1" applyFont="1" applyFill="1" applyBorder="1" applyAlignment="1">
      <alignment horizontal="center" vertical="center"/>
    </xf>
    <xf numFmtId="3" fontId="16" fillId="12" borderId="2" xfId="0" applyNumberFormat="1" applyFont="1" applyFill="1" applyBorder="1" applyAlignment="1">
      <alignment horizontal="center" vertical="center"/>
    </xf>
    <xf numFmtId="3" fontId="11" fillId="12" borderId="2" xfId="0" applyNumberFormat="1" applyFont="1" applyFill="1" applyBorder="1" applyAlignment="1">
      <alignment horizontal="center" vertical="center"/>
    </xf>
    <xf numFmtId="0" fontId="17" fillId="0" borderId="0" xfId="0" applyFont="1" applyAlignment="1">
      <alignment horizontal="center" vertical="center" wrapText="1"/>
    </xf>
    <xf numFmtId="0" fontId="4" fillId="10" borderId="1" xfId="0" applyFont="1" applyFill="1" applyBorder="1" applyAlignment="1">
      <alignment horizontal="center" vertical="center" wrapText="1"/>
    </xf>
    <xf numFmtId="3" fontId="1" fillId="10" borderId="1" xfId="0" applyNumberFormat="1" applyFont="1" applyFill="1" applyBorder="1" applyAlignment="1">
      <alignment horizontal="center" vertical="center" wrapText="1"/>
    </xf>
    <xf numFmtId="3" fontId="1" fillId="10" borderId="1" xfId="0" applyNumberFormat="1" applyFont="1" applyFill="1" applyBorder="1" applyAlignment="1">
      <alignment horizontal="center"/>
    </xf>
    <xf numFmtId="3" fontId="5" fillId="10" borderId="1" xfId="0" applyNumberFormat="1" applyFont="1" applyFill="1" applyBorder="1" applyAlignment="1">
      <alignment horizontal="center"/>
    </xf>
    <xf numFmtId="3" fontId="1" fillId="10" borderId="1" xfId="0" applyNumberFormat="1" applyFont="1" applyFill="1" applyBorder="1" applyAlignment="1"/>
    <xf numFmtId="3" fontId="14" fillId="10" borderId="1" xfId="0" applyNumberFormat="1" applyFont="1" applyFill="1" applyBorder="1" applyAlignment="1">
      <alignment horizontal="center" vertical="center"/>
    </xf>
    <xf numFmtId="3" fontId="3" fillId="10" borderId="0" xfId="0" applyNumberFormat="1" applyFont="1" applyFill="1" applyAlignment="1">
      <alignment horizontal="center" vertical="center"/>
    </xf>
    <xf numFmtId="3" fontId="1" fillId="10" borderId="0" xfId="0" applyNumberFormat="1" applyFont="1" applyFill="1" applyAlignment="1"/>
    <xf numFmtId="0" fontId="3" fillId="0" borderId="0" xfId="0" applyFont="1" applyAlignment="1">
      <alignment horizontal="center" vertical="center"/>
    </xf>
    <xf numFmtId="0" fontId="1" fillId="0" borderId="1" xfId="0" applyFont="1" applyBorder="1" applyAlignment="1">
      <alignment horizontal="left" vertical="center" wrapText="1"/>
    </xf>
    <xf numFmtId="0" fontId="3" fillId="8" borderId="1" xfId="0" applyFont="1" applyFill="1" applyBorder="1" applyAlignment="1">
      <alignment horizontal="center" vertical="center" wrapText="1"/>
    </xf>
    <xf numFmtId="0" fontId="3" fillId="8" borderId="1" xfId="0" applyFont="1" applyFill="1" applyBorder="1" applyAlignment="1">
      <alignment horizontal="center" vertical="center"/>
    </xf>
    <xf numFmtId="0" fontId="3" fillId="0" borderId="1" xfId="0" applyFont="1" applyBorder="1" applyAlignment="1">
      <alignment horizontal="center" vertical="center"/>
    </xf>
    <xf numFmtId="0" fontId="3" fillId="2" borderId="3" xfId="0" applyFont="1" applyFill="1" applyBorder="1" applyAlignment="1">
      <alignment horizontal="center" vertical="center" wrapText="1"/>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0" fontId="1" fillId="10" borderId="3" xfId="0" applyFont="1" applyFill="1" applyBorder="1" applyAlignment="1">
      <alignment horizontal="left" vertical="center" wrapText="1"/>
    </xf>
    <xf numFmtId="0" fontId="1" fillId="10" borderId="4" xfId="0" applyFont="1" applyFill="1" applyBorder="1" applyAlignment="1">
      <alignment horizontal="left" vertical="center" wrapText="1"/>
    </xf>
    <xf numFmtId="0" fontId="1" fillId="10" borderId="5" xfId="0" applyFont="1" applyFill="1" applyBorder="1" applyAlignment="1">
      <alignment horizontal="left" vertical="center" wrapText="1"/>
    </xf>
    <xf numFmtId="0" fontId="3" fillId="7" borderId="3" xfId="0" applyFont="1" applyFill="1" applyBorder="1" applyAlignment="1">
      <alignment horizontal="center" vertical="center" wrapText="1"/>
    </xf>
    <xf numFmtId="0" fontId="3" fillId="7" borderId="4" xfId="0" applyFont="1" applyFill="1" applyBorder="1" applyAlignment="1">
      <alignment horizontal="center" vertical="center"/>
    </xf>
    <xf numFmtId="0" fontId="3" fillId="7" borderId="5" xfId="0" applyFont="1" applyFill="1" applyBorder="1" applyAlignment="1">
      <alignment horizontal="center" vertical="center"/>
    </xf>
    <xf numFmtId="0" fontId="3" fillId="7" borderId="1" xfId="0" applyFont="1" applyFill="1" applyBorder="1" applyAlignment="1">
      <alignment horizontal="center" vertical="center" wrapText="1"/>
    </xf>
    <xf numFmtId="0" fontId="3" fillId="7" borderId="1" xfId="0" applyFont="1" applyFill="1" applyBorder="1" applyAlignment="1">
      <alignment horizontal="center" vertical="center"/>
    </xf>
    <xf numFmtId="0" fontId="1" fillId="0" borderId="1" xfId="0" applyFont="1" applyBorder="1" applyAlignment="1">
      <alignment horizontal="left" vertical="center"/>
    </xf>
    <xf numFmtId="0" fontId="1" fillId="10" borderId="4" xfId="0" applyFont="1" applyFill="1" applyBorder="1" applyAlignment="1">
      <alignment horizontal="left" vertical="center"/>
    </xf>
    <xf numFmtId="0" fontId="1" fillId="10" borderId="5" xfId="0" applyFont="1" applyFill="1" applyBorder="1" applyAlignment="1">
      <alignment horizontal="left" vertical="center"/>
    </xf>
    <xf numFmtId="0" fontId="3" fillId="3"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1" fillId="0" borderId="1" xfId="0" applyFont="1" applyBorder="1" applyAlignment="1">
      <alignment vertical="center" wrapText="1"/>
    </xf>
    <xf numFmtId="0" fontId="3" fillId="5" borderId="1" xfId="0" applyFont="1" applyFill="1" applyBorder="1" applyAlignment="1">
      <alignment horizontal="center" vertical="center"/>
    </xf>
    <xf numFmtId="0" fontId="1" fillId="2" borderId="6" xfId="0" applyFont="1" applyFill="1" applyBorder="1" applyAlignment="1">
      <alignment horizontal="left" wrapText="1"/>
    </xf>
    <xf numFmtId="0" fontId="1" fillId="0" borderId="0" xfId="0" applyFont="1" applyAlignment="1">
      <alignment horizontal="right" vertical="center" wrapText="1"/>
    </xf>
    <xf numFmtId="0" fontId="3" fillId="0" borderId="0" xfId="0" applyFont="1" applyAlignment="1">
      <alignment horizontal="center" vertical="center" wrapText="1"/>
    </xf>
    <xf numFmtId="0" fontId="3" fillId="0" borderId="0" xfId="0" applyFont="1" applyAlignment="1">
      <alignment horizontal="center" vertical="center"/>
    </xf>
    <xf numFmtId="0" fontId="14" fillId="6" borderId="0" xfId="0" applyFont="1" applyFill="1" applyBorder="1" applyAlignment="1">
      <alignment horizontal="center" vertical="center"/>
    </xf>
    <xf numFmtId="0" fontId="3" fillId="6" borderId="1" xfId="0" applyFont="1" applyFill="1" applyBorder="1" applyAlignment="1">
      <alignment horizontal="center" vertical="center"/>
    </xf>
    <xf numFmtId="0" fontId="1" fillId="0" borderId="1" xfId="0" applyFont="1" applyBorder="1" applyAlignment="1">
      <alignment horizontal="left" wrapText="1"/>
    </xf>
    <xf numFmtId="0" fontId="1" fillId="0" borderId="3" xfId="0" applyFont="1" applyBorder="1" applyAlignment="1">
      <alignment horizontal="left" vertical="center" wrapText="1"/>
    </xf>
    <xf numFmtId="0" fontId="1" fillId="0" borderId="4" xfId="0" applyFont="1" applyBorder="1" applyAlignment="1">
      <alignment horizontal="left" vertical="center" wrapText="1"/>
    </xf>
    <xf numFmtId="0" fontId="1" fillId="0" borderId="5" xfId="0" applyFont="1" applyBorder="1" applyAlignment="1">
      <alignment horizontal="left" vertical="center" wrapText="1"/>
    </xf>
    <xf numFmtId="0" fontId="3" fillId="4" borderId="1" xfId="0" applyFont="1" applyFill="1" applyBorder="1" applyAlignment="1">
      <alignment horizontal="center" vertical="center" wrapText="1"/>
    </xf>
    <xf numFmtId="0" fontId="3" fillId="11" borderId="8" xfId="0" applyFont="1" applyFill="1" applyBorder="1" applyAlignment="1">
      <alignment horizontal="center" vertical="center"/>
    </xf>
    <xf numFmtId="0" fontId="1" fillId="0" borderId="7" xfId="0" applyFont="1" applyBorder="1" applyAlignment="1">
      <alignment horizontal="left" vertical="center" wrapText="1"/>
    </xf>
    <xf numFmtId="0" fontId="1" fillId="0" borderId="7" xfId="0" applyFont="1" applyBorder="1" applyAlignment="1">
      <alignment horizontal="left" vertical="center" wrapText="1"/>
    </xf>
    <xf numFmtId="0" fontId="3" fillId="10" borderId="7" xfId="0" applyFont="1" applyFill="1" applyBorder="1" applyAlignment="1">
      <alignment horizontal="center" vertical="center"/>
    </xf>
    <xf numFmtId="3" fontId="3" fillId="10" borderId="7" xfId="0" applyNumberFormat="1" applyFont="1" applyFill="1" applyBorder="1" applyAlignment="1">
      <alignment horizontal="center" vertical="center"/>
    </xf>
    <xf numFmtId="0" fontId="3" fillId="11" borderId="7" xfId="0" applyFont="1" applyFill="1" applyBorder="1" applyAlignment="1">
      <alignment horizontal="center" vertical="center"/>
    </xf>
    <xf numFmtId="3" fontId="3" fillId="11" borderId="7" xfId="0" applyNumberFormat="1" applyFont="1" applyFill="1" applyBorder="1" applyAlignment="1">
      <alignment horizontal="center" vertical="center"/>
    </xf>
    <xf numFmtId="3" fontId="3" fillId="0" borderId="7" xfId="0" applyNumberFormat="1" applyFont="1" applyBorder="1" applyAlignment="1">
      <alignment horizontal="center" vertical="center"/>
    </xf>
    <xf numFmtId="3" fontId="3" fillId="0" borderId="7" xfId="0" applyNumberFormat="1" applyFont="1" applyFill="1" applyBorder="1" applyAlignment="1">
      <alignment horizontal="center" vertical="center"/>
    </xf>
    <xf numFmtId="0" fontId="3" fillId="11" borderId="7" xfId="0" applyFont="1" applyFill="1" applyBorder="1" applyAlignment="1">
      <alignment horizontal="center" vertical="center"/>
    </xf>
  </cellXfs>
  <cellStyles count="1">
    <cellStyle name="Normal" xfId="0" builtinId="0"/>
  </cellStyles>
  <dxfs count="0"/>
  <tableStyles count="0" defaultTableStyle="TableStyleMedium2" defaultPivotStyle="PivotStyleLight16"/>
  <colors>
    <mruColors>
      <color rgb="FFFFDED9"/>
      <color rgb="FFEEDAEE"/>
      <color rgb="FFD5F4FF"/>
      <color rgb="FF00FF00"/>
      <color rgb="FFFEB6AC"/>
      <color rgb="FFB3EBFF"/>
      <color rgb="FF79DCFF"/>
      <color rgb="FFEEC9EF"/>
      <color rgb="FFCC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BE01F9-2BF2-4802-AE09-DBB8863A19F4}">
  <sheetPr>
    <pageSetUpPr fitToPage="1"/>
  </sheetPr>
  <dimension ref="A1:R157"/>
  <sheetViews>
    <sheetView tabSelected="1" zoomScale="80" zoomScaleNormal="80" workbookViewId="0">
      <pane ySplit="4" topLeftCell="A137" activePane="bottomLeft" state="frozen"/>
      <selection pane="bottomLeft" activeCell="L145" sqref="L145"/>
    </sheetView>
  </sheetViews>
  <sheetFormatPr defaultColWidth="9.140625" defaultRowHeight="15" x14ac:dyDescent="0.25"/>
  <cols>
    <col min="1" max="1" width="35.28515625" style="1" customWidth="1"/>
    <col min="2" max="2" width="15.140625" style="1" customWidth="1"/>
    <col min="3" max="3" width="16.28515625" style="1" customWidth="1"/>
    <col min="4" max="4" width="14.85546875" style="1" customWidth="1"/>
    <col min="5" max="5" width="14.85546875" style="78" customWidth="1"/>
    <col min="6" max="6" width="14.85546875" style="1" customWidth="1"/>
    <col min="7" max="7" width="14.85546875" style="53" customWidth="1"/>
    <col min="8" max="10" width="14.28515625" style="1" customWidth="1"/>
    <col min="11" max="11" width="15.85546875" style="1" customWidth="1"/>
    <col min="12" max="12" width="22.28515625" style="1" customWidth="1"/>
    <col min="13" max="13" width="12.42578125" style="1" customWidth="1"/>
    <col min="14" max="14" width="10.140625" style="1" bestFit="1" customWidth="1"/>
    <col min="15" max="15" width="12.5703125" style="1" customWidth="1"/>
    <col min="16" max="16384" width="9.140625" style="1"/>
  </cols>
  <sheetData>
    <row r="1" spans="1:11" ht="74.25" customHeight="1" x14ac:dyDescent="0.25">
      <c r="H1" s="115" t="s">
        <v>127</v>
      </c>
      <c r="I1" s="115"/>
      <c r="J1" s="115"/>
      <c r="K1" s="115"/>
    </row>
    <row r="2" spans="1:11" ht="57.95" customHeight="1" x14ac:dyDescent="0.25">
      <c r="A2" s="116" t="s">
        <v>98</v>
      </c>
      <c r="B2" s="117"/>
      <c r="C2" s="117"/>
      <c r="D2" s="117"/>
      <c r="E2" s="117"/>
      <c r="F2" s="117"/>
      <c r="G2" s="117"/>
      <c r="H2" s="117"/>
      <c r="I2" s="117"/>
      <c r="J2" s="117"/>
      <c r="K2" s="117"/>
    </row>
    <row r="3" spans="1:11" s="2" customFormat="1" ht="23.1" customHeight="1" x14ac:dyDescent="0.25">
      <c r="A3" s="118" t="s">
        <v>121</v>
      </c>
      <c r="B3" s="118"/>
      <c r="C3" s="118"/>
      <c r="D3" s="118"/>
      <c r="E3" s="118"/>
      <c r="F3" s="118"/>
      <c r="G3" s="118"/>
      <c r="H3" s="118"/>
      <c r="I3" s="118"/>
      <c r="J3" s="118"/>
      <c r="K3" s="118"/>
    </row>
    <row r="4" spans="1:11" ht="42.75" x14ac:dyDescent="0.25">
      <c r="A4" s="7" t="s">
        <v>0</v>
      </c>
      <c r="B4" s="7" t="s">
        <v>66</v>
      </c>
      <c r="C4" s="7" t="s">
        <v>1</v>
      </c>
      <c r="D4" s="7" t="s">
        <v>2</v>
      </c>
      <c r="E4" s="66" t="s">
        <v>87</v>
      </c>
      <c r="F4" s="7" t="s">
        <v>123</v>
      </c>
      <c r="G4" s="83" t="s">
        <v>122</v>
      </c>
      <c r="H4" s="7" t="s">
        <v>3</v>
      </c>
      <c r="I4" s="7" t="s">
        <v>69</v>
      </c>
      <c r="J4" s="7" t="s">
        <v>105</v>
      </c>
      <c r="K4" s="7" t="s">
        <v>4</v>
      </c>
    </row>
    <row r="5" spans="1:11" s="3" customFormat="1" ht="24" customHeight="1" x14ac:dyDescent="0.2">
      <c r="A5" s="119" t="s">
        <v>62</v>
      </c>
      <c r="B5" s="119"/>
      <c r="C5" s="119"/>
      <c r="D5" s="119"/>
      <c r="E5" s="119"/>
      <c r="F5" s="119"/>
      <c r="G5" s="119"/>
      <c r="H5" s="119"/>
      <c r="I5" s="119"/>
      <c r="J5" s="119"/>
      <c r="K5" s="119"/>
    </row>
    <row r="6" spans="1:11" ht="30" customHeight="1" x14ac:dyDescent="0.25">
      <c r="A6" s="120" t="s">
        <v>57</v>
      </c>
      <c r="B6" s="120"/>
      <c r="C6" s="120"/>
      <c r="D6" s="120"/>
      <c r="E6" s="120"/>
      <c r="F6" s="120"/>
      <c r="G6" s="120"/>
      <c r="H6" s="120"/>
      <c r="I6" s="120"/>
      <c r="J6" s="120"/>
      <c r="K6" s="120"/>
    </row>
    <row r="7" spans="1:11" ht="34.5" customHeight="1" x14ac:dyDescent="0.25">
      <c r="A7" s="44" t="s">
        <v>5</v>
      </c>
      <c r="B7" s="8">
        <v>175675</v>
      </c>
      <c r="C7" s="8">
        <v>0</v>
      </c>
      <c r="D7" s="8"/>
      <c r="E7" s="67"/>
      <c r="F7" s="8"/>
      <c r="G7" s="49"/>
      <c r="H7" s="8"/>
      <c r="I7" s="8"/>
      <c r="J7" s="8"/>
      <c r="K7" s="8"/>
    </row>
    <row r="8" spans="1:11" ht="65.25" customHeight="1" x14ac:dyDescent="0.25">
      <c r="A8" s="92" t="s">
        <v>58</v>
      </c>
      <c r="B8" s="92"/>
      <c r="C8" s="92"/>
      <c r="D8" s="92"/>
      <c r="E8" s="92"/>
      <c r="F8" s="92"/>
      <c r="G8" s="92"/>
      <c r="H8" s="92"/>
      <c r="I8" s="92"/>
      <c r="J8" s="92"/>
      <c r="K8" s="92"/>
    </row>
    <row r="9" spans="1:11" ht="36" customHeight="1" x14ac:dyDescent="0.25">
      <c r="A9" s="44" t="s">
        <v>5</v>
      </c>
      <c r="B9" s="9"/>
      <c r="C9" s="9"/>
      <c r="D9" s="9">
        <v>329922</v>
      </c>
      <c r="E9" s="68">
        <v>280329</v>
      </c>
      <c r="F9" s="9">
        <v>423630</v>
      </c>
      <c r="G9" s="50">
        <v>402987.36</v>
      </c>
      <c r="H9" s="9"/>
      <c r="I9" s="9"/>
      <c r="J9" s="9"/>
      <c r="K9" s="9"/>
    </row>
    <row r="10" spans="1:11" ht="66.75" customHeight="1" x14ac:dyDescent="0.25">
      <c r="A10" s="112" t="s">
        <v>59</v>
      </c>
      <c r="B10" s="112"/>
      <c r="C10" s="112"/>
      <c r="D10" s="112"/>
      <c r="E10" s="112"/>
      <c r="F10" s="112"/>
      <c r="G10" s="112"/>
      <c r="H10" s="112"/>
      <c r="I10" s="112"/>
      <c r="J10" s="112"/>
      <c r="K10" s="112"/>
    </row>
    <row r="11" spans="1:11" ht="37.5" customHeight="1" x14ac:dyDescent="0.25">
      <c r="A11" s="44" t="s">
        <v>6</v>
      </c>
      <c r="B11" s="9"/>
      <c r="C11" s="9"/>
      <c r="D11" s="9">
        <v>536128</v>
      </c>
      <c r="E11" s="68">
        <v>376638</v>
      </c>
      <c r="F11" s="9"/>
      <c r="G11" s="50"/>
      <c r="H11" s="9"/>
      <c r="I11" s="9"/>
      <c r="J11" s="9"/>
      <c r="K11" s="9"/>
    </row>
    <row r="12" spans="1:11" ht="26.45" customHeight="1" x14ac:dyDescent="0.25">
      <c r="A12" s="121" t="s">
        <v>95</v>
      </c>
      <c r="B12" s="122"/>
      <c r="C12" s="122"/>
      <c r="D12" s="122"/>
      <c r="E12" s="122"/>
      <c r="F12" s="122"/>
      <c r="G12" s="122"/>
      <c r="H12" s="122"/>
      <c r="I12" s="122"/>
      <c r="J12" s="122"/>
      <c r="K12" s="123"/>
    </row>
    <row r="13" spans="1:11" ht="37.5" customHeight="1" x14ac:dyDescent="0.25">
      <c r="A13" s="44" t="s">
        <v>5</v>
      </c>
      <c r="B13" s="9"/>
      <c r="C13" s="9"/>
      <c r="D13" s="9"/>
      <c r="E13" s="68"/>
      <c r="F13" s="50">
        <v>49594</v>
      </c>
      <c r="G13" s="50">
        <v>15557.64</v>
      </c>
      <c r="H13" s="9"/>
      <c r="I13" s="9"/>
      <c r="J13" s="9"/>
      <c r="K13" s="9"/>
    </row>
    <row r="14" spans="1:11" ht="37.5" customHeight="1" x14ac:dyDescent="0.25">
      <c r="A14" s="121" t="s">
        <v>94</v>
      </c>
      <c r="B14" s="122"/>
      <c r="C14" s="122"/>
      <c r="D14" s="122"/>
      <c r="E14" s="122"/>
      <c r="F14" s="122"/>
      <c r="G14" s="122"/>
      <c r="H14" s="122"/>
      <c r="I14" s="122"/>
      <c r="J14" s="122"/>
      <c r="K14" s="123"/>
    </row>
    <row r="15" spans="1:11" ht="34.5" customHeight="1" x14ac:dyDescent="0.25">
      <c r="A15" s="44" t="s">
        <v>5</v>
      </c>
      <c r="B15" s="9"/>
      <c r="C15" s="9"/>
      <c r="D15" s="9"/>
      <c r="E15" s="68"/>
      <c r="F15" s="50">
        <v>559273</v>
      </c>
      <c r="G15" s="50">
        <v>0</v>
      </c>
      <c r="H15" s="9"/>
      <c r="I15" s="9"/>
      <c r="J15" s="9"/>
      <c r="K15" s="9"/>
    </row>
    <row r="16" spans="1:11" s="3" customFormat="1" ht="21.75" customHeight="1" x14ac:dyDescent="0.2">
      <c r="A16" s="10" t="s">
        <v>7</v>
      </c>
      <c r="B16" s="11">
        <f t="shared" ref="B16:E16" si="0">B7+B9+B11+B15</f>
        <v>175675</v>
      </c>
      <c r="C16" s="11">
        <f t="shared" si="0"/>
        <v>0</v>
      </c>
      <c r="D16" s="11">
        <f t="shared" si="0"/>
        <v>866050</v>
      </c>
      <c r="E16" s="11">
        <f t="shared" si="0"/>
        <v>656967</v>
      </c>
      <c r="F16" s="11">
        <f>F7+F9+F11+F15+F13</f>
        <v>1032497</v>
      </c>
      <c r="G16" s="11">
        <f>G7+G9+G11+G15+G13</f>
        <v>418545</v>
      </c>
      <c r="H16" s="11">
        <f>H7+H9+H11</f>
        <v>0</v>
      </c>
      <c r="I16" s="11"/>
      <c r="J16" s="11"/>
      <c r="K16" s="11">
        <f>B16+D16+F16+H16</f>
        <v>2074222</v>
      </c>
    </row>
    <row r="17" spans="1:11" ht="23.25" customHeight="1" x14ac:dyDescent="0.25">
      <c r="A17" s="124" t="s">
        <v>63</v>
      </c>
      <c r="B17" s="124"/>
      <c r="C17" s="124"/>
      <c r="D17" s="124"/>
      <c r="E17" s="124"/>
      <c r="F17" s="124"/>
      <c r="G17" s="124"/>
      <c r="H17" s="124"/>
      <c r="I17" s="124"/>
      <c r="J17" s="124"/>
      <c r="K17" s="124"/>
    </row>
    <row r="18" spans="1:11" ht="51.75" customHeight="1" x14ac:dyDescent="0.25">
      <c r="A18" s="92" t="s">
        <v>12</v>
      </c>
      <c r="B18" s="92"/>
      <c r="C18" s="92"/>
      <c r="D18" s="92"/>
      <c r="E18" s="92"/>
      <c r="F18" s="92"/>
      <c r="G18" s="92"/>
      <c r="H18" s="92"/>
      <c r="I18" s="92"/>
      <c r="J18" s="92"/>
      <c r="K18" s="92"/>
    </row>
    <row r="19" spans="1:11" ht="30.95" customHeight="1" x14ac:dyDescent="0.25">
      <c r="A19" s="44" t="s">
        <v>6</v>
      </c>
      <c r="B19" s="9">
        <v>1105451</v>
      </c>
      <c r="C19" s="9">
        <v>1105451</v>
      </c>
      <c r="D19" s="9"/>
      <c r="E19" s="68"/>
      <c r="F19" s="9"/>
      <c r="G19" s="50"/>
      <c r="H19" s="9"/>
      <c r="I19" s="9"/>
      <c r="J19" s="9"/>
      <c r="K19" s="9"/>
    </row>
    <row r="20" spans="1:11" ht="19.5" customHeight="1" x14ac:dyDescent="0.25">
      <c r="A20" s="92" t="s">
        <v>11</v>
      </c>
      <c r="B20" s="92"/>
      <c r="C20" s="92"/>
      <c r="D20" s="92"/>
      <c r="E20" s="92"/>
      <c r="F20" s="92"/>
      <c r="G20" s="92"/>
      <c r="H20" s="92"/>
      <c r="I20" s="92"/>
      <c r="J20" s="92"/>
      <c r="K20" s="92"/>
    </row>
    <row r="21" spans="1:11" ht="31.5" customHeight="1" x14ac:dyDescent="0.25">
      <c r="A21" s="44" t="s">
        <v>6</v>
      </c>
      <c r="B21" s="9">
        <v>1294704</v>
      </c>
      <c r="C21" s="9">
        <v>1294704</v>
      </c>
      <c r="D21" s="9"/>
      <c r="E21" s="68"/>
      <c r="F21" s="9"/>
      <c r="G21" s="50"/>
      <c r="H21" s="9"/>
      <c r="I21" s="9"/>
      <c r="J21" s="9"/>
      <c r="K21" s="9"/>
    </row>
    <row r="22" spans="1:11" ht="63" customHeight="1" x14ac:dyDescent="0.25">
      <c r="A22" s="92" t="s">
        <v>10</v>
      </c>
      <c r="B22" s="92"/>
      <c r="C22" s="92"/>
      <c r="D22" s="92"/>
      <c r="E22" s="92"/>
      <c r="F22" s="92"/>
      <c r="G22" s="92"/>
      <c r="H22" s="92"/>
      <c r="I22" s="92"/>
      <c r="J22" s="92"/>
      <c r="K22" s="92"/>
    </row>
    <row r="23" spans="1:11" ht="30" x14ac:dyDescent="0.25">
      <c r="A23" s="12" t="s">
        <v>5</v>
      </c>
      <c r="B23" s="9">
        <v>391767</v>
      </c>
      <c r="C23" s="9">
        <v>391767</v>
      </c>
      <c r="D23" s="13"/>
      <c r="E23" s="69"/>
      <c r="F23" s="13"/>
      <c r="G23" s="84"/>
      <c r="H23" s="13"/>
      <c r="I23" s="13"/>
      <c r="J23" s="13"/>
      <c r="K23" s="13"/>
    </row>
    <row r="24" spans="1:11" ht="81" customHeight="1" x14ac:dyDescent="0.25">
      <c r="A24" s="92" t="s">
        <v>8</v>
      </c>
      <c r="B24" s="92"/>
      <c r="C24" s="92"/>
      <c r="D24" s="92"/>
      <c r="E24" s="92"/>
      <c r="F24" s="92"/>
      <c r="G24" s="92"/>
      <c r="H24" s="92"/>
      <c r="I24" s="92"/>
      <c r="J24" s="92"/>
      <c r="K24" s="92"/>
    </row>
    <row r="25" spans="1:11" ht="21" customHeight="1" x14ac:dyDescent="0.25">
      <c r="A25" s="44" t="s">
        <v>60</v>
      </c>
      <c r="B25" s="9">
        <v>965609</v>
      </c>
      <c r="C25" s="9">
        <v>567250</v>
      </c>
      <c r="D25" s="9"/>
      <c r="E25" s="68"/>
      <c r="F25" s="9"/>
      <c r="G25" s="50"/>
      <c r="H25" s="9"/>
      <c r="I25" s="9"/>
      <c r="J25" s="9"/>
      <c r="K25" s="9"/>
    </row>
    <row r="26" spans="1:11" ht="63.75" customHeight="1" x14ac:dyDescent="0.25">
      <c r="A26" s="112" t="s">
        <v>9</v>
      </c>
      <c r="B26" s="112"/>
      <c r="C26" s="112"/>
      <c r="D26" s="112"/>
      <c r="E26" s="112"/>
      <c r="F26" s="112"/>
      <c r="G26" s="112"/>
      <c r="H26" s="112"/>
      <c r="I26" s="112"/>
      <c r="J26" s="112"/>
      <c r="K26" s="112"/>
    </row>
    <row r="27" spans="1:11" ht="36" customHeight="1" x14ac:dyDescent="0.25">
      <c r="A27" s="44" t="s">
        <v>5</v>
      </c>
      <c r="B27" s="9"/>
      <c r="C27" s="9"/>
      <c r="D27" s="9">
        <v>432987</v>
      </c>
      <c r="E27" s="68">
        <v>432987</v>
      </c>
      <c r="F27" s="9"/>
      <c r="G27" s="50"/>
      <c r="H27" s="9"/>
      <c r="I27" s="9"/>
      <c r="J27" s="9"/>
      <c r="K27" s="9"/>
    </row>
    <row r="28" spans="1:11" ht="37.5" customHeight="1" x14ac:dyDescent="0.25">
      <c r="A28" s="92" t="s">
        <v>13</v>
      </c>
      <c r="B28" s="92"/>
      <c r="C28" s="92"/>
      <c r="D28" s="92"/>
      <c r="E28" s="92"/>
      <c r="F28" s="92"/>
      <c r="G28" s="92"/>
      <c r="H28" s="92"/>
      <c r="I28" s="92"/>
      <c r="J28" s="92"/>
      <c r="K28" s="92"/>
    </row>
    <row r="29" spans="1:11" ht="33.75" customHeight="1" x14ac:dyDescent="0.25">
      <c r="A29" s="44" t="s">
        <v>5</v>
      </c>
      <c r="B29" s="14"/>
      <c r="C29" s="14"/>
      <c r="D29" s="8">
        <v>645671</v>
      </c>
      <c r="E29" s="67">
        <v>634450</v>
      </c>
      <c r="F29" s="14"/>
      <c r="G29" s="51"/>
      <c r="H29" s="14"/>
      <c r="I29" s="14"/>
      <c r="J29" s="14"/>
      <c r="K29" s="14"/>
    </row>
    <row r="30" spans="1:11" ht="53.45" customHeight="1" x14ac:dyDescent="0.25">
      <c r="A30" s="92" t="s">
        <v>14</v>
      </c>
      <c r="B30" s="107"/>
      <c r="C30" s="107"/>
      <c r="D30" s="107"/>
      <c r="E30" s="107"/>
      <c r="F30" s="107"/>
      <c r="G30" s="107"/>
      <c r="H30" s="107"/>
      <c r="I30" s="107"/>
      <c r="J30" s="107"/>
      <c r="K30" s="107"/>
    </row>
    <row r="31" spans="1:11" ht="36" customHeight="1" x14ac:dyDescent="0.25">
      <c r="A31" s="44" t="s">
        <v>6</v>
      </c>
      <c r="B31" s="14"/>
      <c r="C31" s="14"/>
      <c r="D31" s="8">
        <v>1098318</v>
      </c>
      <c r="E31" s="67">
        <v>1098318</v>
      </c>
      <c r="F31" s="14"/>
      <c r="G31" s="51"/>
      <c r="H31" s="14"/>
      <c r="I31" s="14"/>
      <c r="J31" s="14"/>
      <c r="K31" s="14"/>
    </row>
    <row r="32" spans="1:11" ht="21.75" customHeight="1" x14ac:dyDescent="0.25">
      <c r="A32" s="15" t="s">
        <v>15</v>
      </c>
      <c r="B32" s="16">
        <f>B19+B21+B23+B25+B27+B29+B31</f>
        <v>3757531</v>
      </c>
      <c r="C32" s="16">
        <f>C19+C21+C23+C25+C27+C29+C31</f>
        <v>3359172</v>
      </c>
      <c r="D32" s="16">
        <f>D19+D21+D23+D25+D27+D29+D31</f>
        <v>2176976</v>
      </c>
      <c r="E32" s="16">
        <f>E19+E21+E23+E25+E27+E29+E31</f>
        <v>2165755</v>
      </c>
      <c r="F32" s="16">
        <f t="shared" ref="F32:H32" si="1">F19+F21+F23+F25+F27+F29+F31</f>
        <v>0</v>
      </c>
      <c r="G32" s="16">
        <f t="shared" si="1"/>
        <v>0</v>
      </c>
      <c r="H32" s="16">
        <f t="shared" si="1"/>
        <v>0</v>
      </c>
      <c r="I32" s="16"/>
      <c r="J32" s="16"/>
      <c r="K32" s="16">
        <f>B32+D32+F32+H32</f>
        <v>5934507</v>
      </c>
    </row>
    <row r="33" spans="1:11" ht="21.75" customHeight="1" x14ac:dyDescent="0.25">
      <c r="A33" s="113" t="s">
        <v>61</v>
      </c>
      <c r="B33" s="113"/>
      <c r="C33" s="113"/>
      <c r="D33" s="113"/>
      <c r="E33" s="113"/>
      <c r="F33" s="113"/>
      <c r="G33" s="113"/>
      <c r="H33" s="113"/>
      <c r="I33" s="113"/>
      <c r="J33" s="113"/>
      <c r="K33" s="113"/>
    </row>
    <row r="34" spans="1:11" ht="58.5" customHeight="1" x14ac:dyDescent="0.25">
      <c r="A34" s="92" t="s">
        <v>16</v>
      </c>
      <c r="B34" s="92"/>
      <c r="C34" s="92"/>
      <c r="D34" s="92"/>
      <c r="E34" s="92"/>
      <c r="F34" s="92"/>
      <c r="G34" s="92"/>
      <c r="H34" s="92"/>
      <c r="I34" s="92"/>
      <c r="J34" s="92"/>
      <c r="K34" s="92"/>
    </row>
    <row r="35" spans="1:11" ht="19.5" customHeight="1" x14ac:dyDescent="0.25">
      <c r="A35" s="33" t="s">
        <v>17</v>
      </c>
      <c r="B35" s="17">
        <v>60527</v>
      </c>
      <c r="C35" s="17">
        <v>20810</v>
      </c>
      <c r="D35" s="18"/>
      <c r="E35" s="70"/>
      <c r="F35" s="18"/>
      <c r="G35" s="85"/>
      <c r="H35" s="18"/>
      <c r="I35" s="18"/>
      <c r="J35" s="18"/>
      <c r="K35" s="18"/>
    </row>
    <row r="36" spans="1:11" s="3" customFormat="1" ht="20.25" customHeight="1" x14ac:dyDescent="0.2">
      <c r="A36" s="45" t="s">
        <v>18</v>
      </c>
      <c r="B36" s="19">
        <f>B35</f>
        <v>60527</v>
      </c>
      <c r="C36" s="19">
        <f t="shared" ref="C36:H36" si="2">C35</f>
        <v>20810</v>
      </c>
      <c r="D36" s="19">
        <f t="shared" si="2"/>
        <v>0</v>
      </c>
      <c r="E36" s="19">
        <f t="shared" si="2"/>
        <v>0</v>
      </c>
      <c r="F36" s="19">
        <f t="shared" si="2"/>
        <v>0</v>
      </c>
      <c r="G36" s="19">
        <f t="shared" si="2"/>
        <v>0</v>
      </c>
      <c r="H36" s="19">
        <f t="shared" si="2"/>
        <v>0</v>
      </c>
      <c r="I36" s="19"/>
      <c r="J36" s="19"/>
      <c r="K36" s="19">
        <f>B36+D36+F36+H36</f>
        <v>60527</v>
      </c>
    </row>
    <row r="37" spans="1:11" ht="26.25" customHeight="1" x14ac:dyDescent="0.25">
      <c r="A37" s="111" t="s">
        <v>19</v>
      </c>
      <c r="B37" s="111"/>
      <c r="C37" s="111"/>
      <c r="D37" s="111"/>
      <c r="E37" s="111"/>
      <c r="F37" s="111"/>
      <c r="G37" s="111"/>
      <c r="H37" s="111"/>
      <c r="I37" s="111"/>
      <c r="J37" s="111"/>
      <c r="K37" s="111"/>
    </row>
    <row r="38" spans="1:11" ht="66" customHeight="1" x14ac:dyDescent="0.25">
      <c r="A38" s="92" t="s">
        <v>22</v>
      </c>
      <c r="B38" s="92"/>
      <c r="C38" s="92"/>
      <c r="D38" s="92"/>
      <c r="E38" s="92"/>
      <c r="F38" s="92"/>
      <c r="G38" s="92"/>
      <c r="H38" s="92"/>
      <c r="I38" s="92"/>
      <c r="J38" s="92"/>
      <c r="K38" s="92"/>
    </row>
    <row r="39" spans="1:11" ht="35.25" customHeight="1" x14ac:dyDescent="0.25">
      <c r="A39" s="42" t="s">
        <v>5</v>
      </c>
      <c r="B39" s="8">
        <v>22392</v>
      </c>
      <c r="C39" s="8">
        <v>22392</v>
      </c>
      <c r="D39" s="8"/>
      <c r="E39" s="67"/>
      <c r="F39" s="8"/>
      <c r="G39" s="49"/>
      <c r="H39" s="8"/>
      <c r="I39" s="8"/>
      <c r="J39" s="8"/>
      <c r="K39" s="8"/>
    </row>
    <row r="40" spans="1:11" ht="83.25" customHeight="1" x14ac:dyDescent="0.25">
      <c r="A40" s="92" t="s">
        <v>20</v>
      </c>
      <c r="B40" s="107"/>
      <c r="C40" s="107"/>
      <c r="D40" s="107"/>
      <c r="E40" s="107"/>
      <c r="F40" s="107"/>
      <c r="G40" s="107"/>
      <c r="H40" s="107"/>
      <c r="I40" s="107"/>
      <c r="J40" s="107"/>
      <c r="K40" s="107"/>
    </row>
    <row r="41" spans="1:11" ht="44.25" customHeight="1" x14ac:dyDescent="0.25">
      <c r="A41" s="42" t="s">
        <v>21</v>
      </c>
      <c r="B41" s="14"/>
      <c r="C41" s="14"/>
      <c r="D41" s="8">
        <v>273622</v>
      </c>
      <c r="E41" s="67">
        <v>273622</v>
      </c>
      <c r="F41" s="14"/>
      <c r="G41" s="51"/>
      <c r="H41" s="14"/>
      <c r="I41" s="14"/>
      <c r="J41" s="14"/>
      <c r="K41" s="14"/>
    </row>
    <row r="42" spans="1:11" ht="32.25" customHeight="1" x14ac:dyDescent="0.25">
      <c r="A42" s="92" t="s">
        <v>23</v>
      </c>
      <c r="B42" s="92"/>
      <c r="C42" s="92"/>
      <c r="D42" s="92"/>
      <c r="E42" s="92"/>
      <c r="F42" s="92"/>
      <c r="G42" s="92"/>
      <c r="H42" s="92"/>
      <c r="I42" s="92"/>
      <c r="J42" s="92"/>
      <c r="K42" s="92"/>
    </row>
    <row r="43" spans="1:11" ht="44.45" customHeight="1" x14ac:dyDescent="0.25">
      <c r="A43" s="42" t="s">
        <v>21</v>
      </c>
      <c r="B43" s="14"/>
      <c r="C43" s="14"/>
      <c r="D43" s="14"/>
      <c r="E43" s="71"/>
      <c r="F43" s="8">
        <v>201928</v>
      </c>
      <c r="G43" s="49">
        <v>27354.569999999992</v>
      </c>
      <c r="H43" s="14"/>
      <c r="I43" s="14"/>
      <c r="J43" s="14"/>
      <c r="K43" s="14"/>
    </row>
    <row r="44" spans="1:11" ht="68.25" customHeight="1" x14ac:dyDescent="0.25">
      <c r="A44" s="92" t="s">
        <v>24</v>
      </c>
      <c r="B44" s="92"/>
      <c r="C44" s="92"/>
      <c r="D44" s="92"/>
      <c r="E44" s="92"/>
      <c r="F44" s="92"/>
      <c r="G44" s="92"/>
      <c r="H44" s="92"/>
      <c r="I44" s="92"/>
      <c r="J44" s="92"/>
      <c r="K44" s="92"/>
    </row>
    <row r="45" spans="1:11" ht="47.25" customHeight="1" x14ac:dyDescent="0.25">
      <c r="A45" s="42" t="s">
        <v>65</v>
      </c>
      <c r="B45" s="14"/>
      <c r="C45" s="14"/>
      <c r="D45" s="8">
        <v>610055</v>
      </c>
      <c r="E45" s="67">
        <v>610055</v>
      </c>
      <c r="F45" s="14"/>
      <c r="G45" s="51"/>
      <c r="H45" s="14"/>
      <c r="I45" s="14"/>
      <c r="J45" s="14"/>
      <c r="K45" s="14"/>
    </row>
    <row r="46" spans="1:11" ht="48.95" customHeight="1" x14ac:dyDescent="0.25">
      <c r="A46" s="92" t="s">
        <v>84</v>
      </c>
      <c r="B46" s="107"/>
      <c r="C46" s="107"/>
      <c r="D46" s="107"/>
      <c r="E46" s="107"/>
      <c r="F46" s="107"/>
      <c r="G46" s="107"/>
      <c r="H46" s="107"/>
      <c r="I46" s="107"/>
      <c r="J46" s="107"/>
      <c r="K46" s="107"/>
    </row>
    <row r="47" spans="1:11" ht="45.6" customHeight="1" x14ac:dyDescent="0.25">
      <c r="A47" s="42" t="s">
        <v>75</v>
      </c>
      <c r="B47" s="14"/>
      <c r="C47" s="14"/>
      <c r="D47" s="8">
        <f>70450+17308</f>
        <v>87758</v>
      </c>
      <c r="E47" s="67">
        <v>87758</v>
      </c>
      <c r="F47" s="14"/>
      <c r="G47" s="51"/>
      <c r="H47" s="14"/>
      <c r="I47" s="14"/>
      <c r="J47" s="14"/>
      <c r="K47" s="14"/>
    </row>
    <row r="48" spans="1:11" ht="49.5" customHeight="1" x14ac:dyDescent="0.25">
      <c r="A48" s="42" t="s">
        <v>21</v>
      </c>
      <c r="B48" s="14"/>
      <c r="C48" s="14"/>
      <c r="D48" s="8"/>
      <c r="E48" s="67"/>
      <c r="F48" s="8">
        <f>186478+43371</f>
        <v>229849</v>
      </c>
      <c r="G48" s="49">
        <v>122125.53</v>
      </c>
      <c r="H48" s="8">
        <f>193614+40973</f>
        <v>234587</v>
      </c>
      <c r="I48" s="14"/>
      <c r="J48" s="14"/>
      <c r="K48" s="14"/>
    </row>
    <row r="49" spans="1:11" ht="66" customHeight="1" x14ac:dyDescent="0.25">
      <c r="A49" s="99" t="s">
        <v>89</v>
      </c>
      <c r="B49" s="100"/>
      <c r="C49" s="100"/>
      <c r="D49" s="100"/>
      <c r="E49" s="100"/>
      <c r="F49" s="100"/>
      <c r="G49" s="100"/>
      <c r="H49" s="100"/>
      <c r="I49" s="100"/>
      <c r="J49" s="100"/>
      <c r="K49" s="101"/>
    </row>
    <row r="50" spans="1:11" ht="49.5" customHeight="1" x14ac:dyDescent="0.25">
      <c r="A50" s="42" t="s">
        <v>88</v>
      </c>
      <c r="B50" s="14"/>
      <c r="C50" s="14"/>
      <c r="D50" s="8"/>
      <c r="E50" s="67"/>
      <c r="F50" s="49">
        <v>83923</v>
      </c>
      <c r="G50" s="49">
        <v>0</v>
      </c>
      <c r="H50" s="8"/>
      <c r="I50" s="14"/>
      <c r="J50" s="14"/>
      <c r="K50" s="14"/>
    </row>
    <row r="51" spans="1:11" ht="41.25" customHeight="1" x14ac:dyDescent="0.25">
      <c r="A51" s="99" t="s">
        <v>99</v>
      </c>
      <c r="B51" s="100"/>
      <c r="C51" s="100"/>
      <c r="D51" s="100"/>
      <c r="E51" s="100"/>
      <c r="F51" s="100"/>
      <c r="G51" s="100"/>
      <c r="H51" s="100"/>
      <c r="I51" s="100"/>
      <c r="J51" s="100"/>
      <c r="K51" s="101"/>
    </row>
    <row r="52" spans="1:11" s="53" customFormat="1" ht="49.5" customHeight="1" x14ac:dyDescent="0.25">
      <c r="A52" s="57" t="s">
        <v>88</v>
      </c>
      <c r="B52" s="51"/>
      <c r="C52" s="51"/>
      <c r="D52" s="49"/>
      <c r="E52" s="67"/>
      <c r="F52" s="49"/>
      <c r="G52" s="49"/>
      <c r="H52" s="49">
        <v>53613</v>
      </c>
      <c r="I52" s="51"/>
      <c r="J52" s="51"/>
      <c r="K52" s="51"/>
    </row>
    <row r="53" spans="1:11" ht="65.25" customHeight="1" x14ac:dyDescent="0.25">
      <c r="A53" s="99" t="s">
        <v>108</v>
      </c>
      <c r="B53" s="100"/>
      <c r="C53" s="100"/>
      <c r="D53" s="100"/>
      <c r="E53" s="100"/>
      <c r="F53" s="100"/>
      <c r="G53" s="100"/>
      <c r="H53" s="100"/>
      <c r="I53" s="100"/>
      <c r="J53" s="100"/>
      <c r="K53" s="101"/>
    </row>
    <row r="54" spans="1:11" s="53" customFormat="1" ht="49.5" customHeight="1" x14ac:dyDescent="0.25">
      <c r="A54" s="57" t="s">
        <v>88</v>
      </c>
      <c r="B54" s="51"/>
      <c r="C54" s="51"/>
      <c r="D54" s="49"/>
      <c r="E54" s="67"/>
      <c r="F54" s="49">
        <v>63965</v>
      </c>
      <c r="G54" s="49">
        <v>0</v>
      </c>
      <c r="H54" s="49">
        <v>176891</v>
      </c>
      <c r="I54" s="49">
        <v>52402</v>
      </c>
      <c r="J54" s="51"/>
      <c r="K54" s="51"/>
    </row>
    <row r="55" spans="1:11" s="3" customFormat="1" ht="28.5" customHeight="1" x14ac:dyDescent="0.2">
      <c r="A55" s="20" t="s">
        <v>25</v>
      </c>
      <c r="B55" s="21">
        <f>B39+B41+B43+B45+B47+B48+B50+B52+B54</f>
        <v>22392</v>
      </c>
      <c r="C55" s="21">
        <f t="shared" ref="C55:J55" si="3">C39+C41+C43+C45+C47+C48+C50+C52+C54</f>
        <v>22392</v>
      </c>
      <c r="D55" s="21">
        <f t="shared" si="3"/>
        <v>971435</v>
      </c>
      <c r="E55" s="21">
        <f t="shared" si="3"/>
        <v>971435</v>
      </c>
      <c r="F55" s="21">
        <f t="shared" si="3"/>
        <v>579665</v>
      </c>
      <c r="G55" s="21">
        <f t="shared" si="3"/>
        <v>149480.09999999998</v>
      </c>
      <c r="H55" s="21">
        <f t="shared" si="3"/>
        <v>465091</v>
      </c>
      <c r="I55" s="21">
        <f t="shared" si="3"/>
        <v>52402</v>
      </c>
      <c r="J55" s="21">
        <f t="shared" si="3"/>
        <v>0</v>
      </c>
      <c r="K55" s="21">
        <f>B55+D55+F55+H55+I55</f>
        <v>2090985</v>
      </c>
    </row>
    <row r="56" spans="1:11" ht="36.75" customHeight="1" x14ac:dyDescent="0.25">
      <c r="A56" s="105" t="s">
        <v>67</v>
      </c>
      <c r="B56" s="105"/>
      <c r="C56" s="105"/>
      <c r="D56" s="105"/>
      <c r="E56" s="105"/>
      <c r="F56" s="105"/>
      <c r="G56" s="105"/>
      <c r="H56" s="105"/>
      <c r="I56" s="105"/>
      <c r="J56" s="105"/>
      <c r="K56" s="105"/>
    </row>
    <row r="57" spans="1:11" ht="90.75" customHeight="1" x14ac:dyDescent="0.25">
      <c r="A57" s="92" t="s">
        <v>26</v>
      </c>
      <c r="B57" s="107"/>
      <c r="C57" s="107"/>
      <c r="D57" s="107"/>
      <c r="E57" s="107"/>
      <c r="F57" s="107"/>
      <c r="G57" s="107"/>
      <c r="H57" s="107"/>
      <c r="I57" s="107"/>
      <c r="J57" s="107"/>
      <c r="K57" s="107"/>
    </row>
    <row r="58" spans="1:11" ht="30" x14ac:dyDescent="0.25">
      <c r="A58" s="42" t="s">
        <v>5</v>
      </c>
      <c r="B58" s="14"/>
      <c r="C58" s="14"/>
      <c r="D58" s="14"/>
      <c r="E58" s="71"/>
      <c r="F58" s="14"/>
      <c r="G58" s="51"/>
      <c r="H58" s="14"/>
      <c r="I58" s="14"/>
      <c r="J58" s="14"/>
      <c r="K58" s="14"/>
    </row>
    <row r="59" spans="1:11" x14ac:dyDescent="0.25">
      <c r="A59" s="22" t="s">
        <v>27</v>
      </c>
      <c r="B59" s="14"/>
      <c r="C59" s="14"/>
      <c r="D59" s="14">
        <v>226517</v>
      </c>
      <c r="E59" s="71">
        <v>226517</v>
      </c>
      <c r="F59" s="14">
        <v>44444</v>
      </c>
      <c r="G59" s="51">
        <v>44444</v>
      </c>
      <c r="H59" s="14">
        <v>44444</v>
      </c>
      <c r="I59" s="14"/>
      <c r="J59" s="14"/>
      <c r="K59" s="14"/>
    </row>
    <row r="60" spans="1:11" x14ac:dyDescent="0.25">
      <c r="A60" s="22" t="s">
        <v>31</v>
      </c>
      <c r="B60" s="14"/>
      <c r="C60" s="14"/>
      <c r="D60" s="14">
        <v>11382166</v>
      </c>
      <c r="E60" s="71">
        <v>11382166</v>
      </c>
      <c r="F60" s="14">
        <v>19262182</v>
      </c>
      <c r="G60" s="51">
        <v>19262182</v>
      </c>
      <c r="H60" s="14">
        <v>905870</v>
      </c>
      <c r="I60" s="14"/>
      <c r="J60" s="14"/>
      <c r="K60" s="14"/>
    </row>
    <row r="61" spans="1:11" x14ac:dyDescent="0.25">
      <c r="A61" s="22" t="s">
        <v>28</v>
      </c>
      <c r="B61" s="23"/>
      <c r="C61" s="23"/>
      <c r="D61" s="18">
        <v>26500</v>
      </c>
      <c r="E61" s="70">
        <v>26500</v>
      </c>
      <c r="F61" s="18"/>
      <c r="G61" s="85"/>
      <c r="H61" s="18">
        <v>2093</v>
      </c>
      <c r="I61" s="18"/>
      <c r="J61" s="18"/>
      <c r="K61" s="23"/>
    </row>
    <row r="62" spans="1:11" x14ac:dyDescent="0.25">
      <c r="A62" s="22" t="s">
        <v>29</v>
      </c>
      <c r="B62" s="23"/>
      <c r="C62" s="23"/>
      <c r="D62" s="18">
        <v>20000</v>
      </c>
      <c r="E62" s="70">
        <v>20000</v>
      </c>
      <c r="F62" s="18"/>
      <c r="G62" s="85"/>
      <c r="H62" s="18"/>
      <c r="I62" s="18"/>
      <c r="J62" s="18"/>
      <c r="K62" s="23"/>
    </row>
    <row r="63" spans="1:11" x14ac:dyDescent="0.25">
      <c r="A63" s="22" t="s">
        <v>30</v>
      </c>
      <c r="B63" s="23"/>
      <c r="C63" s="23"/>
      <c r="D63" s="18">
        <v>141780</v>
      </c>
      <c r="E63" s="70">
        <v>141780</v>
      </c>
      <c r="F63" s="18"/>
      <c r="G63" s="85"/>
      <c r="H63" s="18"/>
      <c r="I63" s="18"/>
      <c r="J63" s="18"/>
      <c r="K63" s="23"/>
    </row>
    <row r="64" spans="1:11" s="5" customFormat="1" x14ac:dyDescent="0.25">
      <c r="A64" s="24" t="s">
        <v>32</v>
      </c>
      <c r="B64" s="25">
        <f>B59+B60+B61+B62+B63</f>
        <v>0</v>
      </c>
      <c r="C64" s="25">
        <f t="shared" ref="C64:H64" si="4">C59+C60+C61+C62+C63</f>
        <v>0</v>
      </c>
      <c r="D64" s="25">
        <f t="shared" si="4"/>
        <v>11796963</v>
      </c>
      <c r="E64" s="72">
        <f t="shared" si="4"/>
        <v>11796963</v>
      </c>
      <c r="F64" s="25">
        <f t="shared" si="4"/>
        <v>19306626</v>
      </c>
      <c r="G64" s="86">
        <f t="shared" si="4"/>
        <v>19306626</v>
      </c>
      <c r="H64" s="25">
        <f t="shared" si="4"/>
        <v>952407</v>
      </c>
      <c r="I64" s="25"/>
      <c r="J64" s="25"/>
      <c r="K64" s="25"/>
    </row>
    <row r="65" spans="1:11" ht="33.950000000000003" customHeight="1" x14ac:dyDescent="0.25">
      <c r="A65" s="92" t="s">
        <v>33</v>
      </c>
      <c r="B65" s="92"/>
      <c r="C65" s="92"/>
      <c r="D65" s="92"/>
      <c r="E65" s="92"/>
      <c r="F65" s="92"/>
      <c r="G65" s="92"/>
      <c r="H65" s="92"/>
      <c r="I65" s="92"/>
      <c r="J65" s="92"/>
      <c r="K65" s="92"/>
    </row>
    <row r="66" spans="1:11" ht="30" x14ac:dyDescent="0.25">
      <c r="A66" s="42" t="s">
        <v>5</v>
      </c>
      <c r="B66" s="26"/>
      <c r="C66" s="26"/>
      <c r="D66" s="26"/>
      <c r="E66" s="73"/>
      <c r="F66" s="26"/>
      <c r="G66" s="87"/>
      <c r="H66" s="26"/>
      <c r="I66" s="26"/>
      <c r="J66" s="26"/>
      <c r="K66" s="26"/>
    </row>
    <row r="67" spans="1:11" x14ac:dyDescent="0.25">
      <c r="A67" s="27" t="s">
        <v>34</v>
      </c>
      <c r="B67" s="26"/>
      <c r="C67" s="26"/>
      <c r="D67" s="26"/>
      <c r="E67" s="73"/>
      <c r="F67" s="14">
        <v>4684590</v>
      </c>
      <c r="G67" s="51">
        <v>2150609.5299999998</v>
      </c>
      <c r="H67" s="26"/>
      <c r="I67" s="26"/>
      <c r="J67" s="26"/>
      <c r="K67" s="26"/>
    </row>
    <row r="68" spans="1:11" x14ac:dyDescent="0.25">
      <c r="A68" s="27" t="s">
        <v>35</v>
      </c>
      <c r="B68" s="26"/>
      <c r="C68" s="26"/>
      <c r="D68" s="26"/>
      <c r="E68" s="73"/>
      <c r="F68" s="14">
        <v>55092</v>
      </c>
      <c r="G68" s="51"/>
      <c r="H68" s="26"/>
      <c r="I68" s="26"/>
      <c r="J68" s="26"/>
      <c r="K68" s="26"/>
    </row>
    <row r="69" spans="1:11" x14ac:dyDescent="0.25">
      <c r="A69" s="27" t="s">
        <v>36</v>
      </c>
      <c r="B69" s="26"/>
      <c r="C69" s="26"/>
      <c r="D69" s="26"/>
      <c r="E69" s="73"/>
      <c r="F69" s="14">
        <v>132106</v>
      </c>
      <c r="G69" s="51">
        <v>26005.540000000008</v>
      </c>
      <c r="H69" s="26"/>
      <c r="I69" s="26"/>
      <c r="J69" s="26"/>
      <c r="K69" s="26"/>
    </row>
    <row r="70" spans="1:11" x14ac:dyDescent="0.25">
      <c r="A70" s="24" t="s">
        <v>37</v>
      </c>
      <c r="B70" s="28">
        <f>B67+B68+B69</f>
        <v>0</v>
      </c>
      <c r="C70" s="28">
        <f t="shared" ref="C70:H70" si="5">C67+C68+C69</f>
        <v>0</v>
      </c>
      <c r="D70" s="28">
        <f t="shared" si="5"/>
        <v>0</v>
      </c>
      <c r="E70" s="74"/>
      <c r="F70" s="28">
        <f t="shared" si="5"/>
        <v>4871788</v>
      </c>
      <c r="G70" s="52">
        <f t="shared" si="5"/>
        <v>2176615.0699999998</v>
      </c>
      <c r="H70" s="28">
        <f t="shared" si="5"/>
        <v>0</v>
      </c>
      <c r="I70" s="28"/>
      <c r="J70" s="28"/>
      <c r="K70" s="26"/>
    </row>
    <row r="71" spans="1:11" ht="61.5" customHeight="1" x14ac:dyDescent="0.25">
      <c r="A71" s="92" t="s">
        <v>38</v>
      </c>
      <c r="B71" s="92"/>
      <c r="C71" s="92"/>
      <c r="D71" s="92"/>
      <c r="E71" s="92"/>
      <c r="F71" s="92"/>
      <c r="G71" s="92"/>
      <c r="H71" s="92"/>
      <c r="I71" s="92"/>
      <c r="J71" s="92"/>
      <c r="K71" s="92"/>
    </row>
    <row r="72" spans="1:11" ht="30.75" customHeight="1" x14ac:dyDescent="0.25">
      <c r="A72" s="12" t="s">
        <v>5</v>
      </c>
      <c r="B72" s="26"/>
      <c r="C72" s="26"/>
      <c r="D72" s="26"/>
      <c r="E72" s="73"/>
      <c r="F72" s="26"/>
      <c r="G72" s="87"/>
      <c r="H72" s="26"/>
      <c r="I72" s="26"/>
      <c r="J72" s="26"/>
      <c r="K72" s="26"/>
    </row>
    <row r="73" spans="1:11" x14ac:dyDescent="0.25">
      <c r="A73" s="29" t="s">
        <v>39</v>
      </c>
      <c r="B73" s="26"/>
      <c r="C73" s="26"/>
      <c r="D73" s="18">
        <v>1462345</v>
      </c>
      <c r="E73" s="70">
        <v>1462345</v>
      </c>
      <c r="F73" s="26"/>
      <c r="G73" s="87"/>
      <c r="H73" s="26"/>
      <c r="I73" s="26"/>
      <c r="J73" s="26"/>
      <c r="K73" s="26"/>
    </row>
    <row r="74" spans="1:11" x14ac:dyDescent="0.25">
      <c r="A74" s="24" t="s">
        <v>40</v>
      </c>
      <c r="B74" s="25">
        <f>B73</f>
        <v>0</v>
      </c>
      <c r="C74" s="25">
        <f t="shared" ref="C74:H74" si="6">C73</f>
        <v>0</v>
      </c>
      <c r="D74" s="25">
        <f t="shared" si="6"/>
        <v>1462345</v>
      </c>
      <c r="E74" s="72">
        <f t="shared" si="6"/>
        <v>1462345</v>
      </c>
      <c r="F74" s="25">
        <f t="shared" si="6"/>
        <v>0</v>
      </c>
      <c r="G74" s="86"/>
      <c r="H74" s="25">
        <f t="shared" si="6"/>
        <v>0</v>
      </c>
      <c r="I74" s="25"/>
      <c r="J74" s="25"/>
      <c r="K74" s="26"/>
    </row>
    <row r="75" spans="1:11" ht="54.75" customHeight="1" x14ac:dyDescent="0.25">
      <c r="A75" s="92" t="s">
        <v>41</v>
      </c>
      <c r="B75" s="107"/>
      <c r="C75" s="107"/>
      <c r="D75" s="107"/>
      <c r="E75" s="107"/>
      <c r="F75" s="107"/>
      <c r="G75" s="107"/>
      <c r="H75" s="107"/>
      <c r="I75" s="107"/>
      <c r="J75" s="107"/>
      <c r="K75" s="107"/>
    </row>
    <row r="76" spans="1:11" ht="30" x14ac:dyDescent="0.25">
      <c r="A76" s="43" t="s">
        <v>6</v>
      </c>
      <c r="B76" s="26"/>
      <c r="C76" s="26"/>
      <c r="D76" s="26"/>
      <c r="E76" s="73"/>
      <c r="F76" s="26"/>
      <c r="G76" s="87"/>
      <c r="H76" s="26"/>
      <c r="I76" s="26"/>
      <c r="J76" s="26"/>
      <c r="K76" s="26"/>
    </row>
    <row r="77" spans="1:11" x14ac:dyDescent="0.25">
      <c r="A77" s="27" t="s">
        <v>42</v>
      </c>
      <c r="B77" s="26"/>
      <c r="C77" s="26"/>
      <c r="D77" s="14">
        <v>1061461</v>
      </c>
      <c r="E77" s="71">
        <v>1061461</v>
      </c>
      <c r="F77" s="26"/>
      <c r="G77" s="87"/>
      <c r="H77" s="26"/>
      <c r="I77" s="26"/>
      <c r="J77" s="26"/>
      <c r="K77" s="26"/>
    </row>
    <row r="78" spans="1:11" x14ac:dyDescent="0.25">
      <c r="A78" s="27" t="s">
        <v>43</v>
      </c>
      <c r="B78" s="26"/>
      <c r="C78" s="26"/>
      <c r="D78" s="14">
        <v>46908</v>
      </c>
      <c r="E78" s="71">
        <v>46908</v>
      </c>
      <c r="F78" s="26"/>
      <c r="G78" s="87"/>
      <c r="H78" s="26"/>
      <c r="I78" s="26"/>
      <c r="J78" s="26"/>
      <c r="K78" s="26"/>
    </row>
    <row r="79" spans="1:11" x14ac:dyDescent="0.25">
      <c r="A79" s="27" t="s">
        <v>44</v>
      </c>
      <c r="B79" s="26"/>
      <c r="C79" s="26"/>
      <c r="D79" s="18">
        <v>213624</v>
      </c>
      <c r="E79" s="70">
        <v>213624</v>
      </c>
      <c r="F79" s="26"/>
      <c r="G79" s="87"/>
      <c r="H79" s="26"/>
      <c r="I79" s="26"/>
      <c r="J79" s="26"/>
      <c r="K79" s="26"/>
    </row>
    <row r="80" spans="1:11" x14ac:dyDescent="0.25">
      <c r="A80" s="24" t="s">
        <v>45</v>
      </c>
      <c r="B80" s="25">
        <f>B77+B78+B79</f>
        <v>0</v>
      </c>
      <c r="C80" s="25">
        <f t="shared" ref="C80:H80" si="7">C77+C78+C79</f>
        <v>0</v>
      </c>
      <c r="D80" s="25">
        <f t="shared" si="7"/>
        <v>1321993</v>
      </c>
      <c r="E80" s="72">
        <f t="shared" si="7"/>
        <v>1321993</v>
      </c>
      <c r="F80" s="25">
        <f t="shared" si="7"/>
        <v>0</v>
      </c>
      <c r="G80" s="86"/>
      <c r="H80" s="25">
        <f t="shared" si="7"/>
        <v>0</v>
      </c>
      <c r="I80" s="25"/>
      <c r="J80" s="25"/>
      <c r="K80" s="26"/>
    </row>
    <row r="81" spans="1:11" ht="54" customHeight="1" x14ac:dyDescent="0.25">
      <c r="A81" s="92" t="s">
        <v>46</v>
      </c>
      <c r="B81" s="92"/>
      <c r="C81" s="92"/>
      <c r="D81" s="92"/>
      <c r="E81" s="92"/>
      <c r="F81" s="92"/>
      <c r="G81" s="92"/>
      <c r="H81" s="92"/>
      <c r="I81" s="92"/>
      <c r="J81" s="92"/>
      <c r="K81" s="92"/>
    </row>
    <row r="82" spans="1:11" ht="30" x14ac:dyDescent="0.25">
      <c r="A82" s="12" t="s">
        <v>5</v>
      </c>
      <c r="B82" s="26"/>
      <c r="C82" s="26"/>
      <c r="D82" s="26"/>
      <c r="E82" s="73"/>
      <c r="F82" s="26"/>
      <c r="G82" s="87"/>
      <c r="H82" s="26"/>
      <c r="I82" s="26"/>
      <c r="J82" s="26"/>
      <c r="K82" s="26"/>
    </row>
    <row r="83" spans="1:11" x14ac:dyDescent="0.25">
      <c r="A83" s="29" t="s">
        <v>47</v>
      </c>
      <c r="B83" s="26"/>
      <c r="C83" s="26"/>
      <c r="D83" s="18">
        <v>1946753</v>
      </c>
      <c r="E83" s="70">
        <v>1946753</v>
      </c>
      <c r="F83" s="26"/>
      <c r="G83" s="87"/>
      <c r="H83" s="26"/>
      <c r="I83" s="26"/>
      <c r="J83" s="26"/>
      <c r="K83" s="26"/>
    </row>
    <row r="84" spans="1:11" ht="17.25" customHeight="1" x14ac:dyDescent="0.25">
      <c r="A84" s="30" t="s">
        <v>48</v>
      </c>
      <c r="B84" s="28">
        <f>B83</f>
        <v>0</v>
      </c>
      <c r="C84" s="28">
        <f t="shared" ref="C84:H84" si="8">C83</f>
        <v>0</v>
      </c>
      <c r="D84" s="28">
        <f t="shared" si="8"/>
        <v>1946753</v>
      </c>
      <c r="E84" s="74">
        <f t="shared" si="8"/>
        <v>1946753</v>
      </c>
      <c r="F84" s="28">
        <f t="shared" si="8"/>
        <v>0</v>
      </c>
      <c r="G84" s="52"/>
      <c r="H84" s="28">
        <f t="shared" si="8"/>
        <v>0</v>
      </c>
      <c r="I84" s="28"/>
      <c r="J84" s="28"/>
      <c r="K84" s="31"/>
    </row>
    <row r="85" spans="1:11" ht="31.5" customHeight="1" x14ac:dyDescent="0.25">
      <c r="A85" s="92" t="s">
        <v>49</v>
      </c>
      <c r="B85" s="92"/>
      <c r="C85" s="92"/>
      <c r="D85" s="92"/>
      <c r="E85" s="92"/>
      <c r="F85" s="92"/>
      <c r="G85" s="92"/>
      <c r="H85" s="92"/>
      <c r="I85" s="92"/>
      <c r="J85" s="92"/>
      <c r="K85" s="92"/>
    </row>
    <row r="86" spans="1:11" ht="30" x14ac:dyDescent="0.25">
      <c r="A86" s="12" t="s">
        <v>5</v>
      </c>
      <c r="B86" s="26"/>
      <c r="C86" s="26"/>
      <c r="D86" s="26"/>
      <c r="E86" s="73"/>
      <c r="F86" s="26"/>
      <c r="G86" s="87"/>
      <c r="H86" s="26"/>
      <c r="I86" s="26"/>
      <c r="J86" s="26"/>
      <c r="K86" s="26"/>
    </row>
    <row r="87" spans="1:11" x14ac:dyDescent="0.25">
      <c r="A87" s="27" t="s">
        <v>50</v>
      </c>
      <c r="B87" s="26"/>
      <c r="C87" s="26"/>
      <c r="D87" s="26"/>
      <c r="E87" s="73"/>
      <c r="F87" s="14">
        <v>11772207</v>
      </c>
      <c r="G87" s="51"/>
      <c r="H87" s="14">
        <v>378985</v>
      </c>
      <c r="I87" s="14"/>
      <c r="J87" s="14"/>
      <c r="K87" s="26"/>
    </row>
    <row r="88" spans="1:11" x14ac:dyDescent="0.25">
      <c r="A88" s="27" t="s">
        <v>51</v>
      </c>
      <c r="B88" s="26"/>
      <c r="C88" s="26"/>
      <c r="D88" s="26"/>
      <c r="E88" s="73"/>
      <c r="F88" s="14">
        <v>43273</v>
      </c>
      <c r="G88" s="51"/>
      <c r="H88" s="14">
        <v>2311</v>
      </c>
      <c r="I88" s="14"/>
      <c r="J88" s="14"/>
      <c r="K88" s="26"/>
    </row>
    <row r="89" spans="1:11" x14ac:dyDescent="0.25">
      <c r="A89" s="27" t="s">
        <v>52</v>
      </c>
      <c r="B89" s="26"/>
      <c r="C89" s="26"/>
      <c r="D89" s="26"/>
      <c r="E89" s="73"/>
      <c r="F89" s="14">
        <v>5622</v>
      </c>
      <c r="G89" s="51">
        <v>5621.43</v>
      </c>
      <c r="H89" s="14">
        <v>5622</v>
      </c>
      <c r="I89" s="14"/>
      <c r="J89" s="14"/>
      <c r="K89" s="26"/>
    </row>
    <row r="90" spans="1:11" ht="17.25" customHeight="1" x14ac:dyDescent="0.25">
      <c r="A90" s="30" t="s">
        <v>53</v>
      </c>
      <c r="B90" s="28">
        <f>B87+B88+B89</f>
        <v>0</v>
      </c>
      <c r="C90" s="28">
        <f t="shared" ref="C90:H90" si="9">C87+C88+C89</f>
        <v>0</v>
      </c>
      <c r="D90" s="28">
        <f t="shared" si="9"/>
        <v>0</v>
      </c>
      <c r="E90" s="74"/>
      <c r="F90" s="28">
        <f t="shared" si="9"/>
        <v>11821102</v>
      </c>
      <c r="G90" s="52">
        <f t="shared" si="9"/>
        <v>5621.43</v>
      </c>
      <c r="H90" s="28">
        <f t="shared" si="9"/>
        <v>386918</v>
      </c>
      <c r="I90" s="28"/>
      <c r="J90" s="28"/>
      <c r="K90" s="26"/>
    </row>
    <row r="91" spans="1:11" ht="63" customHeight="1" x14ac:dyDescent="0.25">
      <c r="A91" s="99" t="s">
        <v>90</v>
      </c>
      <c r="B91" s="108"/>
      <c r="C91" s="108"/>
      <c r="D91" s="108"/>
      <c r="E91" s="108"/>
      <c r="F91" s="108"/>
      <c r="G91" s="108"/>
      <c r="H91" s="108"/>
      <c r="I91" s="108"/>
      <c r="J91" s="108"/>
      <c r="K91" s="109"/>
    </row>
    <row r="92" spans="1:11" ht="30" customHeight="1" x14ac:dyDescent="0.25">
      <c r="A92" s="12" t="s">
        <v>5</v>
      </c>
      <c r="B92" s="28"/>
      <c r="C92" s="28"/>
      <c r="D92" s="28"/>
      <c r="E92" s="74"/>
      <c r="F92" s="28"/>
      <c r="G92" s="52"/>
      <c r="H92" s="28"/>
      <c r="I92" s="28"/>
      <c r="J92" s="28"/>
      <c r="K92" s="26"/>
    </row>
    <row r="93" spans="1:11" ht="17.25" customHeight="1" x14ac:dyDescent="0.25">
      <c r="A93" s="27" t="s">
        <v>91</v>
      </c>
      <c r="B93" s="28"/>
      <c r="C93" s="28"/>
      <c r="D93" s="28"/>
      <c r="E93" s="74"/>
      <c r="F93" s="54">
        <v>706312</v>
      </c>
      <c r="G93" s="54">
        <v>0</v>
      </c>
      <c r="H93" s="28"/>
      <c r="I93" s="28"/>
      <c r="J93" s="28"/>
      <c r="K93" s="26"/>
    </row>
    <row r="94" spans="1:11" ht="17.25" customHeight="1" x14ac:dyDescent="0.25">
      <c r="A94" s="27" t="s">
        <v>92</v>
      </c>
      <c r="B94" s="28"/>
      <c r="C94" s="28"/>
      <c r="D94" s="28"/>
      <c r="E94" s="74"/>
      <c r="F94" s="54">
        <v>62687</v>
      </c>
      <c r="G94" s="54">
        <v>0</v>
      </c>
      <c r="H94" s="28"/>
      <c r="I94" s="28"/>
      <c r="J94" s="28"/>
      <c r="K94" s="26"/>
    </row>
    <row r="95" spans="1:11" ht="17.25" customHeight="1" x14ac:dyDescent="0.25">
      <c r="A95" s="30" t="s">
        <v>93</v>
      </c>
      <c r="B95" s="28"/>
      <c r="C95" s="28"/>
      <c r="D95" s="28"/>
      <c r="E95" s="74"/>
      <c r="F95" s="52">
        <f>F93+F94</f>
        <v>768999</v>
      </c>
      <c r="G95" s="52">
        <v>0</v>
      </c>
      <c r="H95" s="28"/>
      <c r="I95" s="28"/>
      <c r="J95" s="28"/>
      <c r="K95" s="26"/>
    </row>
    <row r="96" spans="1:11" ht="21" customHeight="1" x14ac:dyDescent="0.25">
      <c r="A96" s="47" t="s">
        <v>54</v>
      </c>
      <c r="B96" s="32">
        <f>B64+B70+B74+B80+B84+B90</f>
        <v>0</v>
      </c>
      <c r="C96" s="32">
        <f>C64+C70+C74+C80+C84+C90</f>
        <v>0</v>
      </c>
      <c r="D96" s="32">
        <f>D64+D70+D74+D80+D84+D90</f>
        <v>16528054</v>
      </c>
      <c r="E96" s="32">
        <f>E64+E70+E74+E80+E84+E90</f>
        <v>16528054</v>
      </c>
      <c r="F96" s="32">
        <f>F64+F70+F74+F80+F84+F90+F95</f>
        <v>36768515</v>
      </c>
      <c r="G96" s="32">
        <f>G64+G70+G74+G80+G84+G90+G95</f>
        <v>21488862.5</v>
      </c>
      <c r="H96" s="32">
        <f>H64+H70+H74+H80+H84+H90</f>
        <v>1339325</v>
      </c>
      <c r="I96" s="32"/>
      <c r="J96" s="32"/>
      <c r="K96" s="32">
        <f>B96+D96+F96+H96</f>
        <v>54635894</v>
      </c>
    </row>
    <row r="97" spans="1:11" ht="25.5" customHeight="1" x14ac:dyDescent="0.25">
      <c r="A97" s="110" t="s">
        <v>64</v>
      </c>
      <c r="B97" s="110"/>
      <c r="C97" s="110"/>
      <c r="D97" s="110"/>
      <c r="E97" s="110"/>
      <c r="F97" s="110"/>
      <c r="G97" s="110"/>
      <c r="H97" s="110"/>
      <c r="I97" s="110"/>
      <c r="J97" s="110"/>
      <c r="K97" s="110"/>
    </row>
    <row r="98" spans="1:11" ht="66.75" customHeight="1" x14ac:dyDescent="0.25">
      <c r="A98" s="92" t="s">
        <v>55</v>
      </c>
      <c r="B98" s="92"/>
      <c r="C98" s="92"/>
      <c r="D98" s="92"/>
      <c r="E98" s="92"/>
      <c r="F98" s="92"/>
      <c r="G98" s="92"/>
      <c r="H98" s="92"/>
      <c r="I98" s="92"/>
      <c r="J98" s="92"/>
      <c r="K98" s="92"/>
    </row>
    <row r="99" spans="1:11" ht="35.25" customHeight="1" x14ac:dyDescent="0.25">
      <c r="A99" s="44" t="s">
        <v>6</v>
      </c>
      <c r="B99" s="26"/>
      <c r="C99" s="26"/>
      <c r="D99" s="8">
        <v>50578</v>
      </c>
      <c r="E99" s="67">
        <v>50578</v>
      </c>
      <c r="F99" s="26"/>
      <c r="G99" s="87"/>
      <c r="H99" s="26"/>
      <c r="I99" s="26"/>
      <c r="J99" s="26"/>
      <c r="K99" s="26"/>
    </row>
    <row r="100" spans="1:11" ht="19.5" customHeight="1" x14ac:dyDescent="0.25">
      <c r="A100" s="34" t="s">
        <v>56</v>
      </c>
      <c r="B100" s="35">
        <f>B99</f>
        <v>0</v>
      </c>
      <c r="C100" s="35">
        <f t="shared" ref="C100:H100" si="10">C99</f>
        <v>0</v>
      </c>
      <c r="D100" s="35">
        <f t="shared" si="10"/>
        <v>50578</v>
      </c>
      <c r="E100" s="35">
        <f t="shared" si="10"/>
        <v>50578</v>
      </c>
      <c r="F100" s="35">
        <f t="shared" si="10"/>
        <v>0</v>
      </c>
      <c r="G100" s="35"/>
      <c r="H100" s="35">
        <f t="shared" si="10"/>
        <v>0</v>
      </c>
      <c r="I100" s="35"/>
      <c r="J100" s="35"/>
      <c r="K100" s="35">
        <f>B100+D100+F100+H100</f>
        <v>50578</v>
      </c>
    </row>
    <row r="101" spans="1:11" ht="37.5" customHeight="1" x14ac:dyDescent="0.25">
      <c r="A101" s="105" t="s">
        <v>68</v>
      </c>
      <c r="B101" s="106"/>
      <c r="C101" s="106"/>
      <c r="D101" s="106"/>
      <c r="E101" s="106"/>
      <c r="F101" s="106"/>
      <c r="G101" s="106"/>
      <c r="H101" s="106"/>
      <c r="I101" s="106"/>
      <c r="J101" s="106"/>
      <c r="K101" s="106"/>
    </row>
    <row r="102" spans="1:11" ht="66.599999999999994" customHeight="1" x14ac:dyDescent="0.25">
      <c r="A102" s="92" t="s">
        <v>85</v>
      </c>
      <c r="B102" s="92"/>
      <c r="C102" s="92"/>
      <c r="D102" s="92"/>
      <c r="E102" s="92"/>
      <c r="F102" s="92"/>
      <c r="G102" s="92"/>
      <c r="H102" s="92"/>
      <c r="I102" s="92"/>
      <c r="J102" s="92"/>
      <c r="K102" s="92"/>
    </row>
    <row r="103" spans="1:11" ht="30" x14ac:dyDescent="0.25">
      <c r="A103" s="12" t="s">
        <v>6</v>
      </c>
      <c r="B103" s="26"/>
      <c r="C103" s="26"/>
      <c r="D103" s="26"/>
      <c r="E103" s="73"/>
      <c r="F103" s="26"/>
      <c r="G103" s="87"/>
      <c r="H103" s="26"/>
      <c r="I103" s="26"/>
      <c r="J103" s="26"/>
      <c r="K103" s="26"/>
    </row>
    <row r="104" spans="1:11" x14ac:dyDescent="0.25">
      <c r="A104" s="22" t="s">
        <v>70</v>
      </c>
      <c r="B104" s="26"/>
      <c r="C104" s="26"/>
      <c r="D104" s="18">
        <v>567248</v>
      </c>
      <c r="E104" s="70">
        <v>567248</v>
      </c>
      <c r="F104" s="18"/>
      <c r="G104" s="85"/>
      <c r="H104" s="18"/>
      <c r="I104" s="18"/>
      <c r="J104" s="18"/>
      <c r="K104" s="18"/>
    </row>
    <row r="105" spans="1:11" x14ac:dyDescent="0.25">
      <c r="A105" s="22" t="s">
        <v>71</v>
      </c>
      <c r="B105" s="26"/>
      <c r="C105" s="26"/>
      <c r="D105" s="18">
        <v>1499908</v>
      </c>
      <c r="E105" s="70">
        <v>1499908</v>
      </c>
      <c r="F105" s="18"/>
      <c r="G105" s="85"/>
      <c r="H105" s="18"/>
      <c r="I105" s="18"/>
      <c r="J105" s="18"/>
      <c r="K105" s="18"/>
    </row>
    <row r="106" spans="1:11" x14ac:dyDescent="0.25">
      <c r="A106" s="22" t="s">
        <v>72</v>
      </c>
      <c r="B106" s="26"/>
      <c r="C106" s="26"/>
      <c r="D106" s="18">
        <v>4840</v>
      </c>
      <c r="E106" s="70">
        <v>4840</v>
      </c>
      <c r="F106" s="18"/>
      <c r="G106" s="85"/>
      <c r="H106" s="18"/>
      <c r="I106" s="18"/>
      <c r="J106" s="18"/>
      <c r="K106" s="18"/>
    </row>
    <row r="107" spans="1:11" x14ac:dyDescent="0.25">
      <c r="A107" s="22" t="s">
        <v>73</v>
      </c>
      <c r="B107" s="26"/>
      <c r="C107" s="26"/>
      <c r="D107" s="18">
        <v>49674</v>
      </c>
      <c r="E107" s="70">
        <v>49674</v>
      </c>
      <c r="F107" s="18"/>
      <c r="G107" s="85"/>
      <c r="H107" s="18"/>
      <c r="I107" s="18"/>
      <c r="J107" s="18"/>
      <c r="K107" s="18"/>
    </row>
    <row r="108" spans="1:11" ht="30" x14ac:dyDescent="0.25">
      <c r="A108" s="12" t="s">
        <v>5</v>
      </c>
      <c r="B108" s="26"/>
      <c r="C108" s="26"/>
      <c r="D108" s="18"/>
      <c r="E108" s="70"/>
      <c r="F108" s="18"/>
      <c r="G108" s="85"/>
      <c r="H108" s="18"/>
      <c r="I108" s="18"/>
      <c r="J108" s="18"/>
      <c r="K108" s="18"/>
    </row>
    <row r="109" spans="1:11" x14ac:dyDescent="0.25">
      <c r="A109" s="22" t="s">
        <v>70</v>
      </c>
      <c r="B109" s="26"/>
      <c r="C109" s="26"/>
      <c r="D109" s="26"/>
      <c r="E109" s="73"/>
      <c r="F109" s="14">
        <v>212637</v>
      </c>
      <c r="G109" s="51">
        <v>212636.5</v>
      </c>
      <c r="H109" s="14">
        <v>0</v>
      </c>
      <c r="I109" s="14">
        <v>19997</v>
      </c>
      <c r="J109" s="14"/>
      <c r="K109" s="8"/>
    </row>
    <row r="110" spans="1:11" x14ac:dyDescent="0.25">
      <c r="A110" s="22" t="s">
        <v>71</v>
      </c>
      <c r="B110" s="26"/>
      <c r="C110" s="26"/>
      <c r="D110" s="26"/>
      <c r="E110" s="73"/>
      <c r="F110" s="14">
        <v>21868973</v>
      </c>
      <c r="G110" s="51">
        <v>11940015.280000001</v>
      </c>
      <c r="H110" s="14">
        <v>21406311</v>
      </c>
      <c r="I110" s="14">
        <v>1148082</v>
      </c>
      <c r="J110" s="14"/>
      <c r="K110" s="8"/>
    </row>
    <row r="111" spans="1:11" x14ac:dyDescent="0.25">
      <c r="A111" s="22" t="s">
        <v>72</v>
      </c>
      <c r="B111" s="26"/>
      <c r="C111" s="26"/>
      <c r="D111" s="26"/>
      <c r="E111" s="73"/>
      <c r="F111" s="14">
        <v>86332</v>
      </c>
      <c r="G111" s="51">
        <v>44288.1</v>
      </c>
      <c r="H111" s="14">
        <v>60485</v>
      </c>
      <c r="I111" s="14">
        <v>3889</v>
      </c>
      <c r="J111" s="14"/>
      <c r="K111" s="8"/>
    </row>
    <row r="112" spans="1:11" x14ac:dyDescent="0.25">
      <c r="A112" s="22" t="s">
        <v>73</v>
      </c>
      <c r="B112" s="26"/>
      <c r="C112" s="26"/>
      <c r="D112" s="26"/>
      <c r="E112" s="73"/>
      <c r="F112" s="14">
        <v>129501</v>
      </c>
      <c r="G112" s="51">
        <v>67775.539999999994</v>
      </c>
      <c r="H112" s="14">
        <v>101174</v>
      </c>
      <c r="I112" s="14">
        <v>0</v>
      </c>
      <c r="J112" s="14"/>
      <c r="K112" s="8"/>
    </row>
    <row r="113" spans="1:16" s="3" customFormat="1" ht="20.100000000000001" customHeight="1" x14ac:dyDescent="0.2">
      <c r="A113" s="47" t="s">
        <v>74</v>
      </c>
      <c r="B113" s="40"/>
      <c r="C113" s="40"/>
      <c r="D113" s="32">
        <f>D104+D105+D106+D107+D109+D110+D111+D112</f>
        <v>2121670</v>
      </c>
      <c r="E113" s="32">
        <f>E104+E105+E106+E107+E109+E110+E111+E112</f>
        <v>2121670</v>
      </c>
      <c r="F113" s="32">
        <f t="shared" ref="F113:I113" si="11">F104+F105+F106+F107+F109+F110+F111+F112</f>
        <v>22297443</v>
      </c>
      <c r="G113" s="32">
        <f t="shared" si="11"/>
        <v>12264715.42</v>
      </c>
      <c r="H113" s="32">
        <f t="shared" si="11"/>
        <v>21567970</v>
      </c>
      <c r="I113" s="32">
        <f t="shared" si="11"/>
        <v>1171968</v>
      </c>
      <c r="J113" s="32"/>
      <c r="K113" s="32">
        <f>I113+H113+F113+D113+B113</f>
        <v>47159051</v>
      </c>
    </row>
    <row r="114" spans="1:16" ht="36" customHeight="1" x14ac:dyDescent="0.25">
      <c r="A114" s="93" t="s">
        <v>83</v>
      </c>
      <c r="B114" s="94"/>
      <c r="C114" s="94"/>
      <c r="D114" s="94"/>
      <c r="E114" s="94"/>
      <c r="F114" s="94"/>
      <c r="G114" s="94"/>
      <c r="H114" s="94"/>
      <c r="I114" s="94"/>
      <c r="J114" s="94"/>
      <c r="K114" s="94"/>
    </row>
    <row r="115" spans="1:16" ht="51" customHeight="1" x14ac:dyDescent="0.25">
      <c r="A115" s="92" t="s">
        <v>86</v>
      </c>
      <c r="B115" s="92"/>
      <c r="C115" s="92"/>
      <c r="D115" s="92"/>
      <c r="E115" s="92"/>
      <c r="F115" s="92"/>
      <c r="G115" s="92"/>
      <c r="H115" s="92"/>
      <c r="I115" s="92"/>
      <c r="J115" s="92"/>
      <c r="K115" s="92"/>
    </row>
    <row r="116" spans="1:16" ht="32.450000000000003" customHeight="1" x14ac:dyDescent="0.25">
      <c r="A116" s="42" t="s">
        <v>6</v>
      </c>
      <c r="B116" s="26"/>
      <c r="C116" s="26"/>
      <c r="D116" s="8">
        <v>50000</v>
      </c>
      <c r="E116" s="67">
        <v>11570</v>
      </c>
      <c r="F116" s="8"/>
      <c r="G116" s="49"/>
      <c r="H116" s="8"/>
      <c r="I116" s="8"/>
      <c r="J116" s="8"/>
      <c r="K116" s="8"/>
    </row>
    <row r="117" spans="1:16" ht="32.450000000000003" customHeight="1" x14ac:dyDescent="0.25">
      <c r="A117" s="42" t="s">
        <v>5</v>
      </c>
      <c r="B117" s="26"/>
      <c r="C117" s="26"/>
      <c r="D117" s="8"/>
      <c r="E117" s="67"/>
      <c r="F117" s="8">
        <v>49000</v>
      </c>
      <c r="G117" s="49">
        <v>8978.1</v>
      </c>
      <c r="H117" s="8"/>
      <c r="I117" s="8"/>
      <c r="J117" s="8"/>
      <c r="K117" s="8"/>
    </row>
    <row r="118" spans="1:16" s="3" customFormat="1" ht="20.100000000000001" customHeight="1" x14ac:dyDescent="0.2">
      <c r="A118" s="48" t="s">
        <v>76</v>
      </c>
      <c r="B118" s="41">
        <f>B116+B117</f>
        <v>0</v>
      </c>
      <c r="C118" s="41">
        <f t="shared" ref="C118:I118" si="12">C116+C117</f>
        <v>0</v>
      </c>
      <c r="D118" s="41">
        <f t="shared" si="12"/>
        <v>50000</v>
      </c>
      <c r="E118" s="41">
        <f t="shared" si="12"/>
        <v>11570</v>
      </c>
      <c r="F118" s="41">
        <f t="shared" si="12"/>
        <v>49000</v>
      </c>
      <c r="G118" s="41">
        <f t="shared" si="12"/>
        <v>8978.1</v>
      </c>
      <c r="H118" s="41">
        <f t="shared" si="12"/>
        <v>0</v>
      </c>
      <c r="I118" s="41">
        <f t="shared" si="12"/>
        <v>0</v>
      </c>
      <c r="J118" s="41"/>
      <c r="K118" s="41">
        <f>B118+D118+F118+H118</f>
        <v>99000</v>
      </c>
    </row>
    <row r="119" spans="1:16" s="3" customFormat="1" ht="33.75" customHeight="1" x14ac:dyDescent="0.2">
      <c r="A119" s="96" t="s">
        <v>126</v>
      </c>
      <c r="B119" s="97"/>
      <c r="C119" s="97"/>
      <c r="D119" s="97"/>
      <c r="E119" s="97"/>
      <c r="F119" s="97"/>
      <c r="G119" s="97"/>
      <c r="H119" s="97"/>
      <c r="I119" s="97"/>
      <c r="J119" s="97"/>
      <c r="K119" s="98"/>
    </row>
    <row r="120" spans="1:16" s="3" customFormat="1" ht="66.75" customHeight="1" x14ac:dyDescent="0.2">
      <c r="A120" s="99" t="s">
        <v>100</v>
      </c>
      <c r="B120" s="100"/>
      <c r="C120" s="100"/>
      <c r="D120" s="100"/>
      <c r="E120" s="100"/>
      <c r="F120" s="100"/>
      <c r="G120" s="100"/>
      <c r="H120" s="100"/>
      <c r="I120" s="100"/>
      <c r="J120" s="100"/>
      <c r="K120" s="101"/>
    </row>
    <row r="121" spans="1:16" s="3" customFormat="1" ht="29.25" customHeight="1" x14ac:dyDescent="0.2">
      <c r="A121" s="42" t="s">
        <v>5</v>
      </c>
      <c r="B121" s="49"/>
      <c r="C121" s="49"/>
      <c r="D121" s="49"/>
      <c r="E121" s="67"/>
      <c r="F121" s="49"/>
      <c r="G121" s="49"/>
      <c r="H121" s="49"/>
      <c r="I121" s="49"/>
      <c r="J121" s="49"/>
      <c r="K121" s="49"/>
    </row>
    <row r="122" spans="1:16" s="3" customFormat="1" x14ac:dyDescent="0.2">
      <c r="A122" s="55" t="s">
        <v>101</v>
      </c>
      <c r="B122" s="49"/>
      <c r="C122" s="49"/>
      <c r="D122" s="49"/>
      <c r="E122" s="67"/>
      <c r="F122" s="51">
        <v>1766028</v>
      </c>
      <c r="G122" s="51">
        <v>0</v>
      </c>
      <c r="H122" s="51">
        <v>1254810</v>
      </c>
      <c r="I122" s="51">
        <v>77458</v>
      </c>
      <c r="J122" s="51"/>
      <c r="K122" s="51"/>
    </row>
    <row r="123" spans="1:16" s="3" customFormat="1" x14ac:dyDescent="0.2">
      <c r="A123" s="55" t="s">
        <v>103</v>
      </c>
      <c r="B123" s="49"/>
      <c r="C123" s="49"/>
      <c r="D123" s="49"/>
      <c r="E123" s="67"/>
      <c r="F123" s="51">
        <v>24300</v>
      </c>
      <c r="G123" s="51">
        <v>0</v>
      </c>
      <c r="H123" s="51">
        <v>114757</v>
      </c>
      <c r="I123" s="51"/>
      <c r="J123" s="51"/>
      <c r="K123" s="51"/>
    </row>
    <row r="124" spans="1:16" s="3" customFormat="1" x14ac:dyDescent="0.2">
      <c r="A124" s="55" t="s">
        <v>102</v>
      </c>
      <c r="B124" s="49"/>
      <c r="C124" s="49"/>
      <c r="D124" s="49"/>
      <c r="E124" s="67"/>
      <c r="F124" s="51">
        <v>3645</v>
      </c>
      <c r="G124" s="51">
        <v>0</v>
      </c>
      <c r="H124" s="51">
        <v>25256</v>
      </c>
      <c r="I124" s="51"/>
      <c r="J124" s="51"/>
      <c r="K124" s="51"/>
    </row>
    <row r="125" spans="1:16" s="3" customFormat="1" ht="19.5" customHeight="1" x14ac:dyDescent="0.2">
      <c r="A125" s="20" t="s">
        <v>96</v>
      </c>
      <c r="B125" s="21"/>
      <c r="C125" s="21"/>
      <c r="D125" s="21"/>
      <c r="E125" s="21"/>
      <c r="F125" s="21">
        <f>F122+F124+F123</f>
        <v>1793973</v>
      </c>
      <c r="G125" s="21">
        <f>G122+G124+G123</f>
        <v>0</v>
      </c>
      <c r="H125" s="21">
        <f>H122+H124+H123</f>
        <v>1394823</v>
      </c>
      <c r="I125" s="21">
        <f>I122+I124</f>
        <v>77458</v>
      </c>
      <c r="J125" s="21"/>
      <c r="K125" s="21">
        <f>F125+H125+I125</f>
        <v>3266254</v>
      </c>
      <c r="N125" s="56"/>
      <c r="O125" s="56"/>
      <c r="P125" s="56"/>
    </row>
    <row r="126" spans="1:16" s="3" customFormat="1" ht="36" customHeight="1" x14ac:dyDescent="0.2">
      <c r="A126" s="102" t="s">
        <v>110</v>
      </c>
      <c r="B126" s="103"/>
      <c r="C126" s="103"/>
      <c r="D126" s="103"/>
      <c r="E126" s="103"/>
      <c r="F126" s="103"/>
      <c r="G126" s="103"/>
      <c r="H126" s="103"/>
      <c r="I126" s="103"/>
      <c r="J126" s="103"/>
      <c r="K126" s="104"/>
      <c r="N126" s="56"/>
      <c r="O126" s="56"/>
      <c r="P126" s="56"/>
    </row>
    <row r="127" spans="1:16" s="3" customFormat="1" ht="68.25" customHeight="1" x14ac:dyDescent="0.2">
      <c r="A127" s="99" t="s">
        <v>104</v>
      </c>
      <c r="B127" s="100"/>
      <c r="C127" s="100"/>
      <c r="D127" s="100"/>
      <c r="E127" s="100"/>
      <c r="F127" s="100"/>
      <c r="G127" s="100"/>
      <c r="H127" s="100"/>
      <c r="I127" s="100"/>
      <c r="J127" s="100"/>
      <c r="K127" s="101"/>
      <c r="N127" s="56"/>
      <c r="O127" s="56"/>
      <c r="P127" s="56"/>
    </row>
    <row r="128" spans="1:16" s="3" customFormat="1" ht="30" customHeight="1" x14ac:dyDescent="0.2">
      <c r="A128" s="57" t="s">
        <v>5</v>
      </c>
      <c r="B128" s="49"/>
      <c r="C128" s="49"/>
      <c r="D128" s="49"/>
      <c r="E128" s="67"/>
      <c r="F128" s="49"/>
      <c r="G128" s="49"/>
      <c r="H128" s="49"/>
      <c r="I128" s="49"/>
      <c r="J128" s="49"/>
      <c r="K128" s="49"/>
      <c r="N128" s="56"/>
      <c r="O128" s="56"/>
      <c r="P128" s="56"/>
    </row>
    <row r="129" spans="1:18" s="3" customFormat="1" x14ac:dyDescent="0.2">
      <c r="A129" s="22" t="s">
        <v>114</v>
      </c>
      <c r="B129" s="49"/>
      <c r="C129" s="49"/>
      <c r="D129" s="49"/>
      <c r="E129" s="67"/>
      <c r="F129" s="51">
        <v>56701</v>
      </c>
      <c r="G129" s="51">
        <v>0</v>
      </c>
      <c r="H129" s="51">
        <v>220944</v>
      </c>
      <c r="I129" s="51">
        <v>5858</v>
      </c>
      <c r="J129" s="51"/>
      <c r="K129" s="51"/>
      <c r="N129" s="56"/>
      <c r="O129" s="56"/>
      <c r="P129" s="56"/>
    </row>
    <row r="130" spans="1:18" s="3" customFormat="1" x14ac:dyDescent="0.2">
      <c r="A130" s="22" t="s">
        <v>115</v>
      </c>
      <c r="B130" s="49"/>
      <c r="C130" s="49"/>
      <c r="D130" s="49"/>
      <c r="E130" s="67"/>
      <c r="F130" s="51">
        <v>1103151</v>
      </c>
      <c r="G130" s="51">
        <v>0</v>
      </c>
      <c r="H130" s="51">
        <v>3975448</v>
      </c>
      <c r="I130" s="51">
        <v>323197</v>
      </c>
      <c r="J130" s="51">
        <v>113962</v>
      </c>
      <c r="K130" s="51"/>
      <c r="N130" s="56"/>
      <c r="O130" s="56"/>
      <c r="P130" s="56"/>
    </row>
    <row r="131" spans="1:18" s="3" customFormat="1" x14ac:dyDescent="0.2">
      <c r="A131" s="22" t="s">
        <v>116</v>
      </c>
      <c r="B131" s="49"/>
      <c r="C131" s="49"/>
      <c r="D131" s="49"/>
      <c r="E131" s="67"/>
      <c r="F131" s="51">
        <v>7986</v>
      </c>
      <c r="G131" s="51">
        <v>0</v>
      </c>
      <c r="H131" s="51">
        <v>28779</v>
      </c>
      <c r="I131" s="51">
        <v>2340</v>
      </c>
      <c r="J131" s="51">
        <v>825</v>
      </c>
      <c r="K131" s="51"/>
      <c r="N131" s="56"/>
      <c r="O131" s="56"/>
      <c r="P131" s="56"/>
    </row>
    <row r="132" spans="1:18" s="3" customFormat="1" x14ac:dyDescent="0.2">
      <c r="A132" s="22" t="s">
        <v>117</v>
      </c>
      <c r="B132" s="49"/>
      <c r="C132" s="49"/>
      <c r="D132" s="49"/>
      <c r="E132" s="67"/>
      <c r="F132" s="51">
        <v>43850</v>
      </c>
      <c r="G132" s="51">
        <v>0</v>
      </c>
      <c r="H132" s="51">
        <v>121577</v>
      </c>
      <c r="I132" s="51">
        <v>36311</v>
      </c>
      <c r="J132" s="51"/>
      <c r="K132" s="51"/>
      <c r="N132" s="56"/>
      <c r="O132" s="56"/>
      <c r="P132" s="56"/>
    </row>
    <row r="133" spans="1:18" s="3" customFormat="1" x14ac:dyDescent="0.2">
      <c r="A133" s="22" t="s">
        <v>118</v>
      </c>
      <c r="B133" s="49"/>
      <c r="C133" s="49"/>
      <c r="D133" s="49"/>
      <c r="E133" s="67"/>
      <c r="F133" s="51"/>
      <c r="G133" s="51"/>
      <c r="H133" s="51">
        <v>20000</v>
      </c>
      <c r="I133" s="51"/>
      <c r="J133" s="51"/>
      <c r="K133" s="51"/>
      <c r="N133" s="56"/>
      <c r="O133" s="56"/>
      <c r="P133" s="56"/>
    </row>
    <row r="134" spans="1:18" s="3" customFormat="1" x14ac:dyDescent="0.2">
      <c r="A134" s="22" t="s">
        <v>119</v>
      </c>
      <c r="B134" s="49"/>
      <c r="C134" s="49"/>
      <c r="D134" s="49"/>
      <c r="E134" s="67"/>
      <c r="F134" s="51">
        <v>16172</v>
      </c>
      <c r="G134" s="51">
        <v>0</v>
      </c>
      <c r="H134" s="51">
        <v>44771</v>
      </c>
      <c r="I134" s="51">
        <v>13307</v>
      </c>
      <c r="J134" s="51"/>
      <c r="K134" s="51"/>
      <c r="N134" s="56"/>
      <c r="O134" s="56"/>
      <c r="P134" s="56"/>
    </row>
    <row r="135" spans="1:18" s="3" customFormat="1" ht="30" customHeight="1" x14ac:dyDescent="0.2">
      <c r="A135" s="47" t="s">
        <v>106</v>
      </c>
      <c r="B135" s="32"/>
      <c r="C135" s="32"/>
      <c r="D135" s="32"/>
      <c r="E135" s="32"/>
      <c r="F135" s="32">
        <f>F129+F130+F131+F132+F133+F134</f>
        <v>1227860</v>
      </c>
      <c r="G135" s="32">
        <f>G129+G130+G131+G132+G133+G134</f>
        <v>0</v>
      </c>
      <c r="H135" s="32">
        <f t="shared" ref="H135:I135" si="13">H129+H130+H131+H132+H133+H134</f>
        <v>4411519</v>
      </c>
      <c r="I135" s="32">
        <f t="shared" si="13"/>
        <v>381013</v>
      </c>
      <c r="J135" s="32">
        <f>J129+J130+J131+J132+J133+J134</f>
        <v>114787</v>
      </c>
      <c r="K135" s="32">
        <f>F135+H135+I135+J135</f>
        <v>6135179</v>
      </c>
      <c r="N135" s="56"/>
      <c r="O135" s="56"/>
      <c r="P135" s="56"/>
      <c r="Q135" s="56"/>
    </row>
    <row r="136" spans="1:18" s="60" customFormat="1" ht="21" customHeight="1" x14ac:dyDescent="0.25">
      <c r="A136" s="58" t="s">
        <v>107</v>
      </c>
      <c r="B136" s="59">
        <f>B16+B32+B36+B55+B96+B100+B113+B118+B125+B135</f>
        <v>4016125</v>
      </c>
      <c r="C136" s="59">
        <f t="shared" ref="C136:J136" si="14">C16+C32+C36+C55+C96+C100+C113+C118+C125+C135</f>
        <v>3402374</v>
      </c>
      <c r="D136" s="59">
        <f t="shared" si="14"/>
        <v>22764763</v>
      </c>
      <c r="E136" s="75">
        <f t="shared" si="14"/>
        <v>22506029</v>
      </c>
      <c r="F136" s="59">
        <f t="shared" si="14"/>
        <v>63748953</v>
      </c>
      <c r="G136" s="88">
        <f t="shared" si="14"/>
        <v>34330581.120000005</v>
      </c>
      <c r="H136" s="59">
        <f t="shared" si="14"/>
        <v>29178728</v>
      </c>
      <c r="I136" s="59">
        <f t="shared" si="14"/>
        <v>1682841</v>
      </c>
      <c r="J136" s="59">
        <f t="shared" si="14"/>
        <v>114787</v>
      </c>
      <c r="K136" s="59">
        <f>K16+K32+K36+K55+K96+K100+K113+K118+K125+K135</f>
        <v>121506197</v>
      </c>
    </row>
    <row r="137" spans="1:18" s="46" customFormat="1" ht="21" customHeight="1" x14ac:dyDescent="0.25">
      <c r="B137" s="37"/>
      <c r="C137" s="37"/>
      <c r="D137" s="37"/>
      <c r="E137" s="76"/>
      <c r="F137" s="37"/>
      <c r="G137" s="89"/>
      <c r="H137" s="37"/>
      <c r="I137" s="37"/>
      <c r="J137" s="37"/>
      <c r="K137" s="37"/>
      <c r="N137" s="37"/>
      <c r="O137" s="37"/>
      <c r="P137" s="37"/>
      <c r="Q137" s="37"/>
      <c r="R137" s="37"/>
    </row>
    <row r="138" spans="1:18" s="46" customFormat="1" ht="21" customHeight="1" x14ac:dyDescent="0.25">
      <c r="A138" s="95" t="s">
        <v>97</v>
      </c>
      <c r="B138" s="95"/>
      <c r="C138" s="95"/>
      <c r="D138" s="95"/>
      <c r="E138" s="95"/>
      <c r="F138" s="95"/>
      <c r="G138" s="95"/>
      <c r="H138" s="95"/>
      <c r="I138" s="95"/>
      <c r="J138" s="95"/>
      <c r="K138" s="95"/>
    </row>
    <row r="139" spans="1:18" s="46" customFormat="1" ht="21" customHeight="1" x14ac:dyDescent="0.25">
      <c r="A139" s="125" t="s">
        <v>112</v>
      </c>
      <c r="B139" s="125"/>
      <c r="C139" s="125"/>
      <c r="D139" s="125"/>
      <c r="E139" s="125"/>
      <c r="F139" s="125"/>
      <c r="G139" s="125"/>
      <c r="H139" s="125"/>
      <c r="I139" s="125"/>
      <c r="J139" s="125"/>
      <c r="K139" s="125"/>
    </row>
    <row r="140" spans="1:18" s="46" customFormat="1" ht="32.450000000000003" customHeight="1" x14ac:dyDescent="0.25">
      <c r="A140" s="126" t="s">
        <v>124</v>
      </c>
      <c r="B140" s="126"/>
      <c r="C140" s="126"/>
      <c r="D140" s="126"/>
      <c r="E140" s="126"/>
      <c r="F140" s="126"/>
      <c r="G140" s="126"/>
      <c r="H140" s="126"/>
      <c r="I140" s="126"/>
      <c r="J140" s="126"/>
      <c r="K140" s="126"/>
    </row>
    <row r="141" spans="1:18" s="46" customFormat="1" ht="96" customHeight="1" x14ac:dyDescent="0.25">
      <c r="A141" s="127" t="s">
        <v>120</v>
      </c>
      <c r="B141" s="132"/>
      <c r="C141" s="132"/>
      <c r="D141" s="132"/>
      <c r="E141" s="133"/>
      <c r="F141" s="132">
        <v>1872737</v>
      </c>
      <c r="G141" s="129">
        <v>1867153.95</v>
      </c>
      <c r="H141" s="132">
        <v>1686915</v>
      </c>
      <c r="I141" s="132">
        <v>74272</v>
      </c>
      <c r="J141" s="132"/>
      <c r="K141" s="132">
        <f>F141+H141+I141</f>
        <v>3633924</v>
      </c>
      <c r="L141" s="82"/>
    </row>
    <row r="142" spans="1:18" s="46" customFormat="1" ht="21" customHeight="1" x14ac:dyDescent="0.25">
      <c r="A142" s="130" t="s">
        <v>113</v>
      </c>
      <c r="B142" s="130"/>
      <c r="C142" s="130"/>
      <c r="D142" s="130"/>
      <c r="E142" s="130"/>
      <c r="F142" s="131">
        <f>F141</f>
        <v>1872737</v>
      </c>
      <c r="G142" s="131">
        <f>G141</f>
        <v>1867153.95</v>
      </c>
      <c r="H142" s="131">
        <f t="shared" ref="H142:I142" si="15">H141</f>
        <v>1686915</v>
      </c>
      <c r="I142" s="131">
        <f t="shared" si="15"/>
        <v>74272</v>
      </c>
      <c r="J142" s="131"/>
      <c r="K142" s="131">
        <f>F142+H142+I142</f>
        <v>3633924</v>
      </c>
      <c r="M142" s="37"/>
    </row>
    <row r="143" spans="1:18" s="91" customFormat="1" ht="21" customHeight="1" x14ac:dyDescent="0.25">
      <c r="A143" s="134" t="s">
        <v>128</v>
      </c>
      <c r="B143" s="134"/>
      <c r="C143" s="134"/>
      <c r="D143" s="134"/>
      <c r="E143" s="134"/>
      <c r="F143" s="134"/>
      <c r="G143" s="134"/>
      <c r="H143" s="134"/>
      <c r="I143" s="134"/>
      <c r="J143" s="134"/>
      <c r="K143" s="134"/>
      <c r="M143" s="37"/>
    </row>
    <row r="144" spans="1:18" s="91" customFormat="1" ht="21" customHeight="1" x14ac:dyDescent="0.25">
      <c r="A144" s="126" t="s">
        <v>129</v>
      </c>
      <c r="B144" s="126"/>
      <c r="C144" s="126"/>
      <c r="D144" s="126"/>
      <c r="E144" s="126"/>
      <c r="F144" s="126"/>
      <c r="G144" s="126"/>
      <c r="H144" s="126"/>
      <c r="I144" s="126"/>
      <c r="J144" s="126"/>
      <c r="K144" s="126"/>
      <c r="M144" s="37"/>
    </row>
    <row r="145" spans="1:15" s="91" customFormat="1" ht="115.5" customHeight="1" x14ac:dyDescent="0.25">
      <c r="A145" s="127" t="s">
        <v>131</v>
      </c>
      <c r="B145" s="128"/>
      <c r="C145" s="128"/>
      <c r="D145" s="128"/>
      <c r="E145" s="128"/>
      <c r="F145" s="129">
        <v>784324</v>
      </c>
      <c r="G145" s="129"/>
      <c r="H145" s="129">
        <v>19132507</v>
      </c>
      <c r="I145" s="129">
        <v>24360903</v>
      </c>
      <c r="J145" s="129">
        <v>12455667</v>
      </c>
      <c r="K145" s="132">
        <f>H145+I145+J145+F145</f>
        <v>56733401</v>
      </c>
      <c r="L145" s="37"/>
      <c r="M145" s="37"/>
    </row>
    <row r="146" spans="1:15" s="91" customFormat="1" ht="18" customHeight="1" x14ac:dyDescent="0.25">
      <c r="A146" s="130" t="s">
        <v>130</v>
      </c>
      <c r="B146" s="130"/>
      <c r="C146" s="130"/>
      <c r="D146" s="130"/>
      <c r="E146" s="130"/>
      <c r="F146" s="131">
        <f>F145</f>
        <v>784324</v>
      </c>
      <c r="G146" s="131">
        <f>G145</f>
        <v>0</v>
      </c>
      <c r="H146" s="131">
        <f t="shared" ref="H146:J146" si="16">H145</f>
        <v>19132507</v>
      </c>
      <c r="I146" s="131">
        <f t="shared" si="16"/>
        <v>24360903</v>
      </c>
      <c r="J146" s="131">
        <f t="shared" si="16"/>
        <v>12455667</v>
      </c>
      <c r="K146" s="131">
        <f>H146+I146+J146+F146</f>
        <v>56733401</v>
      </c>
      <c r="M146" s="37"/>
    </row>
    <row r="147" spans="1:15" ht="26.25" customHeight="1" x14ac:dyDescent="0.25">
      <c r="A147" s="6"/>
      <c r="B147" s="4"/>
      <c r="C147" s="4"/>
      <c r="D147" s="4"/>
      <c r="E147" s="77"/>
      <c r="F147" s="4"/>
      <c r="G147" s="90"/>
      <c r="H147" s="4"/>
      <c r="I147" s="4"/>
      <c r="J147" s="4"/>
      <c r="K147" s="4"/>
    </row>
    <row r="148" spans="1:15" ht="93.75" customHeight="1" x14ac:dyDescent="0.25">
      <c r="A148" s="38" t="s">
        <v>109</v>
      </c>
      <c r="B148" s="39">
        <f>B149+B150+B151+B152+B153+B154+B155</f>
        <v>22392</v>
      </c>
      <c r="C148" s="39">
        <f t="shared" ref="C148:J148" si="17">C149+C150+C151+C152+C153+C154+C155</f>
        <v>22392</v>
      </c>
      <c r="D148" s="39">
        <f>D149+D150+D151+D152+D153+D154+D155</f>
        <v>19621159</v>
      </c>
      <c r="E148" s="79">
        <f t="shared" si="17"/>
        <v>19621159</v>
      </c>
      <c r="F148" s="39">
        <f>F149+F150+F151+F152+F153+F154+F155</f>
        <v>62667456</v>
      </c>
      <c r="G148" s="39">
        <f>G149+G150+G151+G152+G153+G154+G155</f>
        <v>33903058.020000003</v>
      </c>
      <c r="H148" s="39">
        <f t="shared" si="17"/>
        <v>29178728</v>
      </c>
      <c r="I148" s="39">
        <f t="shared" si="17"/>
        <v>1682841</v>
      </c>
      <c r="J148" s="39">
        <f t="shared" si="17"/>
        <v>114787</v>
      </c>
      <c r="K148" s="39">
        <f>K149+K150+K151+K152+K153+K154+K155</f>
        <v>113287363</v>
      </c>
      <c r="M148" s="36"/>
      <c r="N148" s="36"/>
      <c r="O148" s="36"/>
    </row>
    <row r="149" spans="1:15" s="61" customFormat="1" ht="27.95" customHeight="1" x14ac:dyDescent="0.25">
      <c r="A149" s="62" t="s">
        <v>81</v>
      </c>
      <c r="B149" s="63">
        <f>B59+B60+B61+B67+B68+B73+B77+B78+B79+B83+B87+B88+B89+B104+B105+B106+B109+B110+B111</f>
        <v>0</v>
      </c>
      <c r="C149" s="63">
        <f>C59+C60+C61+C67+C68+C73+C77+C78+C79+C83+C87+C88+C89+C104+C105+C106+C109+C110+C111</f>
        <v>0</v>
      </c>
      <c r="D149" s="63">
        <f>D59+D60+D61+D67+D68+D73+D77+D78+D79+D83+D87+D88+D89+D104+D105+D106+D109+D110+D111</f>
        <v>18438270</v>
      </c>
      <c r="E149" s="80">
        <f>E59+E60+E61+E67+E68+E73+E77+E78+E79+E83+E87+E88+E89+E104+E105+E106+E109+E110+E111</f>
        <v>18438270</v>
      </c>
      <c r="F149" s="63">
        <f>F59+F60+F61+F67+F68+F73+F77+F78+F79+F83+F87+F88+F89+F104+F105+F106+F109+F110+F111+F93+F129+F130+F131+F122</f>
        <v>61675530</v>
      </c>
      <c r="G149" s="63">
        <f>G59+G60+G61+G67+G68+G73+G77+G78+G79+G83+G87+G88+G89+G104+G105+G106+G109+G110+G111+G93+G129+G130+G131+G122</f>
        <v>33659796.840000004</v>
      </c>
      <c r="H149" s="63">
        <f>H59+H60+H61+H67+H68+H73+H77+H78+H79+H83+H87+H88+H89+H104+H105+H106+H109+H110+H111+H93+H129+H130+H131+H122</f>
        <v>28286102</v>
      </c>
      <c r="I149" s="63">
        <f>I59+I60+I61+I67+I68+I73+I77+I78+I79+I83+I87+I88+I89+I104+I105+I106+I109+I110+I111+I93+I129+I130+I131+I122</f>
        <v>1580821</v>
      </c>
      <c r="J149" s="63">
        <f>J59+J60+J61+J67+J68+J73+J77+J78+J79+J83+J87+J88+J89+J104+J105+J106+J109+J110+J111+J93+J129+J130+J131+J122</f>
        <v>114787</v>
      </c>
      <c r="K149" s="63">
        <f>B149+D149+F149+H149+I149+J149</f>
        <v>110095510</v>
      </c>
    </row>
    <row r="150" spans="1:15" s="61" customFormat="1" ht="17.100000000000001" customHeight="1" x14ac:dyDescent="0.25">
      <c r="A150" s="62" t="s">
        <v>80</v>
      </c>
      <c r="B150" s="63">
        <f>B63+B69+B107+B112</f>
        <v>0</v>
      </c>
      <c r="C150" s="63">
        <f>C63+C69+C107+C112</f>
        <v>0</v>
      </c>
      <c r="D150" s="63">
        <f>D63+D69+D107+D112</f>
        <v>191454</v>
      </c>
      <c r="E150" s="80">
        <f>E63+E69+E107+E112</f>
        <v>191454</v>
      </c>
      <c r="F150" s="63">
        <f>F63+F69+F107+F112+F94+F132+F123</f>
        <v>392444</v>
      </c>
      <c r="G150" s="63">
        <f>G63+G69+G107+G112+G94+G132+G123</f>
        <v>93781.08</v>
      </c>
      <c r="H150" s="63">
        <f>H63+H69+H107+H112+H94+H132+H123</f>
        <v>337508</v>
      </c>
      <c r="I150" s="63">
        <f>I63+I69+I107+I112+I94+I132+I123</f>
        <v>36311</v>
      </c>
      <c r="J150" s="63"/>
      <c r="K150" s="63">
        <f t="shared" ref="K150:K155" si="18">B150+D150+F150+H150+I150</f>
        <v>957717</v>
      </c>
    </row>
    <row r="151" spans="1:15" s="61" customFormat="1" ht="15.6" customHeight="1" x14ac:dyDescent="0.25">
      <c r="A151" s="62" t="s">
        <v>79</v>
      </c>
      <c r="B151" s="63"/>
      <c r="C151" s="63"/>
      <c r="D151" s="63">
        <f>D62</f>
        <v>20000</v>
      </c>
      <c r="E151" s="80">
        <f>E62</f>
        <v>20000</v>
      </c>
      <c r="F151" s="63">
        <f>F133</f>
        <v>0</v>
      </c>
      <c r="G151" s="63">
        <f>G133</f>
        <v>0</v>
      </c>
      <c r="H151" s="63">
        <f t="shared" ref="H151:I151" si="19">H133</f>
        <v>20000</v>
      </c>
      <c r="I151" s="63">
        <f t="shared" si="19"/>
        <v>0</v>
      </c>
      <c r="J151" s="63"/>
      <c r="K151" s="63">
        <f t="shared" si="18"/>
        <v>40000</v>
      </c>
    </row>
    <row r="152" spans="1:15" s="61" customFormat="1" ht="27.95" customHeight="1" x14ac:dyDescent="0.25">
      <c r="A152" s="62" t="s">
        <v>82</v>
      </c>
      <c r="B152" s="63">
        <f>B39</f>
        <v>22392</v>
      </c>
      <c r="C152" s="63">
        <f>C39</f>
        <v>22392</v>
      </c>
      <c r="D152" s="63"/>
      <c r="E152" s="80"/>
      <c r="F152" s="63"/>
      <c r="G152" s="63"/>
      <c r="H152" s="63"/>
      <c r="I152" s="63"/>
      <c r="J152" s="63"/>
      <c r="K152" s="63">
        <f t="shared" si="18"/>
        <v>22392</v>
      </c>
    </row>
    <row r="153" spans="1:15" s="61" customFormat="1" ht="16.5" customHeight="1" x14ac:dyDescent="0.25">
      <c r="A153" s="62" t="s">
        <v>78</v>
      </c>
      <c r="B153" s="63"/>
      <c r="C153" s="63"/>
      <c r="D153" s="63">
        <f>D45</f>
        <v>610055</v>
      </c>
      <c r="E153" s="80">
        <f>E45</f>
        <v>610055</v>
      </c>
      <c r="F153" s="63"/>
      <c r="G153" s="63"/>
      <c r="H153" s="63"/>
      <c r="I153" s="63"/>
      <c r="J153" s="63"/>
      <c r="K153" s="63">
        <f t="shared" si="18"/>
        <v>610055</v>
      </c>
    </row>
    <row r="154" spans="1:15" s="61" customFormat="1" x14ac:dyDescent="0.25">
      <c r="A154" s="64" t="s">
        <v>77</v>
      </c>
      <c r="B154" s="63"/>
      <c r="C154" s="63"/>
      <c r="D154" s="63">
        <f>D41+D43++D47+D48</f>
        <v>361380</v>
      </c>
      <c r="E154" s="80">
        <f>E41+E43++E47+E48</f>
        <v>361380</v>
      </c>
      <c r="F154" s="63">
        <f>F41+F43+F47+F48+F50+F52+F54</f>
        <v>579665</v>
      </c>
      <c r="G154" s="63">
        <f>G41+G43+G47+G48+G50+G52+G54</f>
        <v>149480.09999999998</v>
      </c>
      <c r="H154" s="63">
        <f>H41+H43+H47+H48+H50+H52+H54</f>
        <v>465091</v>
      </c>
      <c r="I154" s="63">
        <f>I41+I43+I47+I48+I50+I52+I54</f>
        <v>52402</v>
      </c>
      <c r="J154" s="63"/>
      <c r="K154" s="63">
        <f t="shared" si="18"/>
        <v>1458538</v>
      </c>
    </row>
    <row r="155" spans="1:15" x14ac:dyDescent="0.25">
      <c r="A155" s="64" t="s">
        <v>111</v>
      </c>
      <c r="B155" s="65"/>
      <c r="C155" s="65"/>
      <c r="D155" s="65"/>
      <c r="E155" s="81"/>
      <c r="F155" s="63">
        <f>F134+F124</f>
        <v>19817</v>
      </c>
      <c r="G155" s="63">
        <f>G134+G124</f>
        <v>0</v>
      </c>
      <c r="H155" s="63">
        <f t="shared" ref="H155:J155" si="20">H134+H124</f>
        <v>70027</v>
      </c>
      <c r="I155" s="63">
        <f t="shared" si="20"/>
        <v>13307</v>
      </c>
      <c r="J155" s="63">
        <f t="shared" si="20"/>
        <v>0</v>
      </c>
      <c r="K155" s="63">
        <f t="shared" si="18"/>
        <v>103151</v>
      </c>
    </row>
    <row r="156" spans="1:15" ht="32.25" customHeight="1" x14ac:dyDescent="0.25">
      <c r="A156" s="114" t="s">
        <v>125</v>
      </c>
      <c r="B156" s="114"/>
      <c r="C156" s="114"/>
      <c r="D156" s="114"/>
      <c r="E156" s="114"/>
      <c r="F156" s="114"/>
      <c r="G156" s="114"/>
      <c r="H156" s="114"/>
      <c r="I156" s="114"/>
      <c r="J156" s="114"/>
      <c r="K156" s="114"/>
    </row>
    <row r="157" spans="1:15" ht="36.75" customHeight="1" x14ac:dyDescent="0.25">
      <c r="A157" s="114" t="s">
        <v>132</v>
      </c>
      <c r="B157" s="114"/>
      <c r="C157" s="114"/>
      <c r="D157" s="114"/>
      <c r="E157" s="114"/>
      <c r="F157" s="114"/>
      <c r="G157" s="114"/>
      <c r="H157" s="114"/>
      <c r="I157" s="114"/>
      <c r="J157" s="114"/>
      <c r="K157" s="114"/>
    </row>
  </sheetData>
  <mergeCells count="53">
    <mergeCell ref="A143:K143"/>
    <mergeCell ref="A144:K144"/>
    <mergeCell ref="A157:K157"/>
    <mergeCell ref="A156:K156"/>
    <mergeCell ref="H1:K1"/>
    <mergeCell ref="A22:K22"/>
    <mergeCell ref="A2:K2"/>
    <mergeCell ref="A3:K3"/>
    <mergeCell ref="A5:K5"/>
    <mergeCell ref="A6:K6"/>
    <mergeCell ref="A8:K8"/>
    <mergeCell ref="A10:K10"/>
    <mergeCell ref="A12:K12"/>
    <mergeCell ref="A14:K14"/>
    <mergeCell ref="A17:K17"/>
    <mergeCell ref="A18:K18"/>
    <mergeCell ref="A20:K20"/>
    <mergeCell ref="A46:K46"/>
    <mergeCell ref="A24:K24"/>
    <mergeCell ref="A26:K26"/>
    <mergeCell ref="A28:K28"/>
    <mergeCell ref="A30:K30"/>
    <mergeCell ref="A33:K33"/>
    <mergeCell ref="A34:K34"/>
    <mergeCell ref="A37:K37"/>
    <mergeCell ref="A38:K38"/>
    <mergeCell ref="A40:K40"/>
    <mergeCell ref="A42:K42"/>
    <mergeCell ref="A44:K44"/>
    <mergeCell ref="A101:K101"/>
    <mergeCell ref="A49:K49"/>
    <mergeCell ref="A56:K56"/>
    <mergeCell ref="A57:K57"/>
    <mergeCell ref="A65:K65"/>
    <mergeCell ref="A71:K71"/>
    <mergeCell ref="A75:K75"/>
    <mergeCell ref="A51:K51"/>
    <mergeCell ref="A53:K53"/>
    <mergeCell ref="A81:K81"/>
    <mergeCell ref="A85:K85"/>
    <mergeCell ref="A91:K91"/>
    <mergeCell ref="A97:K97"/>
    <mergeCell ref="A98:K98"/>
    <mergeCell ref="A140:K140"/>
    <mergeCell ref="A119:K119"/>
    <mergeCell ref="A120:K120"/>
    <mergeCell ref="A126:K126"/>
    <mergeCell ref="A127:K127"/>
    <mergeCell ref="A102:K102"/>
    <mergeCell ref="A114:K114"/>
    <mergeCell ref="A115:K115"/>
    <mergeCell ref="A138:K138"/>
    <mergeCell ref="A139:K139"/>
  </mergeCells>
  <pageMargins left="0.39370078740157483" right="0.43307086614173229" top="0.59055118110236227" bottom="0.47244094488188981" header="0.31496062992125984" footer="0.31496062992125984"/>
  <pageSetup paperSize="9" scale="55" fitToHeight="0" orientation="portrait" r:id="rId1"/>
  <headerFooter>
    <oddFooter>&amp;C&amp;10&amp;P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uz 01.11.2023 </vt:lpstr>
      <vt:lpstr>'uz 01.11.2023 '!Print_Titles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Ieva Potjomkina</dc:creator>
  <cp:lastModifiedBy>Larisa Tumaņana</cp:lastModifiedBy>
  <cp:lastPrinted>2023-10-17T04:34:29Z</cp:lastPrinted>
  <dcterms:created xsi:type="dcterms:W3CDTF">2022-06-08T09:21:23Z</dcterms:created>
  <dcterms:modified xsi:type="dcterms:W3CDTF">2023-11-17T14:34:10Z</dcterms:modified>
</cp:coreProperties>
</file>