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ltura-my.sharepoint.com/personal/klavs_rimsans_kultura_lv/Documents/Darbvirsma/Inforzinojums_TAP_02072025/"/>
    </mc:Choice>
  </mc:AlternateContent>
  <xr:revisionPtr revIDLastSave="25" documentId="8_{7D110D9E-0F05-4AE7-998A-D6CFA0459CDD}" xr6:coauthVersionLast="47" xr6:coauthVersionMax="47" xr10:uidLastSave="{9B54BDBC-42E1-486D-A773-9C70260C2060}"/>
  <bookViews>
    <workbookView xWindow="-120" yWindow="-120" windowWidth="29040" windowHeight="15720" xr2:uid="{4F0D1437-2614-4DEB-AC63-38492EB11D6C}"/>
  </bookViews>
  <sheets>
    <sheet name="KOPĀ" sheetId="1" r:id="rId1"/>
    <sheet name="ALGAS_2025" sheetId="6" r:id="rId2"/>
  </sheets>
  <definedNames>
    <definedName name="_xlnm.Print_Area" localSheetId="0">KOPĀ!$1:$21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C36" i="1"/>
  <c r="C35" i="1"/>
  <c r="F6" i="1"/>
  <c r="E6" i="1"/>
  <c r="D6" i="1"/>
  <c r="C6" i="1"/>
  <c r="B6" i="1"/>
  <c r="E13" i="1"/>
  <c r="D13" i="1"/>
  <c r="C13" i="1"/>
  <c r="B13" i="1"/>
  <c r="B9" i="1"/>
  <c r="D3" i="6"/>
  <c r="M5" i="6"/>
  <c r="C25" i="1"/>
  <c r="C26" i="1"/>
  <c r="I3" i="6"/>
  <c r="J3" i="6" s="1"/>
  <c r="G3" i="6"/>
  <c r="E3" i="6"/>
  <c r="F3" i="6"/>
  <c r="H3" i="6"/>
  <c r="K3" i="6"/>
  <c r="L3" i="6" s="1"/>
  <c r="N3" i="6" l="1"/>
  <c r="I2" i="6"/>
  <c r="D2" i="6"/>
  <c r="E2" i="6" s="1"/>
  <c r="F2" i="6" s="1"/>
  <c r="F5" i="6" s="1"/>
  <c r="G2" i="6"/>
  <c r="G5" i="6" s="1"/>
  <c r="K2" i="6"/>
  <c r="K5" i="6" s="1"/>
  <c r="D9" i="1" l="1"/>
  <c r="C9" i="1"/>
  <c r="J2" i="6"/>
  <c r="J5" i="6" s="1"/>
  <c r="I5" i="6"/>
  <c r="L2" i="6"/>
  <c r="L5" i="6" s="1"/>
  <c r="E12" i="1" s="1"/>
  <c r="H2" i="6"/>
  <c r="H5" i="6" s="1"/>
  <c r="D10" i="1" s="1"/>
  <c r="C31" i="1"/>
  <c r="B15" i="1" s="1"/>
  <c r="D12" i="1" l="1"/>
  <c r="C12" i="1"/>
  <c r="E11" i="1"/>
  <c r="C11" i="1"/>
  <c r="D11" i="1"/>
  <c r="B11" i="1"/>
  <c r="C10" i="1"/>
  <c r="B12" i="1"/>
  <c r="E10" i="1"/>
  <c r="B10" i="1"/>
  <c r="N2" i="6"/>
  <c r="N5" i="6" s="1"/>
  <c r="C37" i="1" l="1"/>
  <c r="F16" i="1" l="1"/>
  <c r="F18" i="1" s="1"/>
  <c r="E16" i="1"/>
  <c r="E18" i="1" s="1"/>
  <c r="D16" i="1"/>
  <c r="D18" i="1" s="1"/>
  <c r="C16" i="1"/>
  <c r="C18" i="1" s="1"/>
  <c r="B16" i="1"/>
  <c r="B18" i="1" s="1"/>
</calcChain>
</file>

<file path=xl/sharedStrings.xml><?xml version="1.0" encoding="utf-8"?>
<sst xmlns="http://schemas.openxmlformats.org/spreadsheetml/2006/main" count="56" uniqueCount="43">
  <si>
    <t>2.pielikums
informatīvajam ziņojumam 
“Par Eiropas Parlamenta un Padomes 
2024. gada 11. aprīļa Regulas (ES) 2024/1083, ar ko izveido vienotu satvaru mediju pakalpojumiem iekšējā tirgū un groza Direktīvu 2010/13/ES (Eiropas Mediju brīvības akts), 
prasību ieviešanu”</t>
  </si>
  <si>
    <t>Detalizēts Nacionālās elektronisko plašsaziņas līdzekļu padomes aprēķins divām papildu amata vietām Eiropas Parlamenta un Padomes 2024. gada 11. aprīļa Regulas (ES) 2024/1083, ar ko izveido vienotu satvaru mediju pakalpojumiem iekšējā tirgū un groza Direktīvu 2010/13/ES (Eiropas Mediju brīvības akts), funkciju ieviešanas un īstenošanas nodrošināšanai</t>
  </si>
  <si>
    <t>Izdevumu pozīcija</t>
  </si>
  <si>
    <r>
      <t>Valsts un pašvaldību institūciju amatpersonu un darbinieku atlīdzības likums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</si>
  <si>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t>Turpmāk katru gadu (ja pasākums nav terminēts)</t>
  </si>
  <si>
    <t>2 amata vietām, t.sk.</t>
  </si>
  <si>
    <t>Atlīdzība 2 NEPLP darbiniekiem, t.sk.:</t>
  </si>
  <si>
    <t>KOPĀ ar DD nodokli</t>
  </si>
  <si>
    <t>Atšifrējums:</t>
  </si>
  <si>
    <t>Atalgojums</t>
  </si>
  <si>
    <t>Kopā 2 darbiniekiem gadā</t>
  </si>
  <si>
    <t>Atvaļinājuma pabalsts līdz 50% (1xgadā)</t>
  </si>
  <si>
    <t>Novērtēšanas prēmija līdz 75% (1xgadā)</t>
  </si>
  <si>
    <t>Stratēģisko mērķu piemaksa līdz 30% (1xgadā)</t>
  </si>
  <si>
    <t>Apdrošināšanas polises</t>
  </si>
  <si>
    <t>Materiālais nodrošinājums un kapitālās izmaksas (2 darbstacijas)</t>
  </si>
  <si>
    <t xml:space="preserve">Finansējuma atšifrējumu sk.zemāk.
</t>
  </si>
  <si>
    <t>Telekomunikāciju pakalpojumi, internets, komandējumi u.c.</t>
  </si>
  <si>
    <t>Preces un pakalpojumi 2 amata vietām</t>
  </si>
  <si>
    <t>KOPĀ:</t>
  </si>
  <si>
    <t>Materiālais nodrošinājums un kapitālās izmaksas (2 darbstacijas, mēbeles)</t>
  </si>
  <si>
    <t>PLĀNS</t>
  </si>
  <si>
    <t>1. Portatīvais 830 + PVN = 1004.30</t>
  </si>
  <si>
    <t>2. Portatīvais 830 + PVN = 1004.30</t>
  </si>
  <si>
    <t>3. Monitors = 343,87 + PVN = 416.09</t>
  </si>
  <si>
    <t>4. Monitors = 343,87 + PVN = 416.09</t>
  </si>
  <si>
    <t>5. Galds, krēsls = 562,00 + PVN = 680.00</t>
  </si>
  <si>
    <t>6. Galds, krēsls = 562,00 + PVN = 680.00</t>
  </si>
  <si>
    <t xml:space="preserve">1.Internets un paredzamās mobilo lietotņu abonentmaksas </t>
  </si>
  <si>
    <t>2. Apmācības, semināri, ārvalstu pieredzes apmaiņa un komandējumu izdevumi</t>
  </si>
  <si>
    <t>Amats</t>
  </si>
  <si>
    <t>Saime, līmenis, algu grupa</t>
  </si>
  <si>
    <t>Bāzes alga 2025.gadā (viduspunkts)</t>
  </si>
  <si>
    <t>DD 23.59%</t>
  </si>
  <si>
    <t>KOPĀ mēnesī</t>
  </si>
  <si>
    <t>KOPĀ 2025.gadā</t>
  </si>
  <si>
    <t>Ikgadējās Novērtēšanas prēmija līdz 75% (1xgadā)</t>
  </si>
  <si>
    <t>Polises</t>
  </si>
  <si>
    <t>VISS KOPĀ 2025.gadā</t>
  </si>
  <si>
    <t>Jurists</t>
  </si>
  <si>
    <t>24.saime, II līmenis, 10.algu grupa</t>
  </si>
  <si>
    <t>Vadošais eksperts</t>
  </si>
  <si>
    <t>13.saime, VI līmenis, 11.algu grupa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</si>
</sst>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1"/>
      <color rgb="FF000000"/>
      <name val="Calibri"/>
      <family val="2"/>
      <charset val="1"/>
    </font>
    <font>
      <sz val="10"/>
      <name val="Arial"/>
      <family val="2"/>
      <charset val="186"/>
    </font>
    <font>
      <sz val="11"/>
      <color theme="1"/>
      <name val="Calibri"/>
      <family val="2"/>
      <charset val="186"/>
    </font>
    <font>
      <sz val="11"/>
      <name val="Arial"/>
      <family val="2"/>
      <charset val="186"/>
    </font>
    <font>
      <b/>
      <i/>
      <sz val="11"/>
      <name val="Times New Roman"/>
      <family val="1"/>
      <charset val="186"/>
    </font>
    <font>
      <b/>
      <i/>
      <sz val="12"/>
      <color rgb="FFFF000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theme="1"/>
      <name val="Calibri"/>
      <family val="2"/>
      <charset val="186"/>
    </font>
    <font>
      <sz val="12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sz val="11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 applyBorder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4" fillId="0" borderId="0" xfId="0" applyFont="1"/>
    <xf numFmtId="1" fontId="3" fillId="0" borderId="0" xfId="0" applyNumberFormat="1" applyFont="1"/>
    <xf numFmtId="0" fontId="5" fillId="0" borderId="0" xfId="0" applyFont="1"/>
    <xf numFmtId="0" fontId="4" fillId="0" borderId="0" xfId="0" applyFont="1" applyAlignment="1">
      <alignment wrapText="1"/>
    </xf>
    <xf numFmtId="3" fontId="3" fillId="0" borderId="0" xfId="0" applyNumberFormat="1" applyFont="1" applyAlignment="1">
      <alignment wrapText="1"/>
    </xf>
    <xf numFmtId="3" fontId="4" fillId="0" borderId="0" xfId="0" applyNumberFormat="1" applyFont="1"/>
    <xf numFmtId="0" fontId="3" fillId="0" borderId="0" xfId="0" applyFont="1" applyAlignment="1">
      <alignment wrapText="1"/>
    </xf>
    <xf numFmtId="4" fontId="3" fillId="0" borderId="0" xfId="0" applyNumberFormat="1" applyFont="1"/>
    <xf numFmtId="3" fontId="3" fillId="0" borderId="0" xfId="0" applyNumberFormat="1" applyFont="1"/>
    <xf numFmtId="14" fontId="3" fillId="0" borderId="0" xfId="0" applyNumberFormat="1" applyFont="1"/>
    <xf numFmtId="4" fontId="6" fillId="0" borderId="0" xfId="0" applyNumberFormat="1" applyFont="1"/>
    <xf numFmtId="4" fontId="4" fillId="0" borderId="0" xfId="0" applyNumberFormat="1" applyFont="1"/>
    <xf numFmtId="0" fontId="3" fillId="0" borderId="0" xfId="0" applyFont="1" applyAlignment="1">
      <alignment horizontal="right" wrapText="1"/>
    </xf>
    <xf numFmtId="2" fontId="3" fillId="0" borderId="0" xfId="0" applyNumberFormat="1" applyFont="1"/>
    <xf numFmtId="14" fontId="3" fillId="0" borderId="0" xfId="0" applyNumberFormat="1" applyFont="1" applyAlignment="1">
      <alignment horizontal="left"/>
    </xf>
    <xf numFmtId="3" fontId="3" fillId="0" borderId="0" xfId="0" applyNumberFormat="1" applyFont="1" applyAlignment="1">
      <alignment vertical="top" wrapText="1"/>
    </xf>
    <xf numFmtId="4" fontId="0" fillId="0" borderId="0" xfId="0" applyNumberFormat="1" applyAlignment="1">
      <alignment horizontal="center" vertical="center"/>
    </xf>
    <xf numFmtId="4" fontId="3" fillId="0" borderId="0" xfId="0" applyNumberFormat="1" applyFont="1" applyAlignment="1">
      <alignment vertical="top"/>
    </xf>
    <xf numFmtId="0" fontId="9" fillId="0" borderId="0" xfId="0" applyFont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4" fillId="0" borderId="1" xfId="0" applyFont="1" applyBorder="1"/>
    <xf numFmtId="3" fontId="4" fillId="0" borderId="1" xfId="0" applyNumberFormat="1" applyFont="1" applyBorder="1"/>
    <xf numFmtId="0" fontId="4" fillId="0" borderId="1" xfId="0" applyFont="1" applyBorder="1" applyAlignment="1">
      <alignment wrapText="1"/>
    </xf>
    <xf numFmtId="3" fontId="4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3" fontId="3" fillId="0" borderId="1" xfId="0" applyNumberFormat="1" applyFont="1" applyBorder="1"/>
    <xf numFmtId="0" fontId="5" fillId="0" borderId="1" xfId="0" applyFont="1" applyBorder="1" applyAlignment="1">
      <alignment vertical="top" wrapText="1"/>
    </xf>
    <xf numFmtId="0" fontId="11" fillId="0" borderId="1" xfId="0" applyFont="1" applyBorder="1" applyAlignment="1">
      <alignment wrapText="1"/>
    </xf>
    <xf numFmtId="3" fontId="11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5" fillId="0" borderId="1" xfId="0" applyFont="1" applyBorder="1"/>
    <xf numFmtId="3" fontId="5" fillId="0" borderId="1" xfId="0" applyNumberFormat="1" applyFont="1" applyBorder="1"/>
    <xf numFmtId="3" fontId="4" fillId="0" borderId="1" xfId="0" applyNumberFormat="1" applyFont="1" applyBorder="1" applyAlignment="1">
      <alignment vertical="top"/>
    </xf>
    <xf numFmtId="3" fontId="3" fillId="0" borderId="1" xfId="0" applyNumberFormat="1" applyFont="1" applyBorder="1" applyAlignment="1">
      <alignment vertical="top"/>
    </xf>
    <xf numFmtId="0" fontId="9" fillId="0" borderId="1" xfId="0" applyFont="1" applyBorder="1" applyAlignment="1">
      <alignment horizontal="justify" vertical="center"/>
    </xf>
    <xf numFmtId="0" fontId="6" fillId="0" borderId="0" xfId="0" applyFont="1" applyAlignment="1">
      <alignment wrapText="1"/>
    </xf>
    <xf numFmtId="3" fontId="6" fillId="0" borderId="0" xfId="0" applyNumberFormat="1" applyFont="1" applyAlignment="1">
      <alignment wrapText="1"/>
    </xf>
    <xf numFmtId="0" fontId="9" fillId="0" borderId="0" xfId="0" applyFont="1" applyAlignment="1">
      <alignment horizontal="justify" vertical="center"/>
    </xf>
    <xf numFmtId="3" fontId="4" fillId="0" borderId="0" xfId="0" applyNumberFormat="1" applyFont="1" applyAlignment="1">
      <alignment wrapText="1"/>
    </xf>
    <xf numFmtId="0" fontId="3" fillId="0" borderId="0" xfId="0" applyFont="1" applyAlignment="1">
      <alignment horizontal="left"/>
    </xf>
    <xf numFmtId="3" fontId="13" fillId="2" borderId="2" xfId="0" applyNumberFormat="1" applyFont="1" applyFill="1" applyBorder="1"/>
    <xf numFmtId="0" fontId="14" fillId="2" borderId="1" xfId="0" applyFont="1" applyFill="1" applyBorder="1" applyAlignment="1">
      <alignment horizontal="justify" vertical="center"/>
    </xf>
    <xf numFmtId="0" fontId="15" fillId="0" borderId="0" xfId="0" applyFont="1"/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wrapText="1"/>
    </xf>
    <xf numFmtId="0" fontId="18" fillId="0" borderId="0" xfId="0" applyFont="1"/>
    <xf numFmtId="0" fontId="18" fillId="0" borderId="0" xfId="0" applyFont="1" applyAlignment="1">
      <alignment wrapText="1"/>
    </xf>
    <xf numFmtId="3" fontId="18" fillId="0" borderId="0" xfId="0" applyNumberFormat="1" applyFont="1" applyAlignment="1">
      <alignment vertical="top" wrapText="1"/>
    </xf>
    <xf numFmtId="14" fontId="18" fillId="0" borderId="0" xfId="0" applyNumberFormat="1" applyFont="1" applyAlignment="1">
      <alignment horizontal="left"/>
    </xf>
    <xf numFmtId="3" fontId="18" fillId="0" borderId="0" xfId="0" applyNumberFormat="1" applyFont="1"/>
    <xf numFmtId="2" fontId="18" fillId="0" borderId="0" xfId="0" applyNumberFormat="1" applyFont="1"/>
    <xf numFmtId="0" fontId="17" fillId="0" borderId="1" xfId="0" applyFont="1" applyBorder="1" applyAlignment="1">
      <alignment horizontal="center" vertical="center"/>
    </xf>
    <xf numFmtId="3" fontId="0" fillId="0" borderId="0" xfId="0" applyNumberFormat="1"/>
    <xf numFmtId="0" fontId="19" fillId="0" borderId="0" xfId="0" applyFont="1" applyAlignment="1">
      <alignment wrapText="1"/>
    </xf>
    <xf numFmtId="3" fontId="19" fillId="0" borderId="0" xfId="0" applyNumberFormat="1" applyFont="1" applyAlignment="1">
      <alignment wrapText="1"/>
    </xf>
    <xf numFmtId="4" fontId="19" fillId="0" borderId="0" xfId="0" applyNumberFormat="1" applyFont="1"/>
    <xf numFmtId="3" fontId="5" fillId="0" borderId="1" xfId="0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 wrapText="1"/>
    </xf>
    <xf numFmtId="4" fontId="16" fillId="0" borderId="1" xfId="0" applyNumberFormat="1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3" fontId="0" fillId="0" borderId="0" xfId="0" applyNumberFormat="1" applyAlignment="1">
      <alignment horizontal="center" vertical="center"/>
    </xf>
    <xf numFmtId="0" fontId="4" fillId="0" borderId="0" xfId="2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20" fillId="2" borderId="1" xfId="0" applyFont="1" applyFill="1" applyBorder="1" applyAlignment="1">
      <alignment wrapText="1"/>
    </xf>
    <xf numFmtId="3" fontId="20" fillId="2" borderId="1" xfId="0" applyNumberFormat="1" applyFont="1" applyFill="1" applyBorder="1" applyAlignment="1">
      <alignment wrapText="1"/>
    </xf>
    <xf numFmtId="0" fontId="21" fillId="2" borderId="0" xfId="0" applyFont="1" applyFill="1" applyAlignment="1">
      <alignment wrapText="1"/>
    </xf>
    <xf numFmtId="3" fontId="21" fillId="2" borderId="0" xfId="0" applyNumberFormat="1" applyFont="1" applyFill="1" applyAlignment="1">
      <alignment wrapText="1"/>
    </xf>
    <xf numFmtId="4" fontId="21" fillId="2" borderId="0" xfId="0" applyNumberFormat="1" applyFont="1" applyFill="1"/>
    <xf numFmtId="0" fontId="19" fillId="2" borderId="0" xfId="0" applyFont="1" applyFill="1"/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 wrapText="1"/>
    </xf>
  </cellXfs>
  <cellStyles count="3">
    <cellStyle name="Normal 2" xfId="1" xr:uid="{08A0BB57-9178-4B74-8CE6-DE1A7142FF1F}"/>
    <cellStyle name="Normal_Sheet1" xfId="2" xr:uid="{BEE1D70F-4582-452B-9F51-2A871945702E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573B0-32DF-4659-B968-A5D1B03AD481}">
  <dimension ref="A1:O40"/>
  <sheetViews>
    <sheetView tabSelected="1" zoomScaleNormal="100" workbookViewId="0">
      <selection activeCell="H1" sqref="H1"/>
    </sheetView>
  </sheetViews>
  <sheetFormatPr defaultColWidth="9.140625" defaultRowHeight="15" x14ac:dyDescent="0.25"/>
  <cols>
    <col min="1" max="1" width="75.42578125" style="3" customWidth="1"/>
    <col min="2" max="2" width="14.28515625" style="3" customWidth="1"/>
    <col min="3" max="3" width="14" style="3" customWidth="1"/>
    <col min="4" max="4" width="11.5703125" style="3" customWidth="1"/>
    <col min="5" max="5" width="18.28515625" style="3" customWidth="1"/>
    <col min="6" max="7" width="14" style="3" customWidth="1"/>
    <col min="8" max="8" width="35.28515625" style="3" customWidth="1"/>
    <col min="9" max="9" width="12.28515625" style="3" customWidth="1"/>
    <col min="10" max="10" width="9.5703125" style="3" customWidth="1"/>
    <col min="11" max="11" width="10.5703125" style="3" bestFit="1" customWidth="1"/>
    <col min="12" max="12" width="9.5703125" style="3" bestFit="1" customWidth="1"/>
    <col min="13" max="16384" width="9.140625" style="3"/>
  </cols>
  <sheetData>
    <row r="1" spans="1:15" ht="135" x14ac:dyDescent="0.25">
      <c r="H1" s="16" t="s">
        <v>0</v>
      </c>
    </row>
    <row r="2" spans="1:15" s="4" customFormat="1" ht="31.5" customHeight="1" x14ac:dyDescent="0.2">
      <c r="A2" s="82" t="s">
        <v>1</v>
      </c>
      <c r="B2" s="83"/>
      <c r="C2" s="83"/>
      <c r="D2" s="83"/>
      <c r="E2" s="83"/>
      <c r="F2" s="83"/>
      <c r="G2" s="83"/>
      <c r="H2" s="84"/>
      <c r="I2" s="72"/>
      <c r="J2" s="72"/>
      <c r="K2" s="72"/>
      <c r="L2" s="72"/>
      <c r="M2" s="72"/>
      <c r="N2" s="72"/>
      <c r="O2" s="73"/>
    </row>
    <row r="3" spans="1:15" ht="60" x14ac:dyDescent="0.25">
      <c r="A3" s="80" t="s">
        <v>2</v>
      </c>
      <c r="B3" s="23"/>
      <c r="C3" s="81" t="s">
        <v>3</v>
      </c>
      <c r="D3" s="81"/>
      <c r="E3" s="81"/>
      <c r="F3" s="24" t="s">
        <v>4</v>
      </c>
      <c r="G3" s="24"/>
      <c r="H3" s="24"/>
    </row>
    <row r="4" spans="1:15" x14ac:dyDescent="0.25">
      <c r="A4" s="80"/>
      <c r="B4" s="25">
        <v>2026</v>
      </c>
      <c r="C4" s="25">
        <v>2027</v>
      </c>
      <c r="D4" s="25">
        <v>2028</v>
      </c>
      <c r="E4" s="25">
        <v>2029</v>
      </c>
      <c r="F4" s="23"/>
      <c r="G4" s="23"/>
      <c r="H4" s="23"/>
      <c r="I4" s="26"/>
    </row>
    <row r="5" spans="1:15" x14ac:dyDescent="0.25">
      <c r="A5" s="27" t="s">
        <v>5</v>
      </c>
      <c r="B5" s="27"/>
      <c r="C5" s="28"/>
      <c r="D5" s="28"/>
      <c r="E5" s="28"/>
      <c r="F5" s="28"/>
      <c r="G5" s="28"/>
      <c r="H5" s="23"/>
    </row>
    <row r="6" spans="1:15" s="4" customFormat="1" x14ac:dyDescent="0.2">
      <c r="A6" s="29" t="s">
        <v>6</v>
      </c>
      <c r="B6" s="30">
        <f>ALGAS_2025!N5</f>
        <v>83356.623159999988</v>
      </c>
      <c r="C6" s="30">
        <f>ALGAS_2025!N5</f>
        <v>83356.623159999988</v>
      </c>
      <c r="D6" s="30">
        <f>ALGAS_2025!N5</f>
        <v>83356.623159999988</v>
      </c>
      <c r="E6" s="30">
        <f>ALGAS_2025!N5</f>
        <v>83356.623159999988</v>
      </c>
      <c r="F6" s="30">
        <f>ALGAS_2025!N5</f>
        <v>83356.623159999988</v>
      </c>
      <c r="G6" s="30"/>
      <c r="H6" s="33" t="s">
        <v>7</v>
      </c>
    </row>
    <row r="7" spans="1:15" x14ac:dyDescent="0.25">
      <c r="A7" s="31"/>
      <c r="B7" s="53"/>
      <c r="C7" s="53"/>
      <c r="D7" s="53"/>
      <c r="E7" s="53"/>
      <c r="F7" s="32"/>
      <c r="G7" s="32"/>
      <c r="H7" s="33"/>
      <c r="I7" s="5"/>
      <c r="J7" s="5"/>
      <c r="K7" s="5"/>
      <c r="L7" s="5"/>
    </row>
    <row r="8" spans="1:15" x14ac:dyDescent="0.25">
      <c r="A8" s="34" t="s">
        <v>8</v>
      </c>
      <c r="B8" s="35"/>
      <c r="C8" s="32"/>
      <c r="D8" s="32"/>
      <c r="E8" s="32"/>
      <c r="F8" s="32"/>
      <c r="G8" s="32"/>
      <c r="H8" s="36"/>
    </row>
    <row r="9" spans="1:15" s="6" customFormat="1" x14ac:dyDescent="0.25">
      <c r="A9" s="37" t="s">
        <v>9</v>
      </c>
      <c r="B9" s="65">
        <f>ALGAS_2025!F5</f>
        <v>72492.950400000002</v>
      </c>
      <c r="C9" s="65">
        <f>ALGAS_2025!F5</f>
        <v>72492.950400000002</v>
      </c>
      <c r="D9" s="65">
        <f>ALGAS_2025!F5</f>
        <v>72492.950400000002</v>
      </c>
      <c r="E9" s="65">
        <f>ALGAS_2025!F5</f>
        <v>72492.950400000002</v>
      </c>
      <c r="F9" s="38"/>
      <c r="G9" s="38"/>
      <c r="H9" s="33" t="s">
        <v>10</v>
      </c>
    </row>
    <row r="10" spans="1:15" s="6" customFormat="1" x14ac:dyDescent="0.25">
      <c r="A10" s="37" t="s">
        <v>11</v>
      </c>
      <c r="B10" s="65">
        <f>ALGAS_2025!G5+ALGAS_2025!H5</f>
        <v>3020.5396000000001</v>
      </c>
      <c r="C10" s="38">
        <f>ALGAS_2025!G5+ALGAS_2025!H5</f>
        <v>3020.5396000000001</v>
      </c>
      <c r="D10" s="38">
        <f>ALGAS_2025!G5+ALGAS_2025!H5</f>
        <v>3020.5396000000001</v>
      </c>
      <c r="E10" s="38">
        <f>ALGAS_2025!G5+ALGAS_2025!H5</f>
        <v>3020.5396000000001</v>
      </c>
      <c r="F10" s="38"/>
      <c r="G10" s="38"/>
      <c r="H10" s="33" t="s">
        <v>10</v>
      </c>
    </row>
    <row r="11" spans="1:15" s="6" customFormat="1" x14ac:dyDescent="0.25">
      <c r="A11" s="37" t="s">
        <v>12</v>
      </c>
      <c r="B11" s="65">
        <f>ALGAS_2025!I5+ALGAS_2025!J5</f>
        <v>4530.8094000000001</v>
      </c>
      <c r="C11" s="38">
        <f>ALGAS_2025!I5+ALGAS_2025!J5</f>
        <v>4530.8094000000001</v>
      </c>
      <c r="D11" s="38">
        <f>ALGAS_2025!I5+ALGAS_2025!J5</f>
        <v>4530.8094000000001</v>
      </c>
      <c r="E11" s="38">
        <f>ALGAS_2025!I5+ALGAS_2025!J5</f>
        <v>4530.8094000000001</v>
      </c>
      <c r="F11" s="38"/>
      <c r="G11" s="38"/>
      <c r="H11" s="33" t="s">
        <v>10</v>
      </c>
    </row>
    <row r="12" spans="1:15" s="6" customFormat="1" x14ac:dyDescent="0.25">
      <c r="A12" s="37" t="s">
        <v>13</v>
      </c>
      <c r="B12" s="65">
        <f>ALGAS_2025!K5+ALGAS_2025!L5</f>
        <v>1812.3237599999998</v>
      </c>
      <c r="C12" s="38">
        <f>ALGAS_2025!K5+ALGAS_2025!L5</f>
        <v>1812.3237599999998</v>
      </c>
      <c r="D12" s="38">
        <f>ALGAS_2025!K5+ALGAS_2025!L5</f>
        <v>1812.3237599999998</v>
      </c>
      <c r="E12" s="38">
        <f>ALGAS_2025!K5+ALGAS_2025!L5</f>
        <v>1812.3237599999998</v>
      </c>
      <c r="F12" s="38"/>
      <c r="G12" s="38"/>
      <c r="H12" s="33"/>
    </row>
    <row r="13" spans="1:15" x14ac:dyDescent="0.25">
      <c r="A13" s="37" t="s">
        <v>14</v>
      </c>
      <c r="B13" s="38">
        <f>ALGAS_2025!M5</f>
        <v>1500</v>
      </c>
      <c r="C13" s="38">
        <f>ALGAS_2025!M5</f>
        <v>1500</v>
      </c>
      <c r="D13" s="38">
        <f>ALGAS_2025!M5</f>
        <v>1500</v>
      </c>
      <c r="E13" s="38">
        <f>ALGAS_2025!M5</f>
        <v>1500</v>
      </c>
      <c r="F13" s="38"/>
      <c r="G13" s="38"/>
      <c r="H13" s="33" t="s">
        <v>10</v>
      </c>
    </row>
    <row r="14" spans="1:15" x14ac:dyDescent="0.25">
      <c r="A14" s="37"/>
      <c r="B14" s="6"/>
      <c r="C14" s="12"/>
      <c r="D14" s="12"/>
      <c r="E14" s="12"/>
      <c r="F14" s="12"/>
      <c r="G14" s="12"/>
      <c r="H14" s="36"/>
    </row>
    <row r="15" spans="1:15" ht="15" customHeight="1" x14ac:dyDescent="0.25">
      <c r="A15" s="36" t="s">
        <v>15</v>
      </c>
      <c r="B15" s="39">
        <f>C31</f>
        <v>4200.7800000000007</v>
      </c>
      <c r="C15" s="39"/>
      <c r="D15" s="40"/>
      <c r="E15" s="40"/>
      <c r="F15" s="40"/>
      <c r="G15" s="40"/>
      <c r="H15" s="36" t="s">
        <v>16</v>
      </c>
    </row>
    <row r="16" spans="1:15" ht="13.5" customHeight="1" x14ac:dyDescent="0.25">
      <c r="A16" s="36" t="s">
        <v>17</v>
      </c>
      <c r="B16" s="39">
        <f>C37</f>
        <v>2000</v>
      </c>
      <c r="C16" s="39">
        <f>C37</f>
        <v>2000</v>
      </c>
      <c r="D16" s="39">
        <f>C37</f>
        <v>2000</v>
      </c>
      <c r="E16" s="39">
        <f>C37</f>
        <v>2000</v>
      </c>
      <c r="F16" s="39">
        <f>C37</f>
        <v>2000</v>
      </c>
      <c r="G16" s="39"/>
      <c r="H16" s="36" t="s">
        <v>18</v>
      </c>
    </row>
    <row r="17" spans="1:10" x14ac:dyDescent="0.25">
      <c r="A17" s="31"/>
      <c r="B17" s="28"/>
      <c r="C17" s="28"/>
      <c r="D17" s="32"/>
      <c r="E17" s="32"/>
      <c r="F17" s="32"/>
      <c r="G17" s="12"/>
      <c r="H17" s="41"/>
    </row>
    <row r="18" spans="1:10" s="49" customFormat="1" ht="15.75" x14ac:dyDescent="0.25">
      <c r="A18" s="74" t="s">
        <v>19</v>
      </c>
      <c r="B18" s="75">
        <f>B6+B15+B16</f>
        <v>89557.403159999987</v>
      </c>
      <c r="C18" s="75">
        <f>C6+C15+C16</f>
        <v>85356.623159999988</v>
      </c>
      <c r="D18" s="75">
        <f t="shared" ref="D18:F18" si="0">D6+D15+D16</f>
        <v>85356.623159999988</v>
      </c>
      <c r="E18" s="75">
        <f t="shared" si="0"/>
        <v>85356.623159999988</v>
      </c>
      <c r="F18" s="75">
        <f t="shared" si="0"/>
        <v>85356.623159999988</v>
      </c>
      <c r="G18" s="47"/>
      <c r="H18" s="48"/>
    </row>
    <row r="19" spans="1:10" x14ac:dyDescent="0.25">
      <c r="A19" s="42"/>
      <c r="B19" s="43"/>
      <c r="C19" s="43"/>
      <c r="D19" s="43"/>
      <c r="E19" s="43"/>
      <c r="F19" s="43"/>
      <c r="G19" s="9"/>
      <c r="H19" s="44"/>
    </row>
    <row r="20" spans="1:10" x14ac:dyDescent="0.25">
      <c r="A20" s="42"/>
      <c r="B20" s="43"/>
      <c r="C20" s="43"/>
      <c r="D20" s="43"/>
      <c r="E20" s="43"/>
      <c r="F20" s="43"/>
      <c r="G20" s="9"/>
      <c r="H20" s="44"/>
    </row>
    <row r="21" spans="1:10" x14ac:dyDescent="0.25">
      <c r="A21" s="11" t="s">
        <v>8</v>
      </c>
      <c r="B21" s="45"/>
      <c r="C21" s="9"/>
      <c r="D21" s="9"/>
      <c r="E21" s="9"/>
      <c r="F21" s="9"/>
      <c r="G21" s="9"/>
      <c r="H21" s="44"/>
    </row>
    <row r="22" spans="1:10" x14ac:dyDescent="0.25">
      <c r="A22" s="7" t="s">
        <v>20</v>
      </c>
      <c r="B22" s="8"/>
      <c r="C22" s="9" t="s">
        <v>21</v>
      </c>
      <c r="D22" s="9"/>
      <c r="E22" s="9"/>
      <c r="F22" s="9"/>
      <c r="G22" s="9"/>
      <c r="H22" s="22"/>
      <c r="J22" s="11"/>
    </row>
    <row r="23" spans="1:10" x14ac:dyDescent="0.25">
      <c r="A23" s="62" t="s">
        <v>22</v>
      </c>
      <c r="B23" s="63"/>
      <c r="C23" s="64">
        <v>1004.3</v>
      </c>
      <c r="D23" s="15"/>
      <c r="E23" s="21"/>
      <c r="F23" s="13"/>
      <c r="H23" s="8"/>
    </row>
    <row r="24" spans="1:10" x14ac:dyDescent="0.25">
      <c r="A24" s="62" t="s">
        <v>23</v>
      </c>
      <c r="B24" s="63"/>
      <c r="C24" s="64">
        <v>1004.3</v>
      </c>
      <c r="D24" s="15"/>
      <c r="E24" s="21"/>
      <c r="F24" s="13"/>
      <c r="H24" s="8"/>
    </row>
    <row r="25" spans="1:10" s="54" customFormat="1" x14ac:dyDescent="0.25">
      <c r="A25" s="62" t="s">
        <v>24</v>
      </c>
      <c r="B25" s="63"/>
      <c r="C25" s="64">
        <f t="shared" ref="C25:C26" si="1">416.09</f>
        <v>416.09</v>
      </c>
      <c r="D25" s="14"/>
      <c r="E25" s="56"/>
      <c r="F25" s="57"/>
      <c r="G25" s="58"/>
      <c r="H25" s="55"/>
    </row>
    <row r="26" spans="1:10" s="54" customFormat="1" x14ac:dyDescent="0.25">
      <c r="A26" s="62" t="s">
        <v>25</v>
      </c>
      <c r="B26" s="63"/>
      <c r="C26" s="64">
        <f t="shared" si="1"/>
        <v>416.09</v>
      </c>
      <c r="D26" s="14"/>
      <c r="E26" s="56"/>
      <c r="F26" s="57"/>
      <c r="G26" s="58"/>
      <c r="H26" s="55"/>
    </row>
    <row r="27" spans="1:10" s="54" customFormat="1" x14ac:dyDescent="0.25">
      <c r="A27" s="62" t="s">
        <v>26</v>
      </c>
      <c r="B27" s="63"/>
      <c r="C27" s="64">
        <v>680</v>
      </c>
      <c r="D27" s="14"/>
      <c r="E27" s="56"/>
      <c r="F27" s="57"/>
      <c r="G27" s="59"/>
      <c r="H27" s="55"/>
    </row>
    <row r="28" spans="1:10" s="54" customFormat="1" x14ac:dyDescent="0.25">
      <c r="A28" s="62" t="s">
        <v>27</v>
      </c>
      <c r="B28" s="63"/>
      <c r="C28" s="64">
        <v>680</v>
      </c>
      <c r="D28" s="14"/>
      <c r="E28" s="56"/>
      <c r="F28" s="57"/>
      <c r="G28" s="59"/>
      <c r="H28" s="55"/>
    </row>
    <row r="29" spans="1:10" s="54" customFormat="1" x14ac:dyDescent="0.25">
      <c r="A29" s="62"/>
      <c r="B29" s="63"/>
      <c r="C29" s="64"/>
      <c r="D29" s="14"/>
      <c r="E29" s="56"/>
      <c r="F29" s="57"/>
      <c r="G29" s="59"/>
      <c r="H29" s="55"/>
    </row>
    <row r="30" spans="1:10" x14ac:dyDescent="0.25">
      <c r="A30" s="10"/>
      <c r="B30" s="8"/>
      <c r="C30" s="11"/>
      <c r="D30" s="14"/>
      <c r="E30" s="19"/>
      <c r="F30" s="18"/>
      <c r="G30" s="17"/>
      <c r="H30" s="10"/>
    </row>
    <row r="31" spans="1:10" x14ac:dyDescent="0.25">
      <c r="A31" s="76" t="s">
        <v>19</v>
      </c>
      <c r="B31" s="77"/>
      <c r="C31" s="78">
        <f>SUM(C23:C30)</f>
        <v>4200.7800000000007</v>
      </c>
      <c r="D31" s="15"/>
      <c r="E31" s="9"/>
      <c r="F31" s="9"/>
      <c r="G31" s="17"/>
      <c r="H31" s="10"/>
    </row>
    <row r="32" spans="1:10" x14ac:dyDescent="0.25">
      <c r="A32" s="10"/>
      <c r="B32" s="8"/>
      <c r="C32" s="12"/>
      <c r="D32" s="9"/>
      <c r="E32" s="9"/>
      <c r="F32" s="9"/>
      <c r="G32" s="9"/>
      <c r="H32" s="10"/>
    </row>
    <row r="34" spans="1:10" x14ac:dyDescent="0.25">
      <c r="A34" s="7" t="s">
        <v>17</v>
      </c>
      <c r="C34" s="4"/>
      <c r="D34" s="16"/>
    </row>
    <row r="35" spans="1:10" x14ac:dyDescent="0.25">
      <c r="A35" s="10" t="s">
        <v>28</v>
      </c>
      <c r="B35" s="10"/>
      <c r="C35" s="11">
        <f>1000/2</f>
        <v>500</v>
      </c>
    </row>
    <row r="36" spans="1:10" x14ac:dyDescent="0.25">
      <c r="A36" s="3" t="s">
        <v>29</v>
      </c>
      <c r="B36" s="11"/>
      <c r="C36" s="11">
        <f>3000/2</f>
        <v>1500</v>
      </c>
      <c r="H36" s="46"/>
      <c r="I36" s="46"/>
      <c r="J36" s="46"/>
    </row>
    <row r="37" spans="1:10" x14ac:dyDescent="0.25">
      <c r="A37" s="76" t="s">
        <v>19</v>
      </c>
      <c r="B37" s="79"/>
      <c r="C37" s="78">
        <f>SUM(C35:C36)</f>
        <v>2000</v>
      </c>
      <c r="H37" s="11"/>
    </row>
    <row r="38" spans="1:10" x14ac:dyDescent="0.25">
      <c r="F38" s="11"/>
      <c r="G38" s="11"/>
    </row>
    <row r="39" spans="1:10" x14ac:dyDescent="0.25">
      <c r="F39" s="11"/>
      <c r="G39" s="11"/>
    </row>
    <row r="40" spans="1:10" x14ac:dyDescent="0.25">
      <c r="F40" s="11"/>
      <c r="G40" s="11"/>
    </row>
  </sheetData>
  <mergeCells count="3">
    <mergeCell ref="A3:A4"/>
    <mergeCell ref="C3:E3"/>
    <mergeCell ref="A2:H2"/>
  </mergeCells>
  <phoneticPr fontId="2" type="noConversion"/>
  <dataValidations count="1">
    <dataValidation errorStyle="information" allowBlank="1" showInputMessage="1" showErrorMessage="1" sqref="A2 I2:N2" xr:uid="{9FBA700F-C093-4274-BA1E-A6B18057624E}"/>
  </dataValidations>
  <pageMargins left="0.17" right="0.24" top="0.24" bottom="0.17" header="0.22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3DEB6-917C-4794-A1BB-F7611458DEC4}">
  <sheetPr>
    <pageSetUpPr fitToPage="1"/>
  </sheetPr>
  <dimension ref="A1:O10"/>
  <sheetViews>
    <sheetView workbookViewId="0">
      <selection activeCell="F29" sqref="F29"/>
    </sheetView>
  </sheetViews>
  <sheetFormatPr defaultRowHeight="15" x14ac:dyDescent="0.25"/>
  <cols>
    <col min="1" max="1" width="17.140625" customWidth="1"/>
    <col min="2" max="2" width="36.28515625" customWidth="1"/>
    <col min="3" max="3" width="13.140625" customWidth="1"/>
    <col min="4" max="4" width="9.5703125" bestFit="1" customWidth="1"/>
    <col min="5" max="5" width="11.7109375" customWidth="1"/>
    <col min="6" max="6" width="10.140625" customWidth="1"/>
    <col min="7" max="7" width="19" customWidth="1"/>
    <col min="8" max="8" width="10.5703125" customWidth="1"/>
    <col min="9" max="9" width="21.85546875" customWidth="1"/>
    <col min="10" max="10" width="11.140625" customWidth="1"/>
    <col min="11" max="11" width="20.28515625" customWidth="1"/>
    <col min="12" max="12" width="10.42578125" customWidth="1"/>
    <col min="13" max="13" width="12.7109375" customWidth="1"/>
    <col min="14" max="14" width="10.85546875" customWidth="1"/>
  </cols>
  <sheetData>
    <row r="1" spans="1:15" ht="58.5" customHeight="1" x14ac:dyDescent="0.25">
      <c r="A1" s="50" t="s">
        <v>30</v>
      </c>
      <c r="B1" s="50" t="s">
        <v>31</v>
      </c>
      <c r="C1" s="51" t="s">
        <v>32</v>
      </c>
      <c r="D1" s="50" t="s">
        <v>33</v>
      </c>
      <c r="E1" s="51" t="s">
        <v>34</v>
      </c>
      <c r="F1" s="51" t="s">
        <v>35</v>
      </c>
      <c r="G1" s="51" t="s">
        <v>11</v>
      </c>
      <c r="H1" s="60" t="s">
        <v>33</v>
      </c>
      <c r="I1" s="51" t="s">
        <v>36</v>
      </c>
      <c r="J1" s="60" t="s">
        <v>33</v>
      </c>
      <c r="K1" s="51" t="s">
        <v>13</v>
      </c>
      <c r="L1" s="60" t="s">
        <v>33</v>
      </c>
      <c r="M1" s="51" t="s">
        <v>37</v>
      </c>
      <c r="N1" s="51" t="s">
        <v>38</v>
      </c>
      <c r="O1" s="52"/>
    </row>
    <row r="2" spans="1:15" x14ac:dyDescent="0.25">
      <c r="A2" s="66" t="s">
        <v>39</v>
      </c>
      <c r="B2" s="67" t="s">
        <v>40</v>
      </c>
      <c r="C2" s="68">
        <v>2174</v>
      </c>
      <c r="D2" s="68">
        <f>C2*0.2359</f>
        <v>512.84659999999997</v>
      </c>
      <c r="E2" s="68">
        <f>C2+D2</f>
        <v>2686.8465999999999</v>
      </c>
      <c r="F2" s="68">
        <f>E2*12</f>
        <v>32242.159199999998</v>
      </c>
      <c r="G2" s="68">
        <f>C2/2</f>
        <v>1087</v>
      </c>
      <c r="H2" s="68">
        <f>G2*0.2359</f>
        <v>256.42329999999998</v>
      </c>
      <c r="I2" s="68">
        <f>C2*0.75</f>
        <v>1630.5</v>
      </c>
      <c r="J2" s="68">
        <f>I2*0.2359</f>
        <v>384.63495</v>
      </c>
      <c r="K2" s="68">
        <f>C2*0.3</f>
        <v>652.19999999999993</v>
      </c>
      <c r="L2" s="68">
        <f>K2*0.2359</f>
        <v>153.85397999999998</v>
      </c>
      <c r="M2" s="68">
        <v>750</v>
      </c>
      <c r="N2" s="69">
        <f>F2+G2+H2+I2+J2+K2+L2+M2</f>
        <v>37156.771429999993</v>
      </c>
      <c r="O2" s="52"/>
    </row>
    <row r="3" spans="1:15" x14ac:dyDescent="0.25">
      <c r="A3" s="66" t="s">
        <v>41</v>
      </c>
      <c r="B3" s="67" t="s">
        <v>42</v>
      </c>
      <c r="C3" s="68">
        <v>2714</v>
      </c>
      <c r="D3" s="68">
        <f>C3*0.2359</f>
        <v>640.23260000000005</v>
      </c>
      <c r="E3" s="68">
        <f>C3+D3</f>
        <v>3354.2326000000003</v>
      </c>
      <c r="F3" s="68">
        <f>E3*12</f>
        <v>40250.791200000007</v>
      </c>
      <c r="G3" s="68">
        <f>C3/2</f>
        <v>1357</v>
      </c>
      <c r="H3" s="68">
        <f>G3*0.2359</f>
        <v>320.11630000000002</v>
      </c>
      <c r="I3" s="68">
        <f>C3*0.75</f>
        <v>2035.5</v>
      </c>
      <c r="J3" s="68">
        <f>I3*0.2359</f>
        <v>480.17444999999998</v>
      </c>
      <c r="K3" s="68">
        <f>C3*0.3</f>
        <v>814.19999999999993</v>
      </c>
      <c r="L3" s="68">
        <f>K3*0.2359</f>
        <v>192.06977999999998</v>
      </c>
      <c r="M3" s="68">
        <v>750</v>
      </c>
      <c r="N3" s="69">
        <f>F3+G3+H3+I3+J3+K3+L3+M3</f>
        <v>46199.851730000002</v>
      </c>
      <c r="O3" s="52"/>
    </row>
    <row r="4" spans="1:15" x14ac:dyDescent="0.25">
      <c r="A4" s="50"/>
      <c r="B4" s="50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52"/>
    </row>
    <row r="5" spans="1:15" x14ac:dyDescent="0.25">
      <c r="A5" s="70" t="s">
        <v>19</v>
      </c>
      <c r="B5" s="50"/>
      <c r="C5" s="68"/>
      <c r="D5" s="68"/>
      <c r="E5" s="68"/>
      <c r="F5" s="69">
        <f t="shared" ref="F5:N5" si="0">SUM(F2:F4)</f>
        <v>72492.950400000002</v>
      </c>
      <c r="G5" s="69">
        <f t="shared" si="0"/>
        <v>2444</v>
      </c>
      <c r="H5" s="69">
        <f t="shared" si="0"/>
        <v>576.53960000000006</v>
      </c>
      <c r="I5" s="69">
        <f t="shared" si="0"/>
        <v>3666</v>
      </c>
      <c r="J5" s="69">
        <f t="shared" si="0"/>
        <v>864.80939999999998</v>
      </c>
      <c r="K5" s="69">
        <f t="shared" si="0"/>
        <v>1466.3999999999999</v>
      </c>
      <c r="L5" s="69">
        <f t="shared" si="0"/>
        <v>345.92375999999996</v>
      </c>
      <c r="M5" s="68">
        <f t="shared" si="0"/>
        <v>1500</v>
      </c>
      <c r="N5" s="69">
        <f t="shared" si="0"/>
        <v>83356.623159999988</v>
      </c>
      <c r="O5" s="52"/>
    </row>
    <row r="6" spans="1:15" x14ac:dyDescent="0.25">
      <c r="A6" s="1"/>
      <c r="B6" s="1"/>
      <c r="C6" s="1"/>
      <c r="D6" s="1"/>
      <c r="E6" s="1"/>
      <c r="F6" s="1"/>
      <c r="G6" s="1"/>
      <c r="H6" s="1"/>
      <c r="I6" s="20"/>
      <c r="J6" s="20"/>
      <c r="K6" s="1"/>
      <c r="L6" s="1"/>
      <c r="M6" s="7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20"/>
      <c r="J7" s="20"/>
      <c r="K7" s="1"/>
      <c r="L7" s="1"/>
      <c r="M7" s="1"/>
      <c r="N7" s="1"/>
      <c r="O7" s="1"/>
    </row>
    <row r="8" spans="1:15" x14ac:dyDescent="0.25">
      <c r="G8" s="61"/>
    </row>
    <row r="9" spans="1:15" ht="15.75" x14ac:dyDescent="0.25">
      <c r="A9" s="2"/>
      <c r="B9" s="2"/>
      <c r="C9" s="2"/>
    </row>
    <row r="10" spans="1:15" ht="15.75" x14ac:dyDescent="0.25">
      <c r="A10" s="2"/>
    </row>
  </sheetData>
  <pageMargins left="0.7" right="0.7" top="0.75" bottom="0.75" header="0.3" footer="0.3"/>
  <pageSetup paperSize="9" scale="6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B98BB4B34F2884EBFE5D98E9C8C082A" ma:contentTypeVersion="18" ma:contentTypeDescription="Izveidot jaunu dokumentu." ma:contentTypeScope="" ma:versionID="d63f27938dfaab79786904fe3f699a14">
  <xsd:schema xmlns:xsd="http://www.w3.org/2001/XMLSchema" xmlns:xs="http://www.w3.org/2001/XMLSchema" xmlns:p="http://schemas.microsoft.com/office/2006/metadata/properties" xmlns:ns2="b46cec30-3c96-49ba-8e80-c1db7ce5db41" xmlns:ns3="bf9c787b-86fa-46b7-82b5-b5a01fd7d54d" targetNamespace="http://schemas.microsoft.com/office/2006/metadata/properties" ma:root="true" ma:fieldsID="89943475ffa202f7de87fda01a1a2217" ns2:_="" ns3:_="">
    <xsd:import namespace="b46cec30-3c96-49ba-8e80-c1db7ce5db41"/>
    <xsd:import namespace="bf9c787b-86fa-46b7-82b5-b5a01fd7d54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6cec30-3c96-49ba-8e80-c1db7ce5db4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f5df50f-fd52-48f7-a593-cd827f66359d}" ma:internalName="TaxCatchAll" ma:showField="CatchAllData" ma:web="b46cec30-3c96-49ba-8e80-c1db7ce5db4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787b-86fa-46b7-82b5-b5a01fd7d5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cbc571fe-a37c-43d1-b765-14afe1eb77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9c787b-86fa-46b7-82b5-b5a01fd7d54d">
      <Terms xmlns="http://schemas.microsoft.com/office/infopath/2007/PartnerControls"/>
    </lcf76f155ced4ddcb4097134ff3c332f>
    <TaxCatchAll xmlns="b46cec30-3c96-49ba-8e80-c1db7ce5db41" xsi:nil="true"/>
  </documentManagement>
</p:properties>
</file>

<file path=customXml/itemProps1.xml><?xml version="1.0" encoding="utf-8"?>
<ds:datastoreItem xmlns:ds="http://schemas.openxmlformats.org/officeDocument/2006/customXml" ds:itemID="{75D34000-8787-4EB5-9638-A551FC7902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8B7D8A-2905-4565-977F-D81317E73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6cec30-3c96-49ba-8e80-c1db7ce5db41"/>
    <ds:schemaRef ds:uri="bf9c787b-86fa-46b7-82b5-b5a01fd7d5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CA1D21-8D4A-4F4F-8D4E-6818B2805D5C}">
  <ds:schemaRefs>
    <ds:schemaRef ds:uri="http://schemas.microsoft.com/office/2006/metadata/properties"/>
    <ds:schemaRef ds:uri="http://schemas.microsoft.com/office/infopath/2007/PartnerControls"/>
    <ds:schemaRef ds:uri="bf9c787b-86fa-46b7-82b5-b5a01fd7d54d"/>
    <ds:schemaRef ds:uri="b46cec30-3c96-49ba-8e80-c1db7ce5db4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2</vt:i4>
      </vt:variant>
      <vt:variant>
        <vt:lpstr>Diapazoni ar nosaukumiem</vt:lpstr>
      </vt:variant>
      <vt:variant>
        <vt:i4>1</vt:i4>
      </vt:variant>
    </vt:vector>
  </HeadingPairs>
  <TitlesOfParts>
    <vt:vector size="3" baseType="lpstr">
      <vt:lpstr>KOPĀ</vt:lpstr>
      <vt:lpstr>ALGAS_2025</vt:lpstr>
      <vt:lpstr>KOPĀ!Drukas_apgabals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Inese Pētersone</dc:creator>
  <cp:keywords/>
  <dc:description/>
  <cp:lastModifiedBy>Klāvs Rimšāns</cp:lastModifiedBy>
  <cp:revision/>
  <dcterms:created xsi:type="dcterms:W3CDTF">2022-02-16T10:55:26Z</dcterms:created>
  <dcterms:modified xsi:type="dcterms:W3CDTF">2025-07-16T12:56:18Z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0x0101007B98BB4B34F2884EBFE5D98E9C8C082A</vt:lpwstr>
  </property>
  <property fmtid="{D5CDD505-2E9C-101B-9397-08002B2CF9AE}" pid="3" name="MediaServiceImageTags">
    <vt:lpwstr/>
  </property>
</Properties>
</file>