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gnese.Olsevska\Downloads\"/>
    </mc:Choice>
  </mc:AlternateContent>
  <bookViews>
    <workbookView xWindow="0" yWindow="0" windowWidth="19200" windowHeight="6180" tabRatio="675"/>
  </bookViews>
  <sheets>
    <sheet name="Atlīdzība 2025-2028" sheetId="10" r:id="rId1"/>
    <sheet name="Atlīdzība 1 amats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5" i="9" l="1"/>
  <c r="AP5" i="9"/>
  <c r="AQ5" i="9" s="1"/>
  <c r="AS5" i="9" l="1"/>
  <c r="F6" i="10"/>
  <c r="E6" i="10"/>
  <c r="I5" i="9"/>
  <c r="AE5" i="9"/>
  <c r="T5" i="9"/>
  <c r="AN6" i="9"/>
  <c r="AC6" i="9"/>
  <c r="G6" i="9"/>
  <c r="AT5" i="9" l="1"/>
  <c r="L5" i="9"/>
  <c r="J5" i="9"/>
  <c r="I6" i="9"/>
  <c r="K5" i="9"/>
  <c r="K6" i="9" s="1"/>
  <c r="L6" i="9"/>
  <c r="R6" i="9"/>
  <c r="AP6" i="9"/>
  <c r="AG5" i="9"/>
  <c r="AH5" i="9"/>
  <c r="AF5" i="9"/>
  <c r="W5" i="9"/>
  <c r="V5" i="9"/>
  <c r="U5" i="9"/>
  <c r="AE6" i="9"/>
  <c r="M5" i="9" l="1"/>
  <c r="N5" i="9" s="1"/>
  <c r="AU5" i="9"/>
  <c r="AV5" i="9" s="1"/>
  <c r="AI5" i="9"/>
  <c r="AJ5" i="9" s="1"/>
  <c r="AK5" i="9" s="1"/>
  <c r="I5" i="10" s="1"/>
  <c r="I6" i="10" s="1"/>
  <c r="X5" i="9"/>
  <c r="Y5" i="9" s="1"/>
  <c r="AG6" i="9"/>
  <c r="AR6" i="9"/>
  <c r="J6" i="9"/>
  <c r="AF6" i="9"/>
  <c r="V6" i="9"/>
  <c r="W6" i="9"/>
  <c r="T6" i="9"/>
  <c r="U6" i="9"/>
  <c r="AQ6" i="9"/>
  <c r="O5" i="9" l="1"/>
  <c r="G5" i="10" s="1"/>
  <c r="G6" i="10" s="1"/>
  <c r="J5" i="10"/>
  <c r="Z5" i="9"/>
  <c r="AI6" i="9"/>
  <c r="AJ6" i="9"/>
  <c r="AK6" i="9"/>
  <c r="AU6" i="9"/>
  <c r="AT6" i="9"/>
  <c r="AW5" i="9" l="1"/>
  <c r="J6" i="10"/>
  <c r="H5" i="10"/>
  <c r="K5" i="10" s="1"/>
  <c r="K6" i="10" s="1"/>
  <c r="AV6" i="9"/>
  <c r="Y6" i="9"/>
  <c r="X6" i="9"/>
  <c r="N6" i="9"/>
  <c r="M6" i="9"/>
  <c r="H6" i="10" l="1"/>
  <c r="AW6" i="9"/>
  <c r="O6" i="9"/>
  <c r="Z6" i="9"/>
</calcChain>
</file>

<file path=xl/sharedStrings.xml><?xml version="1.0" encoding="utf-8"?>
<sst xmlns="http://schemas.openxmlformats.org/spreadsheetml/2006/main" count="71" uniqueCount="33">
  <si>
    <t>Atlīdzība</t>
  </si>
  <si>
    <t>Mēnešalgu grupa</t>
  </si>
  <si>
    <t>Amatu saime</t>
  </si>
  <si>
    <t>Amatu saimes līmenis</t>
  </si>
  <si>
    <t>Mēnešalgas intervāla viduspunkts, EUR</t>
  </si>
  <si>
    <t>Vispārējās piemaksas 5% apmērā no gada mēnešalgu kopsummas</t>
  </si>
  <si>
    <t xml:space="preserve">Naudas balvas un prēmijas 10% apmērā no gada mēnešalgu kopsummas </t>
  </si>
  <si>
    <t xml:space="preserve">Sociālās garantijas 5% apmērā no gada mēnešalgas kopsummas </t>
  </si>
  <si>
    <t xml:space="preserve">Kopā izdevumi atalgojumam </t>
  </si>
  <si>
    <t>DD soc. Nodoklis 23,59 visai kopsummai</t>
  </si>
  <si>
    <t>Kopā izdevumi  atlīdzībai</t>
  </si>
  <si>
    <t xml:space="preserve">Kopā atlīdzība </t>
  </si>
  <si>
    <t>III</t>
  </si>
  <si>
    <t xml:space="preserve">Vecākais projektu vadītājs </t>
  </si>
  <si>
    <t>Kopā</t>
  </si>
  <si>
    <t>Mēnešalgu kopsumma periodā</t>
  </si>
  <si>
    <t>Mēnešu skaits periodā</t>
  </si>
  <si>
    <t>39.1</t>
  </si>
  <si>
    <t>Izdevumu tāme 2025.-2028.gadam</t>
  </si>
  <si>
    <t>Saime</t>
  </si>
  <si>
    <t>Līmenis</t>
  </si>
  <si>
    <t>Amatu skaits</t>
  </si>
  <si>
    <t>Slodze</t>
  </si>
  <si>
    <t>Kopā projektā</t>
  </si>
  <si>
    <t>Amata termiņš projektā līdz:</t>
  </si>
  <si>
    <t>Nodaļa un atbalsta funkcijas</t>
  </si>
  <si>
    <t xml:space="preserve">Atlīdzība 2025.gadā </t>
  </si>
  <si>
    <t xml:space="preserve">Atlīdzība 2026.gadā </t>
  </si>
  <si>
    <t xml:space="preserve">Atlīdzība 2027.gadā </t>
  </si>
  <si>
    <t xml:space="preserve">Atlīdzība 2028.gadā </t>
  </si>
  <si>
    <t xml:space="preserve">Nodaļa </t>
  </si>
  <si>
    <t xml:space="preserve">Fakt.sl. </t>
  </si>
  <si>
    <t>01.01.2025 - 31.12.2028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</si>
</sst>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rgb="FF7030A0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  <charset val="186"/>
    </font>
    <font>
      <sz val="11"/>
      <name val="Times New Roman"/>
      <family val="1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</font>
    <font>
      <b/>
      <sz val="11"/>
      <color rgb="FF000000"/>
      <name val="Times New Roman"/>
      <family val="1"/>
      <charset val="186"/>
    </font>
    <font>
      <b/>
      <sz val="12"/>
      <name val="Times New Roman"/>
      <family val="1"/>
    </font>
    <font>
      <b/>
      <sz val="12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0" tint="-0.249977111117893"/>
      <name val="Times New Roman"/>
      <family val="1"/>
      <charset val="186"/>
    </font>
    <font>
      <b/>
      <sz val="11"/>
      <color rgb="FF0070C0"/>
      <name val="Times New Roman"/>
      <family val="1"/>
    </font>
    <font>
      <sz val="10"/>
      <name val="Times New Roman"/>
      <family val="1"/>
    </font>
    <font>
      <sz val="11"/>
      <color rgb="FF0070C0"/>
      <name val="Times New Roman"/>
      <family val="1"/>
      <charset val="186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7E6E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/>
    <xf numFmtId="3" fontId="7" fillId="0" borderId="0" xfId="0" applyNumberFormat="1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/>
    <xf numFmtId="0" fontId="1" fillId="0" borderId="6" xfId="0" applyFont="1" applyBorder="1"/>
    <xf numFmtId="0" fontId="10" fillId="0" borderId="1" xfId="0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1" fillId="0" borderId="7" xfId="0" applyFont="1" applyBorder="1"/>
    <xf numFmtId="0" fontId="3" fillId="0" borderId="7" xfId="0" applyFont="1" applyBorder="1"/>
    <xf numFmtId="0" fontId="10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wrapText="1"/>
    </xf>
    <xf numFmtId="0" fontId="14" fillId="0" borderId="7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11" fillId="0" borderId="11" xfId="0" applyFont="1" applyBorder="1" applyAlignment="1">
      <alignment wrapText="1"/>
    </xf>
    <xf numFmtId="0" fontId="3" fillId="0" borderId="4" xfId="0" applyFont="1" applyBorder="1"/>
    <xf numFmtId="0" fontId="4" fillId="0" borderId="11" xfId="0" applyFont="1" applyBorder="1"/>
    <xf numFmtId="0" fontId="11" fillId="0" borderId="16" xfId="0" applyFont="1" applyBorder="1" applyAlignment="1">
      <alignment wrapText="1"/>
    </xf>
    <xf numFmtId="0" fontId="5" fillId="0" borderId="17" xfId="0" applyFont="1" applyBorder="1" applyAlignment="1">
      <alignment wrapText="1"/>
    </xf>
    <xf numFmtId="0" fontId="3" fillId="0" borderId="18" xfId="0" applyFont="1" applyBorder="1"/>
    <xf numFmtId="0" fontId="1" fillId="0" borderId="19" xfId="0" applyFont="1" applyBorder="1"/>
    <xf numFmtId="3" fontId="12" fillId="2" borderId="22" xfId="0" applyNumberFormat="1" applyFont="1" applyFill="1" applyBorder="1" applyAlignment="1">
      <alignment vertical="center"/>
    </xf>
    <xf numFmtId="3" fontId="12" fillId="2" borderId="23" xfId="0" applyNumberFormat="1" applyFont="1" applyFill="1" applyBorder="1" applyAlignment="1">
      <alignment vertical="center"/>
    </xf>
    <xf numFmtId="3" fontId="12" fillId="2" borderId="24" xfId="0" applyNumberFormat="1" applyFont="1" applyFill="1" applyBorder="1" applyAlignment="1">
      <alignment vertical="center"/>
    </xf>
    <xf numFmtId="3" fontId="12" fillId="2" borderId="25" xfId="0" applyNumberFormat="1" applyFont="1" applyFill="1" applyBorder="1" applyAlignment="1">
      <alignment vertical="center"/>
    </xf>
    <xf numFmtId="3" fontId="6" fillId="0" borderId="20" xfId="0" applyNumberFormat="1" applyFont="1" applyBorder="1" applyAlignment="1">
      <alignment vertical="center"/>
    </xf>
    <xf numFmtId="3" fontId="6" fillId="0" borderId="1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vertical="center"/>
    </xf>
    <xf numFmtId="3" fontId="13" fillId="0" borderId="5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vertical="center"/>
    </xf>
    <xf numFmtId="3" fontId="13" fillId="0" borderId="1" xfId="0" applyNumberFormat="1" applyFont="1" applyBorder="1" applyAlignment="1">
      <alignment vertical="center"/>
    </xf>
    <xf numFmtId="3" fontId="15" fillId="0" borderId="2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11" xfId="0" applyNumberFormat="1" applyFont="1" applyBorder="1" applyAlignment="1">
      <alignment vertical="center"/>
    </xf>
    <xf numFmtId="3" fontId="6" fillId="0" borderId="7" xfId="0" applyNumberFormat="1" applyFont="1" applyBorder="1" applyAlignment="1">
      <alignment vertical="center"/>
    </xf>
    <xf numFmtId="3" fontId="15" fillId="0" borderId="4" xfId="0" applyNumberFormat="1" applyFont="1" applyBorder="1" applyAlignment="1">
      <alignment vertical="center"/>
    </xf>
    <xf numFmtId="3" fontId="13" fillId="0" borderId="7" xfId="0" applyNumberFormat="1" applyFont="1" applyBorder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11" xfId="0" applyFont="1" applyBorder="1"/>
    <xf numFmtId="3" fontId="13" fillId="0" borderId="11" xfId="0" applyNumberFormat="1" applyFont="1" applyBorder="1" applyAlignment="1">
      <alignment vertical="center"/>
    </xf>
    <xf numFmtId="3" fontId="12" fillId="2" borderId="28" xfId="0" applyNumberFormat="1" applyFont="1" applyFill="1" applyBorder="1" applyAlignment="1">
      <alignment vertical="center"/>
    </xf>
    <xf numFmtId="3" fontId="12" fillId="2" borderId="29" xfId="0" applyNumberFormat="1" applyFont="1" applyFill="1" applyBorder="1" applyAlignment="1">
      <alignment vertical="center"/>
    </xf>
    <xf numFmtId="3" fontId="7" fillId="2" borderId="24" xfId="0" applyNumberFormat="1" applyFont="1" applyFill="1" applyBorder="1" applyAlignment="1">
      <alignment vertical="center"/>
    </xf>
    <xf numFmtId="3" fontId="7" fillId="2" borderId="25" xfId="0" applyNumberFormat="1" applyFont="1" applyFill="1" applyBorder="1" applyAlignment="1">
      <alignment vertical="center"/>
    </xf>
    <xf numFmtId="0" fontId="1" fillId="0" borderId="1" xfId="0" applyFont="1" applyBorder="1"/>
    <xf numFmtId="3" fontId="15" fillId="0" borderId="1" xfId="0" applyNumberFormat="1" applyFont="1" applyBorder="1" applyAlignment="1">
      <alignment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0" xfId="0" applyFont="1" applyBorder="1"/>
    <xf numFmtId="0" fontId="3" fillId="0" borderId="17" xfId="0" applyFont="1" applyBorder="1"/>
    <xf numFmtId="3" fontId="15" fillId="0" borderId="20" xfId="0" applyNumberFormat="1" applyFont="1" applyBorder="1" applyAlignment="1">
      <alignment vertical="center"/>
    </xf>
    <xf numFmtId="3" fontId="7" fillId="0" borderId="17" xfId="0" applyNumberFormat="1" applyFont="1" applyBorder="1" applyAlignment="1">
      <alignment vertical="center"/>
    </xf>
    <xf numFmtId="3" fontId="7" fillId="2" borderId="23" xfId="0" applyNumberFormat="1" applyFont="1" applyFill="1" applyBorder="1" applyAlignment="1">
      <alignment vertical="center"/>
    </xf>
    <xf numFmtId="0" fontId="16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14" fillId="0" borderId="12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32" xfId="0" applyFont="1" applyBorder="1" applyAlignment="1">
      <alignment wrapText="1"/>
    </xf>
    <xf numFmtId="0" fontId="10" fillId="0" borderId="33" xfId="0" applyFont="1" applyBorder="1" applyAlignment="1">
      <alignment horizontal="center" vertical="center" wrapText="1"/>
    </xf>
    <xf numFmtId="0" fontId="14" fillId="0" borderId="9" xfId="0" applyFont="1" applyBorder="1" applyAlignment="1">
      <alignment wrapText="1"/>
    </xf>
    <xf numFmtId="0" fontId="3" fillId="0" borderId="1" xfId="0" applyFont="1" applyBorder="1"/>
    <xf numFmtId="0" fontId="5" fillId="0" borderId="34" xfId="0" applyFont="1" applyBorder="1" applyAlignment="1">
      <alignment wrapText="1"/>
    </xf>
    <xf numFmtId="3" fontId="7" fillId="2" borderId="26" xfId="0" applyNumberFormat="1" applyFont="1" applyFill="1" applyBorder="1" applyAlignment="1">
      <alignment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/>
    <xf numFmtId="3" fontId="7" fillId="0" borderId="37" xfId="0" applyNumberFormat="1" applyFont="1" applyBorder="1" applyAlignment="1">
      <alignment vertical="center"/>
    </xf>
    <xf numFmtId="3" fontId="7" fillId="2" borderId="11" xfId="0" applyNumberFormat="1" applyFont="1" applyFill="1" applyBorder="1" applyAlignment="1">
      <alignment vertical="center"/>
    </xf>
    <xf numFmtId="0" fontId="3" fillId="0" borderId="20" xfId="0" applyFont="1" applyBorder="1"/>
    <xf numFmtId="3" fontId="7" fillId="0" borderId="20" xfId="0" applyNumberFormat="1" applyFont="1" applyBorder="1" applyAlignment="1">
      <alignment vertical="center"/>
    </xf>
    <xf numFmtId="0" fontId="1" fillId="0" borderId="31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9" xfId="0" applyFont="1" applyBorder="1"/>
    <xf numFmtId="0" fontId="5" fillId="0" borderId="31" xfId="0" applyFont="1" applyBorder="1" applyAlignment="1">
      <alignment wrapText="1"/>
    </xf>
    <xf numFmtId="0" fontId="3" fillId="0" borderId="9" xfId="0" applyFont="1" applyBorder="1"/>
    <xf numFmtId="0" fontId="16" fillId="0" borderId="39" xfId="0" applyFont="1" applyBorder="1" applyAlignment="1">
      <alignment horizontal="center" vertical="center" wrapText="1"/>
    </xf>
    <xf numFmtId="0" fontId="11" fillId="0" borderId="39" xfId="0" applyFont="1" applyBorder="1" applyAlignment="1">
      <alignment wrapText="1"/>
    </xf>
    <xf numFmtId="0" fontId="14" fillId="0" borderId="39" xfId="0" applyFont="1" applyBorder="1" applyAlignment="1">
      <alignment wrapText="1"/>
    </xf>
    <xf numFmtId="0" fontId="10" fillId="0" borderId="38" xfId="0" applyFont="1" applyBorder="1" applyAlignment="1">
      <alignment horizontal="center" vertical="center" wrapText="1"/>
    </xf>
    <xf numFmtId="0" fontId="11" fillId="0" borderId="40" xfId="0" applyFont="1" applyBorder="1" applyAlignment="1">
      <alignment wrapText="1"/>
    </xf>
    <xf numFmtId="3" fontId="7" fillId="2" borderId="28" xfId="0" applyNumberFormat="1" applyFont="1" applyFill="1" applyBorder="1" applyAlignment="1">
      <alignment vertical="center"/>
    </xf>
    <xf numFmtId="3" fontId="7" fillId="2" borderId="29" xfId="0" applyNumberFormat="1" applyFont="1" applyFill="1" applyBorder="1" applyAlignment="1">
      <alignment vertical="center"/>
    </xf>
    <xf numFmtId="0" fontId="16" fillId="0" borderId="41" xfId="0" applyFont="1" applyBorder="1" applyAlignment="1">
      <alignment horizontal="center" vertical="center" wrapText="1"/>
    </xf>
    <xf numFmtId="0" fontId="1" fillId="0" borderId="4" xfId="0" applyFont="1" applyBorder="1"/>
    <xf numFmtId="0" fontId="17" fillId="0" borderId="0" xfId="0" applyFont="1"/>
    <xf numFmtId="0" fontId="5" fillId="7" borderId="1" xfId="0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3" fillId="8" borderId="8" xfId="0" applyFont="1" applyFill="1" applyBorder="1" applyAlignment="1">
      <alignment vertical="center"/>
    </xf>
    <xf numFmtId="0" fontId="20" fillId="8" borderId="8" xfId="0" applyFont="1" applyFill="1" applyBorder="1" applyAlignment="1">
      <alignment vertical="center"/>
    </xf>
    <xf numFmtId="0" fontId="9" fillId="8" borderId="8" xfId="0" applyFont="1" applyFill="1" applyBorder="1" applyAlignment="1">
      <alignment vertical="center"/>
    </xf>
    <xf numFmtId="2" fontId="20" fillId="8" borderId="10" xfId="0" applyNumberFormat="1" applyFont="1" applyFill="1" applyBorder="1" applyAlignment="1">
      <alignment vertical="center"/>
    </xf>
    <xf numFmtId="2" fontId="20" fillId="8" borderId="1" xfId="0" applyNumberFormat="1" applyFont="1" applyFill="1" applyBorder="1" applyAlignment="1">
      <alignment vertical="center"/>
    </xf>
    <xf numFmtId="14" fontId="1" fillId="0" borderId="42" xfId="0" applyNumberFormat="1" applyFont="1" applyBorder="1"/>
    <xf numFmtId="2" fontId="1" fillId="0" borderId="0" xfId="0" applyNumberFormat="1" applyFont="1"/>
    <xf numFmtId="4" fontId="1" fillId="0" borderId="21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1" fillId="0" borderId="43" xfId="0" applyFont="1" applyBorder="1" applyAlignment="1">
      <alignment horizontal="right"/>
    </xf>
    <xf numFmtId="0" fontId="1" fillId="0" borderId="2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1" fillId="0" borderId="44" xfId="0" applyFont="1" app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" applyBorder="1" applyAlignment="1">
      <alignment horizontal="center"/>
    </xf>
    <xf numFmtId="3" fontId="18" fillId="0" borderId="14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0" fontId="18" fillId="0" borderId="0" xfId="0" applyFont="1"/>
    <xf numFmtId="0" fontId="9" fillId="0" borderId="0" xfId="0" applyFont="1"/>
    <xf numFmtId="4" fontId="17" fillId="0" borderId="0" xfId="0" applyNumberFormat="1" applyFont="1" applyAlignment="1">
      <alignment horizontal="center"/>
    </xf>
    <xf numFmtId="0" fontId="22" fillId="0" borderId="0" xfId="0" applyFont="1"/>
    <xf numFmtId="0" fontId="10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3" fontId="1" fillId="0" borderId="27" xfId="0" applyNumberFormat="1" applyFont="1" applyBorder="1"/>
    <xf numFmtId="3" fontId="1" fillId="0" borderId="4" xfId="0" applyNumberFormat="1" applyFont="1" applyBorder="1" applyAlignment="1">
      <alignment horizontal="center" vertical="center"/>
    </xf>
    <xf numFmtId="0" fontId="13" fillId="0" borderId="46" xfId="0" applyFont="1" applyBorder="1" applyAlignment="1">
      <alignment vertical="top" wrapText="1"/>
    </xf>
    <xf numFmtId="0" fontId="6" fillId="0" borderId="46" xfId="0" applyFont="1" applyBorder="1" applyAlignment="1">
      <alignment horizontal="center"/>
    </xf>
    <xf numFmtId="0" fontId="6" fillId="0" borderId="4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3" fontId="23" fillId="0" borderId="0" xfId="0" applyNumberFormat="1" applyFont="1" applyAlignment="1">
      <alignment horizontal="center" vertical="center"/>
    </xf>
    <xf numFmtId="3" fontId="8" fillId="0" borderId="0" xfId="0" applyNumberFormat="1" applyFont="1"/>
    <xf numFmtId="164" fontId="13" fillId="0" borderId="1" xfId="0" applyNumberFormat="1" applyFont="1" applyBorder="1" applyAlignment="1">
      <alignment horizontal="right" vertical="center" wrapText="1"/>
    </xf>
    <xf numFmtId="0" fontId="24" fillId="0" borderId="0" xfId="0" applyFont="1"/>
    <xf numFmtId="0" fontId="18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9"/>
  <sheetViews>
    <sheetView tabSelected="1" zoomScale="80" zoomScaleNormal="80" workbookViewId="0">
      <selection activeCell="A19" sqref="A19"/>
    </sheetView>
  </sheetViews>
  <sheetFormatPr defaultColWidth="9.08984375" defaultRowHeight="13" x14ac:dyDescent="0.3"/>
  <cols>
    <col min="1" max="1" width="35" style="94" bestFit="1" customWidth="1"/>
    <col min="2" max="2" width="7.90625" style="94" customWidth="1"/>
    <col min="3" max="3" width="8.90625" style="94" customWidth="1"/>
    <col min="4" max="4" width="11.453125" style="94" customWidth="1"/>
    <col min="5" max="5" width="6.90625" style="94" customWidth="1"/>
    <col min="6" max="6" width="8.453125" style="125" customWidth="1"/>
    <col min="7" max="7" width="10.08984375" style="125" customWidth="1"/>
    <col min="8" max="10" width="10.90625" style="126" bestFit="1" customWidth="1"/>
    <col min="11" max="11" width="12.54296875" style="94" bestFit="1" customWidth="1"/>
    <col min="12" max="12" width="23.08984375" style="94" bestFit="1" customWidth="1"/>
    <col min="13" max="16384" width="9.08984375" style="94"/>
  </cols>
  <sheetData>
    <row r="2" spans="1:16" ht="14" x14ac:dyDescent="0.3">
      <c r="A2" s="51"/>
      <c r="B2" s="93"/>
      <c r="C2" s="93"/>
      <c r="D2" s="93"/>
      <c r="E2" s="93"/>
      <c r="F2" s="139"/>
      <c r="G2" s="139"/>
      <c r="H2" s="139"/>
      <c r="I2" s="139"/>
      <c r="J2" s="139"/>
      <c r="K2" s="140" t="s">
        <v>23</v>
      </c>
      <c r="L2" s="141" t="s">
        <v>24</v>
      </c>
      <c r="M2" s="1"/>
      <c r="N2" s="1"/>
      <c r="O2" s="1"/>
      <c r="P2" s="1"/>
    </row>
    <row r="3" spans="1:16" ht="28" x14ac:dyDescent="0.3">
      <c r="A3" s="95" t="s">
        <v>25</v>
      </c>
      <c r="B3" s="96" t="s">
        <v>19</v>
      </c>
      <c r="C3" s="96" t="s">
        <v>20</v>
      </c>
      <c r="D3" s="96" t="s">
        <v>1</v>
      </c>
      <c r="E3" s="96" t="s">
        <v>21</v>
      </c>
      <c r="F3" s="96" t="s">
        <v>31</v>
      </c>
      <c r="G3" s="97" t="s">
        <v>26</v>
      </c>
      <c r="H3" s="97" t="s">
        <v>27</v>
      </c>
      <c r="I3" s="97" t="s">
        <v>28</v>
      </c>
      <c r="J3" s="97" t="s">
        <v>29</v>
      </c>
      <c r="K3" s="140"/>
      <c r="L3" s="142"/>
      <c r="M3" s="1"/>
      <c r="N3" s="1"/>
      <c r="O3" s="1"/>
      <c r="P3" s="1"/>
    </row>
    <row r="4" spans="1:16" ht="14" x14ac:dyDescent="0.3">
      <c r="A4" s="98" t="s">
        <v>30</v>
      </c>
      <c r="B4" s="98"/>
      <c r="C4" s="98"/>
      <c r="D4" s="98"/>
      <c r="E4" s="98"/>
      <c r="F4" s="99"/>
      <c r="G4" s="99"/>
      <c r="H4" s="99"/>
      <c r="I4" s="100"/>
      <c r="J4" s="100"/>
      <c r="K4" s="101"/>
      <c r="L4" s="102"/>
      <c r="M4" s="1"/>
      <c r="N4" s="1"/>
      <c r="O4" s="1"/>
      <c r="P4" s="1"/>
    </row>
    <row r="5" spans="1:16" ht="14.5" thickBot="1" x14ac:dyDescent="0.35">
      <c r="A5" s="110" t="s">
        <v>13</v>
      </c>
      <c r="B5" s="111" t="s">
        <v>17</v>
      </c>
      <c r="C5" s="108" t="s">
        <v>12</v>
      </c>
      <c r="D5" s="109">
        <v>10</v>
      </c>
      <c r="E5" s="112">
        <v>1</v>
      </c>
      <c r="F5" s="105">
        <v>1</v>
      </c>
      <c r="G5" s="106">
        <f>'Atlīdzība 1 amats'!O5</f>
        <v>38690.591039999999</v>
      </c>
      <c r="H5" s="107">
        <f>'Atlīdzība 1 amats'!Z5</f>
        <v>41716.074240000002</v>
      </c>
      <c r="I5" s="107">
        <f>'Atlīdzība 1 amats'!AK5</f>
        <v>43282.206719999995</v>
      </c>
      <c r="J5" s="107">
        <f>'Atlīdzība 1 amats'!AV5</f>
        <v>44311.217059999995</v>
      </c>
      <c r="K5" s="130">
        <f>SUM(G5:J5)</f>
        <v>168000.08906</v>
      </c>
      <c r="L5" s="103" t="s">
        <v>32</v>
      </c>
      <c r="M5" s="1"/>
      <c r="N5" s="104"/>
      <c r="O5" s="104"/>
      <c r="P5" s="1"/>
    </row>
    <row r="6" spans="1:16" ht="14.5" thickBot="1" x14ac:dyDescent="0.35">
      <c r="A6" s="113"/>
      <c r="B6" s="114"/>
      <c r="C6" s="114"/>
      <c r="D6" s="115"/>
      <c r="E6" s="116">
        <f t="shared" ref="E6:K6" si="0">SUM(E5:E5)</f>
        <v>1</v>
      </c>
      <c r="F6" s="117">
        <f t="shared" si="0"/>
        <v>1</v>
      </c>
      <c r="G6" s="118">
        <f t="shared" si="0"/>
        <v>38690.591039999999</v>
      </c>
      <c r="H6" s="118">
        <f t="shared" si="0"/>
        <v>41716.074240000002</v>
      </c>
      <c r="I6" s="118">
        <f t="shared" si="0"/>
        <v>43282.206719999995</v>
      </c>
      <c r="J6" s="118">
        <f t="shared" si="0"/>
        <v>44311.217059999995</v>
      </c>
      <c r="K6" s="118">
        <f t="shared" si="0"/>
        <v>168000.08906</v>
      </c>
      <c r="L6" s="129"/>
      <c r="M6" s="1"/>
      <c r="N6" s="1"/>
      <c r="O6" s="1"/>
      <c r="P6" s="1"/>
    </row>
    <row r="7" spans="1:16" ht="14" x14ac:dyDescent="0.3">
      <c r="A7" s="1"/>
      <c r="B7" s="1"/>
      <c r="C7" s="1"/>
      <c r="D7" s="1"/>
      <c r="E7" s="1"/>
      <c r="F7" s="119"/>
      <c r="G7" s="120"/>
      <c r="H7" s="121"/>
      <c r="I7" s="121"/>
      <c r="J7" s="121"/>
      <c r="K7" s="122"/>
      <c r="L7" s="123"/>
      <c r="M7" s="1"/>
      <c r="N7" s="1"/>
      <c r="O7" s="1"/>
      <c r="P7" s="1"/>
    </row>
    <row r="8" spans="1:16" ht="14" x14ac:dyDescent="0.3">
      <c r="A8" s="1"/>
      <c r="B8" s="1"/>
      <c r="C8" s="1"/>
      <c r="D8" s="1"/>
      <c r="E8" s="1"/>
      <c r="F8" s="119"/>
      <c r="G8" s="120"/>
      <c r="H8" s="121"/>
      <c r="I8" s="121"/>
      <c r="J8" s="121"/>
      <c r="K8" s="135"/>
      <c r="L8" s="5"/>
      <c r="M8" s="1"/>
      <c r="N8" s="1"/>
      <c r="O8" s="1"/>
      <c r="P8" s="1"/>
    </row>
    <row r="9" spans="1:16" ht="14" x14ac:dyDescent="0.3">
      <c r="A9" s="1"/>
      <c r="B9" s="1"/>
      <c r="C9" s="1"/>
      <c r="D9" s="1"/>
      <c r="E9" s="1"/>
      <c r="F9" s="119"/>
      <c r="G9" s="119"/>
      <c r="H9" s="124"/>
      <c r="I9" s="124"/>
      <c r="J9" s="124"/>
      <c r="K9" s="136"/>
      <c r="L9" s="1"/>
      <c r="M9" s="1"/>
      <c r="N9" s="1"/>
      <c r="O9" s="1"/>
      <c r="P9" s="1"/>
    </row>
    <row r="10" spans="1:16" ht="14" x14ac:dyDescent="0.3">
      <c r="A10" s="1"/>
      <c r="B10" s="1"/>
      <c r="C10" s="1"/>
      <c r="D10" s="1"/>
      <c r="E10" s="1"/>
      <c r="F10" s="119"/>
      <c r="G10" s="119"/>
      <c r="H10" s="124"/>
      <c r="I10" s="124"/>
      <c r="J10" s="124"/>
      <c r="K10" s="1"/>
      <c r="L10" s="1"/>
      <c r="M10" s="1"/>
      <c r="N10" s="1"/>
      <c r="O10" s="1"/>
      <c r="P10" s="1"/>
    </row>
    <row r="11" spans="1:16" ht="14" x14ac:dyDescent="0.3">
      <c r="A11" s="1"/>
      <c r="B11" s="1"/>
      <c r="C11" s="1"/>
      <c r="D11" s="1"/>
      <c r="E11" s="1"/>
      <c r="F11" s="119"/>
      <c r="G11" s="119"/>
      <c r="H11" s="124"/>
      <c r="I11" s="124"/>
      <c r="J11" s="124"/>
      <c r="K11" s="1"/>
      <c r="L11" s="1"/>
      <c r="M11" s="1"/>
      <c r="N11" s="1"/>
      <c r="O11" s="1"/>
      <c r="P11" s="1"/>
    </row>
    <row r="12" spans="1:16" ht="14" x14ac:dyDescent="0.3">
      <c r="A12" s="1"/>
      <c r="B12" s="1"/>
      <c r="C12" s="1"/>
      <c r="D12" s="1"/>
      <c r="E12" s="1"/>
      <c r="F12" s="119"/>
      <c r="G12" s="119"/>
      <c r="H12" s="124"/>
      <c r="I12" s="124"/>
      <c r="J12" s="124"/>
      <c r="K12" s="1"/>
      <c r="L12" s="1"/>
      <c r="M12" s="1"/>
      <c r="N12" s="1"/>
      <c r="O12" s="1"/>
      <c r="P12" s="1"/>
    </row>
    <row r="13" spans="1:16" ht="14" x14ac:dyDescent="0.3">
      <c r="A13" s="1"/>
      <c r="B13" s="1"/>
      <c r="C13" s="1"/>
      <c r="D13" s="1"/>
      <c r="E13" s="1"/>
      <c r="F13" s="1"/>
      <c r="G13" s="1"/>
      <c r="H13" s="1"/>
      <c r="I13" s="1"/>
      <c r="J13" s="124"/>
      <c r="K13" s="1"/>
      <c r="L13" s="1"/>
      <c r="M13" s="1"/>
      <c r="N13" s="1"/>
      <c r="O13" s="1"/>
      <c r="P13" s="1"/>
    </row>
    <row r="14" spans="1:16" ht="14.5" x14ac:dyDescent="0.35">
      <c r="B14"/>
      <c r="C14"/>
      <c r="D14"/>
      <c r="E14"/>
      <c r="F14"/>
      <c r="G14"/>
      <c r="H14"/>
      <c r="I14"/>
    </row>
    <row r="15" spans="1:16" ht="14.5" x14ac:dyDescent="0.35">
      <c r="B15"/>
      <c r="C15"/>
      <c r="D15"/>
      <c r="E15"/>
      <c r="F15"/>
      <c r="G15"/>
      <c r="H15"/>
      <c r="I15"/>
    </row>
    <row r="16" spans="1:16" ht="14.5" x14ac:dyDescent="0.35">
      <c r="B16"/>
      <c r="C16"/>
      <c r="D16"/>
      <c r="E16"/>
      <c r="F16"/>
      <c r="G16"/>
      <c r="H16"/>
      <c r="I16"/>
    </row>
    <row r="17" spans="2:9" ht="14.5" x14ac:dyDescent="0.35">
      <c r="B17"/>
      <c r="C17"/>
      <c r="D17"/>
      <c r="E17"/>
      <c r="F17"/>
      <c r="G17"/>
      <c r="H17"/>
      <c r="I17"/>
    </row>
    <row r="18" spans="2:9" ht="14.5" x14ac:dyDescent="0.35">
      <c r="B18"/>
      <c r="C18" s="138"/>
      <c r="D18" s="138"/>
      <c r="E18" s="138"/>
      <c r="F18" s="138"/>
      <c r="G18" s="138"/>
      <c r="H18" s="138"/>
      <c r="I18"/>
    </row>
    <row r="19" spans="2:9" ht="14.5" x14ac:dyDescent="0.35">
      <c r="B19"/>
      <c r="C19"/>
      <c r="D19"/>
      <c r="E19"/>
      <c r="F19"/>
      <c r="G19"/>
      <c r="H19"/>
      <c r="I19"/>
    </row>
  </sheetData>
  <mergeCells count="3">
    <mergeCell ref="F2:J2"/>
    <mergeCell ref="K2:K3"/>
    <mergeCell ref="L2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zoomScale="80" zoomScaleNormal="80" workbookViewId="0">
      <selection activeCell="AR9" sqref="AR9"/>
    </sheetView>
  </sheetViews>
  <sheetFormatPr defaultColWidth="9.1796875" defaultRowHeight="15" x14ac:dyDescent="0.3"/>
  <cols>
    <col min="1" max="1" width="25.36328125" style="1" bestFit="1" customWidth="1"/>
    <col min="2" max="2" width="7.81640625" style="8" customWidth="1"/>
    <col min="3" max="3" width="7.81640625" style="1" customWidth="1"/>
    <col min="4" max="4" width="9.54296875" style="1" customWidth="1"/>
    <col min="5" max="5" width="8.81640625" style="1" customWidth="1"/>
    <col min="6" max="6" width="7.6328125" style="1" bestFit="1" customWidth="1"/>
    <col min="7" max="7" width="10.6328125" style="1" customWidth="1"/>
    <col min="8" max="8" width="8.6328125" style="1" customWidth="1"/>
    <col min="9" max="9" width="12.1796875" style="1" customWidth="1"/>
    <col min="10" max="10" width="15" style="1" customWidth="1"/>
    <col min="11" max="11" width="12.54296875" style="1" customWidth="1"/>
    <col min="12" max="12" width="13" style="1" customWidth="1"/>
    <col min="13" max="13" width="12.81640625" style="1" customWidth="1"/>
    <col min="14" max="14" width="11.81640625" style="1" customWidth="1"/>
    <col min="15" max="15" width="13.81640625" style="1" customWidth="1"/>
    <col min="16" max="16" width="7.90625" style="1" customWidth="1"/>
    <col min="17" max="17" width="7.6328125" style="1" bestFit="1" customWidth="1"/>
    <col min="18" max="18" width="13.81640625" style="1" customWidth="1"/>
    <col min="19" max="19" width="7.81640625" style="1" customWidth="1"/>
    <col min="20" max="23" width="12.54296875" style="1" customWidth="1"/>
    <col min="24" max="24" width="13.1796875" style="1" customWidth="1"/>
    <col min="25" max="26" width="15" style="1" customWidth="1"/>
    <col min="27" max="27" width="9.6328125" style="1" customWidth="1"/>
    <col min="28" max="28" width="8.36328125" style="1" customWidth="1"/>
    <col min="29" max="29" width="13.1796875" style="1" customWidth="1"/>
    <col min="30" max="30" width="9.1796875" style="1"/>
    <col min="31" max="31" width="13.1796875" style="1" customWidth="1"/>
    <col min="32" max="37" width="13.81640625" style="1" customWidth="1"/>
    <col min="38" max="38" width="8.6328125" style="1" customWidth="1"/>
    <col min="39" max="39" width="10" style="1" customWidth="1"/>
    <col min="40" max="40" width="13.1796875" style="1" customWidth="1"/>
    <col min="41" max="41" width="9.1796875" style="1"/>
    <col min="42" max="42" width="13.1796875" style="1" customWidth="1"/>
    <col min="43" max="48" width="13.81640625" style="1" customWidth="1"/>
    <col min="49" max="49" width="14.54296875" style="4" bestFit="1" customWidth="1"/>
    <col min="50" max="51" width="12.54296875" style="1" customWidth="1"/>
    <col min="52" max="16384" width="9.1796875" style="1"/>
  </cols>
  <sheetData>
    <row r="1" spans="1:49" ht="29.15" customHeight="1" thickBot="1" x14ac:dyDescent="0.35">
      <c r="A1" s="152" t="s">
        <v>18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</row>
    <row r="2" spans="1:49" ht="16" customHeight="1" thickBot="1" x14ac:dyDescent="0.35">
      <c r="A2" s="2"/>
      <c r="B2" s="2"/>
      <c r="C2" s="2"/>
      <c r="D2" s="2"/>
      <c r="E2" s="2"/>
      <c r="F2" s="44"/>
      <c r="G2" s="153">
        <v>2025</v>
      </c>
      <c r="H2" s="154"/>
      <c r="I2" s="154"/>
      <c r="J2" s="154"/>
      <c r="K2" s="154"/>
      <c r="L2" s="154"/>
      <c r="M2" s="154"/>
      <c r="N2" s="154"/>
      <c r="O2" s="155"/>
      <c r="P2" s="149">
        <v>2026</v>
      </c>
      <c r="Q2" s="150"/>
      <c r="R2" s="150"/>
      <c r="S2" s="150"/>
      <c r="T2" s="150"/>
      <c r="U2" s="150"/>
      <c r="V2" s="150"/>
      <c r="W2" s="150"/>
      <c r="X2" s="150"/>
      <c r="Y2" s="150"/>
      <c r="Z2" s="151"/>
      <c r="AA2" s="146">
        <v>2027</v>
      </c>
      <c r="AB2" s="147"/>
      <c r="AC2" s="147"/>
      <c r="AD2" s="147"/>
      <c r="AE2" s="147"/>
      <c r="AF2" s="147"/>
      <c r="AG2" s="147"/>
      <c r="AH2" s="147"/>
      <c r="AI2" s="147"/>
      <c r="AJ2" s="147"/>
      <c r="AK2" s="148"/>
      <c r="AL2" s="143">
        <v>2028</v>
      </c>
      <c r="AM2" s="144"/>
      <c r="AN2" s="144"/>
      <c r="AO2" s="144"/>
      <c r="AP2" s="144"/>
      <c r="AQ2" s="144"/>
      <c r="AR2" s="144"/>
      <c r="AS2" s="144"/>
      <c r="AT2" s="144"/>
      <c r="AU2" s="144"/>
      <c r="AV2" s="145"/>
    </row>
    <row r="3" spans="1:49" ht="98" x14ac:dyDescent="0.3">
      <c r="A3" s="127" t="s">
        <v>0</v>
      </c>
      <c r="B3" s="11" t="s">
        <v>1</v>
      </c>
      <c r="C3" s="11" t="s">
        <v>2</v>
      </c>
      <c r="D3" s="11" t="s">
        <v>3</v>
      </c>
      <c r="E3" s="16" t="s">
        <v>21</v>
      </c>
      <c r="F3" s="53" t="s">
        <v>22</v>
      </c>
      <c r="G3" s="23" t="s">
        <v>4</v>
      </c>
      <c r="H3" s="20" t="s">
        <v>16</v>
      </c>
      <c r="I3" s="17" t="s">
        <v>15</v>
      </c>
      <c r="J3" s="18" t="s">
        <v>5</v>
      </c>
      <c r="K3" s="19" t="s">
        <v>6</v>
      </c>
      <c r="L3" s="19" t="s">
        <v>7</v>
      </c>
      <c r="M3" s="19" t="s">
        <v>8</v>
      </c>
      <c r="N3" s="19" t="s">
        <v>9</v>
      </c>
      <c r="O3" s="24" t="s">
        <v>10</v>
      </c>
      <c r="P3" s="68" t="s">
        <v>21</v>
      </c>
      <c r="Q3" s="92" t="s">
        <v>22</v>
      </c>
      <c r="R3" s="62" t="s">
        <v>4</v>
      </c>
      <c r="S3" s="62" t="s">
        <v>16</v>
      </c>
      <c r="T3" s="63" t="s">
        <v>15</v>
      </c>
      <c r="U3" s="64" t="s">
        <v>5</v>
      </c>
      <c r="V3" s="65" t="s">
        <v>6</v>
      </c>
      <c r="W3" s="66" t="s">
        <v>7</v>
      </c>
      <c r="X3" s="66" t="s">
        <v>8</v>
      </c>
      <c r="Y3" s="66" t="s">
        <v>9</v>
      </c>
      <c r="Z3" s="71" t="s">
        <v>10</v>
      </c>
      <c r="AA3" s="88" t="s">
        <v>21</v>
      </c>
      <c r="AB3" s="85" t="s">
        <v>22</v>
      </c>
      <c r="AC3" s="86" t="s">
        <v>4</v>
      </c>
      <c r="AD3" s="86" t="s">
        <v>16</v>
      </c>
      <c r="AE3" s="86" t="s">
        <v>15</v>
      </c>
      <c r="AF3" s="87" t="s">
        <v>5</v>
      </c>
      <c r="AG3" s="83" t="s">
        <v>6</v>
      </c>
      <c r="AH3" s="66" t="s">
        <v>7</v>
      </c>
      <c r="AI3" s="66" t="s">
        <v>8</v>
      </c>
      <c r="AJ3" s="66" t="s">
        <v>9</v>
      </c>
      <c r="AK3" s="67" t="s">
        <v>10</v>
      </c>
      <c r="AL3" s="68" t="s">
        <v>21</v>
      </c>
      <c r="AM3" s="61" t="s">
        <v>22</v>
      </c>
      <c r="AN3" s="89" t="s">
        <v>4</v>
      </c>
      <c r="AO3" s="62" t="s">
        <v>16</v>
      </c>
      <c r="AP3" s="63" t="s">
        <v>15</v>
      </c>
      <c r="AQ3" s="69" t="s">
        <v>5</v>
      </c>
      <c r="AR3" s="66" t="s">
        <v>6</v>
      </c>
      <c r="AS3" s="66" t="s">
        <v>7</v>
      </c>
      <c r="AT3" s="66" t="s">
        <v>8</v>
      </c>
      <c r="AU3" s="66" t="s">
        <v>9</v>
      </c>
      <c r="AV3" s="67" t="s">
        <v>10</v>
      </c>
      <c r="AW3" s="73" t="s">
        <v>11</v>
      </c>
    </row>
    <row r="4" spans="1:49" x14ac:dyDescent="0.3">
      <c r="A4" s="13"/>
      <c r="B4" s="7"/>
      <c r="C4" s="3"/>
      <c r="D4" s="3"/>
      <c r="E4" s="3"/>
      <c r="F4" s="54"/>
      <c r="G4" s="25"/>
      <c r="H4" s="22"/>
      <c r="I4" s="10"/>
      <c r="O4" s="26"/>
      <c r="P4" s="56"/>
      <c r="Q4" s="51"/>
      <c r="T4" s="15"/>
      <c r="U4" s="15"/>
      <c r="V4" s="15"/>
      <c r="W4" s="9"/>
      <c r="Z4" s="21"/>
      <c r="AA4" s="80"/>
      <c r="AB4" s="81"/>
      <c r="AC4" s="79"/>
      <c r="AE4" s="82"/>
      <c r="AF4" s="84"/>
      <c r="AG4" s="15"/>
      <c r="AH4" s="15"/>
      <c r="AI4" s="15"/>
      <c r="AJ4" s="15"/>
      <c r="AK4" s="57"/>
      <c r="AL4" s="77"/>
      <c r="AM4" s="70"/>
      <c r="AN4" s="45"/>
      <c r="AP4" s="14"/>
      <c r="AQ4" s="15"/>
      <c r="AR4" s="15"/>
      <c r="AS4" s="15"/>
      <c r="AT4" s="15"/>
      <c r="AU4" s="15"/>
      <c r="AV4" s="57"/>
      <c r="AW4" s="74"/>
    </row>
    <row r="5" spans="1:49" s="43" customFormat="1" ht="15.5" x14ac:dyDescent="0.35">
      <c r="A5" s="131" t="s">
        <v>13</v>
      </c>
      <c r="B5" s="132">
        <v>10</v>
      </c>
      <c r="C5" s="133" t="s">
        <v>17</v>
      </c>
      <c r="D5" s="133" t="s">
        <v>12</v>
      </c>
      <c r="E5" s="55">
        <v>1</v>
      </c>
      <c r="F5" s="134">
        <v>1</v>
      </c>
      <c r="G5" s="31">
        <v>2174</v>
      </c>
      <c r="H5" s="32">
        <v>12</v>
      </c>
      <c r="I5" s="33">
        <f>F5*G5*H5</f>
        <v>26088</v>
      </c>
      <c r="J5" s="34">
        <f>I5*0.05</f>
        <v>1304.4000000000001</v>
      </c>
      <c r="K5" s="35">
        <f t="shared" ref="K5" si="0">I5*0.1</f>
        <v>2608.8000000000002</v>
      </c>
      <c r="L5" s="35">
        <f>I5*0.05</f>
        <v>1304.4000000000001</v>
      </c>
      <c r="M5" s="36">
        <f>SUM(I5:L5)</f>
        <v>31305.600000000002</v>
      </c>
      <c r="N5" s="36">
        <f t="shared" ref="N5" si="1">M5*0.2359</f>
        <v>7384.9910400000008</v>
      </c>
      <c r="O5" s="37">
        <f>M5+N5</f>
        <v>38690.591039999999</v>
      </c>
      <c r="P5" s="58">
        <v>1</v>
      </c>
      <c r="Q5" s="52">
        <v>1</v>
      </c>
      <c r="R5" s="35">
        <v>2344</v>
      </c>
      <c r="S5" s="38">
        <v>12</v>
      </c>
      <c r="T5" s="39">
        <f>Q5*R5*S5</f>
        <v>28128</v>
      </c>
      <c r="U5" s="40">
        <f t="shared" ref="U5" si="2">T5*0.05</f>
        <v>1406.4</v>
      </c>
      <c r="V5" s="40">
        <f t="shared" ref="V5" si="3">T5*0.1</f>
        <v>2812.8</v>
      </c>
      <c r="W5" s="34">
        <f t="shared" ref="W5" si="4">T5*0.05</f>
        <v>1406.4</v>
      </c>
      <c r="X5" s="36">
        <f t="shared" ref="X5" si="5">SUM(T5:W5)</f>
        <v>33753.599999999999</v>
      </c>
      <c r="Y5" s="36">
        <f t="shared" ref="Y5" si="6">X5*0.2359</f>
        <v>7962.4742399999996</v>
      </c>
      <c r="Z5" s="41">
        <f t="shared" ref="Z5" si="7">X5+Y5</f>
        <v>41716.074240000002</v>
      </c>
      <c r="AA5" s="58">
        <v>1</v>
      </c>
      <c r="AB5" s="52">
        <v>1</v>
      </c>
      <c r="AC5" s="46">
        <v>2432</v>
      </c>
      <c r="AD5" s="38">
        <v>12</v>
      </c>
      <c r="AE5" s="42">
        <f>AB5*AC5*AD5</f>
        <v>29184</v>
      </c>
      <c r="AF5" s="40">
        <f t="shared" ref="AF5" si="8">AE5*0.05</f>
        <v>1459.2</v>
      </c>
      <c r="AG5" s="40">
        <f t="shared" ref="AG5" si="9">AE5*0.1</f>
        <v>2918.4</v>
      </c>
      <c r="AH5" s="40">
        <f t="shared" ref="AH5" si="10">AE5*0.05</f>
        <v>1459.2</v>
      </c>
      <c r="AI5" s="40">
        <f t="shared" ref="AI5" si="11">SUM(AE5:AH5)</f>
        <v>35020.799999999996</v>
      </c>
      <c r="AJ5" s="40">
        <f t="shared" ref="AJ5" si="12">AI5*0.2359</f>
        <v>8261.406719999999</v>
      </c>
      <c r="AK5" s="59">
        <f>AI5+AJ5</f>
        <v>43282.206719999995</v>
      </c>
      <c r="AL5" s="78">
        <v>1</v>
      </c>
      <c r="AM5" s="128">
        <v>1</v>
      </c>
      <c r="AN5" s="46">
        <v>2511</v>
      </c>
      <c r="AO5" s="137">
        <v>12</v>
      </c>
      <c r="AP5" s="42">
        <f>AM5*AN5*AO5</f>
        <v>30132</v>
      </c>
      <c r="AQ5" s="42">
        <f>AP5*0.05-305</f>
        <v>1201.6000000000001</v>
      </c>
      <c r="AR5" s="42">
        <f>AP5*0.1</f>
        <v>3013.2000000000003</v>
      </c>
      <c r="AS5" s="42">
        <f>AP5*0.05</f>
        <v>1506.6000000000001</v>
      </c>
      <c r="AT5" s="40">
        <f>SUM(AP5:AS5)</f>
        <v>35853.399999999994</v>
      </c>
      <c r="AU5" s="40">
        <f t="shared" ref="AU5" si="13">AT5*0.2359</f>
        <v>8457.8170599999994</v>
      </c>
      <c r="AV5" s="59">
        <f>AT5+AU5</f>
        <v>44311.217059999995</v>
      </c>
      <c r="AW5" s="75">
        <f>O5+Z5+AK5+AV5</f>
        <v>168000.08906</v>
      </c>
    </row>
    <row r="6" spans="1:49" s="6" customFormat="1" ht="15.5" thickBot="1" x14ac:dyDescent="0.35">
      <c r="A6" s="6" t="s">
        <v>14</v>
      </c>
      <c r="B6" s="12"/>
      <c r="G6" s="27">
        <f>SUM(G4:G5)</f>
        <v>2174</v>
      </c>
      <c r="H6" s="28"/>
      <c r="I6" s="29">
        <f>SUM(I5:I5)</f>
        <v>26088</v>
      </c>
      <c r="J6" s="29">
        <f>SUM(J4:J5)</f>
        <v>1304.4000000000001</v>
      </c>
      <c r="K6" s="29">
        <f>SUM(K4:K5)</f>
        <v>2608.8000000000002</v>
      </c>
      <c r="L6" s="29">
        <f>SUM(L5:L5)</f>
        <v>1304.4000000000001</v>
      </c>
      <c r="M6" s="29">
        <f>SUM(M4:M5)</f>
        <v>31305.600000000002</v>
      </c>
      <c r="N6" s="29">
        <f>SUM(N4:N5)</f>
        <v>7384.9910400000008</v>
      </c>
      <c r="O6" s="30">
        <f>SUM(O4:O5)</f>
        <v>38690.591039999999</v>
      </c>
      <c r="P6" s="47"/>
      <c r="Q6" s="48"/>
      <c r="R6" s="28">
        <f>SUM(R4:R5)</f>
        <v>2344</v>
      </c>
      <c r="S6" s="28"/>
      <c r="T6" s="49">
        <f>SUM(T4:T5)</f>
        <v>28128</v>
      </c>
      <c r="U6" s="49">
        <f>SUM(U4:U5)</f>
        <v>1406.4</v>
      </c>
      <c r="V6" s="49">
        <f>SUM(V5:V5)</f>
        <v>2812.8</v>
      </c>
      <c r="W6" s="49">
        <f>SUM(W4:W5)</f>
        <v>1406.4</v>
      </c>
      <c r="X6" s="49">
        <f>SUM(X4:X5)</f>
        <v>33753.599999999999</v>
      </c>
      <c r="Y6" s="49">
        <f>SUM(Y4:Y5)</f>
        <v>7962.4742399999996</v>
      </c>
      <c r="Z6" s="72">
        <f>SUM(Z4:Z5)</f>
        <v>41716.074240000002</v>
      </c>
      <c r="AA6" s="47"/>
      <c r="AB6" s="48"/>
      <c r="AC6" s="60">
        <f>SUM(AC4:AC5)</f>
        <v>2432</v>
      </c>
      <c r="AD6" s="60"/>
      <c r="AE6" s="49">
        <f>SUM(AE4:AE5)</f>
        <v>29184</v>
      </c>
      <c r="AF6" s="49">
        <f>SUM(AF4:AF5)</f>
        <v>1459.2</v>
      </c>
      <c r="AG6" s="49">
        <f>SUM(AG4:AG5)</f>
        <v>2918.4</v>
      </c>
      <c r="AH6" s="49"/>
      <c r="AI6" s="49">
        <f>SUM(AI4:AI5)</f>
        <v>35020.799999999996</v>
      </c>
      <c r="AJ6" s="49">
        <f>SUM(AJ4:AJ5)</f>
        <v>8261.406719999999</v>
      </c>
      <c r="AK6" s="50">
        <f>SUM(AK4:AK5)</f>
        <v>43282.206719999995</v>
      </c>
      <c r="AL6" s="90"/>
      <c r="AM6" s="91"/>
      <c r="AN6" s="60">
        <f>SUM(AN4:AN5)</f>
        <v>2511</v>
      </c>
      <c r="AO6" s="60"/>
      <c r="AP6" s="49">
        <f>SUM(AP4:AP5)</f>
        <v>30132</v>
      </c>
      <c r="AQ6" s="49">
        <f>SUM(AQ4:AQ5)</f>
        <v>1201.6000000000001</v>
      </c>
      <c r="AR6" s="49">
        <f>SUM(AR4:AR5)</f>
        <v>3013.2000000000003</v>
      </c>
      <c r="AS6" s="49"/>
      <c r="AT6" s="49">
        <f>SUM(AT4:AT5)</f>
        <v>35853.399999999994</v>
      </c>
      <c r="AU6" s="49">
        <f>SUM(AU4:AU5)</f>
        <v>8457.8170599999994</v>
      </c>
      <c r="AV6" s="50">
        <f>SUM(AV4:AV5)</f>
        <v>44311.217059999995</v>
      </c>
      <c r="AW6" s="76">
        <f>AW5</f>
        <v>168000.08906</v>
      </c>
    </row>
    <row r="8" spans="1:49" x14ac:dyDescent="0.3">
      <c r="AW8" s="6"/>
    </row>
  </sheetData>
  <mergeCells count="5">
    <mergeCell ref="AL2:AV2"/>
    <mergeCell ref="AA2:AK2"/>
    <mergeCell ref="P2:Z2"/>
    <mergeCell ref="A1:AW1"/>
    <mergeCell ref="G2:O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Atlīdzība 2025-2028</vt:lpstr>
      <vt:lpstr>Atlīdzība 1 amats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Lasma Lidaka</dc:creator>
  <cp:keywords/>
  <dc:description/>
  <cp:lastModifiedBy>Agnese Oļševska</cp:lastModifiedBy>
  <cp:revision/>
  <dcterms:created xsi:type="dcterms:W3CDTF">2022-10-11T12:18:19Z</dcterms:created>
  <dcterms:modified xsi:type="dcterms:W3CDTF">2024-12-05T07:29:00Z</dcterms:modified>
  <cp:category/>
  <cp:contentStatus/>
</cp:coreProperties>
</file>