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sigita.taurina\OneDrive - zm.gov.lv\Documents\s_dokumenti\1_Informatīvais ziņojums\Uz TM_FM_100823\"/>
    </mc:Choice>
  </mc:AlternateContent>
  <xr:revisionPtr revIDLastSave="0" documentId="8_{2EE3DB67-BB51-4E78-BA8D-430E96F6167F}" xr6:coauthVersionLast="47" xr6:coauthVersionMax="47" xr10:uidLastSave="{00000000-0000-0000-0000-000000000000}"/>
  <bookViews>
    <workbookView xWindow="-110" yWindow="-110" windowWidth="19420" windowHeight="10420" xr2:uid="{00000000-000D-0000-FFFF-FFFF00000000}"/>
  </bookViews>
  <sheets>
    <sheet name="Atlīdzība_PVD" sheetId="1" r:id="rId1"/>
    <sheet name="Atlīdzība_SPKC" sheetId="2" r:id="rId2"/>
  </sheets>
  <definedNames>
    <definedName name="_xlnm.Print_Area" localSheetId="0">Atlīdzība_PVD!$A$4:$N$22</definedName>
    <definedName name="_xlnm.Print_Area" localSheetId="1">Atlīdzība_SPKC!$A$5:$N$20</definedName>
  </definedName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3" i="2" l="1"/>
  <c r="I12" i="2"/>
  <c r="J12" i="2" s="1"/>
  <c r="I11" i="2"/>
  <c r="J11" i="2" s="1"/>
  <c r="I10" i="2"/>
  <c r="J10" i="2" s="1"/>
  <c r="I9" i="2"/>
  <c r="I13" i="2" l="1"/>
  <c r="K11" i="2"/>
  <c r="L11" i="2" s="1"/>
  <c r="N11" i="2" s="1"/>
  <c r="K10" i="2"/>
  <c r="L10" i="2" s="1"/>
  <c r="N10" i="2" s="1"/>
  <c r="J9" i="2"/>
  <c r="K12" i="2"/>
  <c r="L12" i="2" s="1"/>
  <c r="N12" i="2" s="1"/>
  <c r="K9" i="2" l="1"/>
  <c r="K13" i="2" s="1"/>
  <c r="J13" i="2"/>
  <c r="L9" i="2" l="1"/>
  <c r="L13" i="2" s="1"/>
  <c r="I14" i="1"/>
  <c r="J14" i="1" s="1"/>
  <c r="I13" i="1"/>
  <c r="J13" i="1" s="1"/>
  <c r="I12" i="1"/>
  <c r="J12" i="1" s="1"/>
  <c r="I11" i="1"/>
  <c r="J11" i="1" s="1"/>
  <c r="I9" i="1"/>
  <c r="J9" i="1" s="1"/>
  <c r="N9" i="2" l="1"/>
  <c r="N13" i="2" s="1"/>
  <c r="K14" i="1"/>
  <c r="L14" i="1" s="1"/>
  <c r="K13" i="1"/>
  <c r="L13" i="1" s="1"/>
  <c r="K12" i="1"/>
  <c r="L12" i="1" s="1"/>
  <c r="K11" i="1"/>
  <c r="L11" i="1" s="1"/>
  <c r="K9" i="1"/>
  <c r="L9" i="1" s="1"/>
  <c r="N12" i="1" l="1"/>
  <c r="N11" i="1"/>
  <c r="N13" i="1"/>
  <c r="N9" i="1"/>
  <c r="N14" i="1"/>
  <c r="I10" i="1" l="1"/>
  <c r="J10" i="1" s="1"/>
  <c r="K10" i="1" l="1"/>
  <c r="L10" i="1" s="1"/>
  <c r="N10" i="1" l="1"/>
  <c r="M16" i="1" l="1"/>
  <c r="I15" i="1"/>
  <c r="J15" i="1" s="1"/>
  <c r="K15" i="1" s="1"/>
  <c r="I8" i="1"/>
  <c r="J8" i="1" s="1"/>
  <c r="K8" i="1" s="1"/>
  <c r="I16" i="1" l="1"/>
  <c r="L15" i="1"/>
  <c r="L8" i="1"/>
  <c r="N8" i="1" l="1"/>
  <c r="N15" i="1"/>
  <c r="J16" i="1"/>
  <c r="K16" i="1"/>
  <c r="L16" i="1" l="1"/>
  <c r="N16" i="1"/>
</calcChain>
</file>

<file path=xl/sharedStrings.xml><?xml version="1.0" encoding="utf-8"?>
<sst xmlns="http://schemas.openxmlformats.org/spreadsheetml/2006/main" count="113" uniqueCount="65">
  <si>
    <t>Sadarbības partneris</t>
  </si>
  <si>
    <t>Darbinieks</t>
  </si>
  <si>
    <t>Mēnešalgas grupa</t>
  </si>
  <si>
    <t>Vidējās piemaksas apmērs %</t>
  </si>
  <si>
    <t>8=6*7</t>
  </si>
  <si>
    <t>9=8</t>
  </si>
  <si>
    <t>11=9+10</t>
  </si>
  <si>
    <t>13=11*12</t>
  </si>
  <si>
    <t>KOPĀ</t>
  </si>
  <si>
    <t>1.darbinieks</t>
  </si>
  <si>
    <t>2.darbinieks</t>
  </si>
  <si>
    <t>3.darbinieks</t>
  </si>
  <si>
    <t>4.darbinieks</t>
  </si>
  <si>
    <t>III</t>
  </si>
  <si>
    <t>DD VSAOI 23.59% vai 20.77%</t>
  </si>
  <si>
    <t>10=9*23.59% vai 20.77%</t>
  </si>
  <si>
    <t>Amatu saimes (apakšsaimes)</t>
  </si>
  <si>
    <t>Amatu līmenis</t>
  </si>
  <si>
    <t>Project managers</t>
  </si>
  <si>
    <t>Administrative personnel</t>
  </si>
  <si>
    <t>Senior experts/ advisors/ researchers</t>
  </si>
  <si>
    <t>VI</t>
  </si>
  <si>
    <t>Pārtikas un veterinārais dienests</t>
  </si>
  <si>
    <t>EU4P projekta aktivitātes</t>
  </si>
  <si>
    <t>Piemaksa EU4P projektā</t>
  </si>
  <si>
    <t>Kopējā mēneša summa EU4P projektā (bez DD VSAOI)</t>
  </si>
  <si>
    <t>Kopējā mēneša summa EU4P projektā (ar DD VSAOI)</t>
  </si>
  <si>
    <t>Iesaistes EU4P projektā mēnešu skaits</t>
  </si>
  <si>
    <t>Kopējā summa EU4P projektā</t>
  </si>
  <si>
    <t>39.1.</t>
  </si>
  <si>
    <t>Technical personnel</t>
  </si>
  <si>
    <t>IV</t>
  </si>
  <si>
    <t>15.1.</t>
  </si>
  <si>
    <t>VA</t>
  </si>
  <si>
    <t>II</t>
  </si>
  <si>
    <t>5.darbinieks</t>
  </si>
  <si>
    <t>6.darbinieks</t>
  </si>
  <si>
    <t>7.darbinieks</t>
  </si>
  <si>
    <t>8.darbinieks</t>
  </si>
  <si>
    <t>Slimību profilakses un kontroles centrs</t>
  </si>
  <si>
    <t>Junior experts/ advisors/ researchers</t>
  </si>
  <si>
    <t>V</t>
  </si>
  <si>
    <t>informatīvajam ziņojumam par atļauju uzņemties papildu saistības un īstenot pārrobežu patogēnu uzraudzības projektu 2024.–2026.gadā, piesaistot finansējumu no ārvalstu finanšu instrumenta – tiešās dotācijas CP-g- 22-04.01.</t>
  </si>
  <si>
    <t xml:space="preserve">Zemkopības ministrs            </t>
  </si>
  <si>
    <t>Piezīmes:</t>
  </si>
  <si>
    <t>EU4P projektā iesaistīto ierēdņu un darbinieku  (t.i., uz darba līguma pamata nodarbinātajiem) atlīdzība (šajā gadījumā piemaksa par papildus darbu) tiek aprēķināta atbilstoši granta līgumā plānotajai kopējai noslodzei EU4P projekta laikā, kā arī grāmatvedības noteiktajām prasībām, Latvijas Republikā spēkā esošajiem tiesību aktiem (t.sk., saistošajiem Eiropas Savienības tiesību aktiem) un arī SPKC iekšējiem tiesību aktiem.</t>
  </si>
  <si>
    <r>
      <t xml:space="preserve">Atlīdzība (šajā gadījumā piemaksa par papildus darbu) EU4P projektā tiek aprēķināta, pamatojoties uz noslēgtajiem Darba līgumiem un to grozījumiem, t.sk., noteikto mēnešalgu, ņemot vērā kritēriju „Nostrādātais laiks EU4P projektā” – pamatmērvienība atalgojuma aprēķināšanai ierēdņu/ darbinieku darbā ir stunda, ievērojot attiecīgajā kalendārajā gada mēnesī esošo darba dienu skaitu (t.sk., pimssvētku dienas) un apmaksājamo stundu skaitu (pie 5 darba dienu nedēļas/ pie 40 stundām nedēļā) un arī SPKC 17.08.2021. iekšējo noteikumu Nr.1-2.1/2021/6 „Slimību profilakses un kontroles centra darba kārtības noteikumi” 7.punktu </t>
    </r>
    <r>
      <rPr>
        <i/>
        <sz val="12"/>
        <color theme="1"/>
        <rFont val="Times New Roman"/>
        <family val="1"/>
      </rPr>
      <t>"[..] Normālais darba laiks ir noteikts astoņas stundas dienā un 40 stundas nedēļā. Pirms svētku dienām darba dienas ilgumu saīsina par divām stundām [..]"</t>
    </r>
    <r>
      <rPr>
        <sz val="12"/>
        <color theme="1"/>
        <rFont val="Times New Roman"/>
        <family val="1"/>
        <charset val="186"/>
      </rPr>
      <t>.</t>
    </r>
  </si>
  <si>
    <t>EU4P projektā iesaistītajiem ierēdņiem un darbiniekiem atlīdzību (šajā gadījumā piemaksu par papildu darbu) aprēķina, ņemot vērā „Darba laika uzskaites tabele” norādīto informāciju par ierēdņu un darbinieku nostrādāto stundu skaitu konkrētajā mēnesī pamatdarbā un EU4P projektā, tostarp ievērojot granta līgumā un to izpildē saistošajos tiesību aktos noteiktās prasības, kā arī EU4P projekta ietvaros noteikto kopējo attlīdzību konkrētajam ierēdnim/ darbiniekam un personālmēnešu skaitu katrā konkrētajā EU4P projekta darba pakotnē (WP).</t>
  </si>
  <si>
    <t>Valsts un pašvaldību institūciju amatpersonu un darbinieku atlīdzības likuma 14.panta pirmo daļu, kas paredz, ka „[..] Amatpersona (darbinieks) saņem piemaksu ne vairāk kā 30 procentu apmērā no tai noteiktās mēnešalgas, ja [..] pilda [..] papildus saviem tiešajiem amata [..] pienākumiem [..] pilda vēl citus pienākumus [..]. Piemaksas apmēru, tās noteikšanas pamatojumu, kā arī laikposmu, uz kuru nosakāma piemaksa, reglamentē attiecīgās valsts [..] institūcijas kompetentā amatpersona (institūcija) [..]”.</t>
  </si>
  <si>
    <t>Atlīdzības aprēķins EU4P pārrobežu patogēnu uzraudzības projektā iesaistītajiem SPKC darbiniekiem*</t>
  </si>
  <si>
    <t>* Atlīdzības pārrēķins EU4P projektā iesaistītajiem darbiniekiem/ ierēdņiem (t.i., uz darba līguma pamata) saskaņā ar Slimību profilakses un kontroles centra noteikto maksimālo mēnešalgu pēc darbinieku/ ierēdņu darbības veida atbilstoši Ministru kabineta 2022.gada 26.aprīļa noteikumiem Nr. 262 „Valsts un pašvaldību institūciju amatu katalogs, amatu klasifikācijas un amatu apraksta izstrādāšanas kārtība” un atbilstoši EU4P projekta laika grafikam un atbalstāmajām darbībām, kā arī EU4P projektā iesaistīto darbinieku/ ierēdņu iespējamai/ maksimālajai noslodzei.</t>
  </si>
  <si>
    <t>Atlīdzības aprēķins EU4P pārrobežu patogēnu uzraudzības projektā iesaistītajiem PVD darbiniekiem*</t>
  </si>
  <si>
    <t>Mēnešalga, no kuras aprēķina EU4P projekta piemaksu</t>
  </si>
  <si>
    <t>EU4P projekta darbības</t>
  </si>
  <si>
    <t>DD VSAOI 23,59% vai 20,77%</t>
  </si>
  <si>
    <t>10=9*23,59% vai 20,77%</t>
  </si>
  <si>
    <t xml:space="preserve"> EU4P projektā nostrādāto mēnešu skaits</t>
  </si>
  <si>
    <t>* Atlīdzības aprēķins EU4P pārrobežu patogēnu uzraudzības projektā iesaistītajiem darbiniekiem vai ierēdņiem pēc darbinieku vai ierēdņu darbības veida atbilstoši Ministru kabineta 2022. gada 26. aprīļa noteikumiem Nr. 262 "Valsts un pašvaldību institūciju amatu katalogs, amatu klasifikācijas un amatu apraksta izstrādāšanas kārtība" un atbilstoši projekta laika grafikam un atbalstāmajām darbībām, kā arī projektā iesaistīto darbinieku vai ierēdņu iespējamajai vai maksimālajai noslodzei.</t>
  </si>
  <si>
    <t>Projektā iesaistīto ierēdņu un darbinieku atlīdzība (šajā gadījumā piemaksa par papildu darbu) tiek aprēķināta atbilstoši projekta pieteikumā plānotajai kopējai noslodzei projekta laikā, kā arī grāmatvedības noteiktajām prasībām, Latvijas Republikā spēkā esošajiem tiesību aktiem (t.sk. saistošajiem Eiropas Savienības tiesību aktiem) un arī PVD iekšējiem tiesību aktiem.</t>
  </si>
  <si>
    <t>Projektā iesaistītajiem ierēdņiem un darbiniekiem atlīdzība (šajā gadījumā – piemaksa par papildu darbu) tiks aprēķināta, ņemot vērā darba laika uzskaites tabelē norādīto informāciju par ierēdņu un darbinieku nostrādāto stundu skaitu konkrētajā mēnesī pamatdarbā un EU4P projektā, tostarp ievērojot granta līgumā un to izpildei saistošajos tiesību aktos noteiktās prasības, kā arī EU4P projektā noteikto kopējo atlīdzību konkrētajam ierēdnim vai darbiniekam un personālmēnešu skaitu katrā konkrētajā EU4P projekta darba pakotnē (WP).</t>
  </si>
  <si>
    <t>Valsts un pašvaldību institūciju amatpersonu un darbinieku atlīdzības likuma 3. panta piektās daļas 7.punkts, kas paredz, ka "valsts vai pašvaldības institūcija no līdzekļiem, kas iegūti no sadarbības līgumiem ar Eiropas Savienības vai tās dalībvalsts institūcijām, kā arī no starptautiskās sadarbības vai pakalpojumu līgumiem (valsts vai pašvaldības institūcijas un cita ārvalsts vai starptautiskā tiesību subjekta noslēgts līgums), lai īstenotu kādu projektu (aktivitāti), maksā par paveikto darbu tām amatpersonām (darbiniekiem), kuras ir tieši iesaistītas attiecīgo sadarbības vai pakalpojumu līgumu izpildē".</t>
  </si>
  <si>
    <r>
      <t>Saskaņā ar to, ka Eiropas Komisija (turpmāk – EK) 03.05.2023.  "</t>
    </r>
    <r>
      <rPr>
        <i/>
        <sz val="12"/>
        <color theme="1"/>
        <rFont val="Times New Roman"/>
        <family val="1"/>
        <charset val="186"/>
      </rPr>
      <t>Proposal Evaluation Form</t>
    </r>
    <r>
      <rPr>
        <sz val="12"/>
        <color theme="1"/>
        <rFont val="Times New Roman"/>
        <family val="1"/>
        <charset val="186"/>
      </rPr>
      <t xml:space="preserve">" projekta pieteikumu ir apstiprinājusi, tādējādi drīkst uzsākt projekta granta līguma izstrādes un parakstīšanas (t.sk. ar EK) procesu. Projektā ir iesaistīti 23 sadarbības partneri no dažādām Eiropas Savienības (turpmāk – ES) dalībvalstīm (t.sk. Slimību profilakses un kontroles centra (turpmāk – SPKC) kā Latvijas saistīto iestādi </t>
    </r>
    <r>
      <rPr>
        <i/>
        <sz val="12"/>
        <color theme="1"/>
        <rFont val="Times New Roman"/>
        <family val="1"/>
      </rPr>
      <t>(Affiliated entities)</t>
    </r>
    <r>
      <rPr>
        <sz val="12"/>
        <color theme="1"/>
        <rFont val="Times New Roman"/>
        <family val="1"/>
        <charset val="186"/>
      </rPr>
      <t>, t.i.,  vienu no darba pakotņu (t.i., WP) īstenotājiem. Projekta īstenošanas periods ir 36 mēneši no dienas, kad parakstīts granta līgums. EK Veselības programmas Vienotās rīcības projektā "</t>
    </r>
    <r>
      <rPr>
        <i/>
        <sz val="12"/>
        <color theme="1"/>
        <rFont val="Times New Roman"/>
        <family val="1"/>
        <charset val="186"/>
      </rPr>
      <t>Joint Actions on Setting up a coordinated surveillance under the One Health approach"</t>
    </r>
    <r>
      <rPr>
        <sz val="12"/>
        <color theme="1"/>
        <rFont val="Times New Roman"/>
        <family val="1"/>
        <charset val="186"/>
      </rPr>
      <t xml:space="preserve"> (turpmāk – EU4P) iesaistīto ierēdņu un darbinieku atlīdzības izmaksas (šajā gadījumā piemaksas par papildu darbu) tiks segtas no EU4P projekta attiecināmajiem izdevumiem "(A) </t>
    </r>
    <r>
      <rPr>
        <i/>
        <sz val="12"/>
        <color theme="1"/>
        <rFont val="Times New Roman"/>
        <family val="1"/>
        <charset val="186"/>
      </rPr>
      <t>Personnel costs (including Public officials)</t>
    </r>
    <r>
      <rPr>
        <sz val="12"/>
        <color theme="1"/>
        <rFont val="Times New Roman"/>
        <family val="1"/>
        <charset val="186"/>
      </rPr>
      <t>", kas tiek proporcionāli sadalīti starp EK līdzfinansējuma daļu un Latvijas līdzfinansējuma daļu.</t>
    </r>
  </si>
  <si>
    <r>
      <t>Saskaņā ar to, ka Eiropas Komisija (turpmāk – EK) 03.05.2023.  "</t>
    </r>
    <r>
      <rPr>
        <i/>
        <sz val="12"/>
        <color theme="1"/>
        <rFont val="Times New Roman"/>
        <family val="1"/>
        <charset val="186"/>
      </rPr>
      <t>Proposal Evaluation Form</t>
    </r>
    <r>
      <rPr>
        <sz val="12"/>
        <color theme="1"/>
        <rFont val="Times New Roman"/>
        <family val="1"/>
        <charset val="186"/>
      </rPr>
      <t>" projekta pieteikumu ir apstiprinājusi, tādējādi drīkst uzsākt projekta granta līguma izstrādes un parakstīšanas (t.sk. ar EK) procesu. Projektā ir iesaistīti 23 sadarbības partneri no dažādām Eiropas Savienības (turpmāk – ES) dalībvalstīm (t.sk. Slimību profilakses un kontroles centra (turpmāk – SPKC) kā Latvijas saistīto iestādi (</t>
    </r>
    <r>
      <rPr>
        <i/>
        <sz val="12"/>
        <color theme="1"/>
        <rFont val="Times New Roman"/>
        <family val="1"/>
        <charset val="186"/>
      </rPr>
      <t>Affiliated entitie</t>
    </r>
    <r>
      <rPr>
        <sz val="12"/>
        <color theme="1"/>
        <rFont val="Times New Roman"/>
        <family val="1"/>
        <charset val="186"/>
      </rPr>
      <t>s), t.i.,  vienu no darba pakotņu (t.i., WP) īstenotājiem. Projekta īstenošanas periods ir 36 mēneši no dienas, kad parakstīts granta līgums. EK Veselības programmas Vienotās rīcības projektā "</t>
    </r>
    <r>
      <rPr>
        <i/>
        <sz val="12"/>
        <color theme="1"/>
        <rFont val="Times New Roman"/>
        <family val="1"/>
        <charset val="186"/>
      </rPr>
      <t>Joint Actions on Setting up a coordinated surveillance under the One Health approach</t>
    </r>
    <r>
      <rPr>
        <sz val="12"/>
        <color theme="1"/>
        <rFont val="Times New Roman"/>
        <family val="1"/>
        <charset val="186"/>
      </rPr>
      <t>" (turpmāk – EU4P) iesaistīto ierēdņu un darbinieku atlīdzības izmaksas (šajā gadījumā piemaksas par papildu darbu) tiks segtas no EU4P projekta attiecināmajiem izdevumiem "</t>
    </r>
    <r>
      <rPr>
        <i/>
        <sz val="12"/>
        <color theme="1"/>
        <rFont val="Times New Roman"/>
        <family val="1"/>
        <charset val="186"/>
      </rPr>
      <t>(A) Personnel costs (including Public officials</t>
    </r>
    <r>
      <rPr>
        <sz val="12"/>
        <color theme="1"/>
        <rFont val="Times New Roman"/>
        <family val="1"/>
        <charset val="186"/>
      </rPr>
      <t>)", kas tiek proporcionāli sadalīti starp EK līdzfinansējuma daļu un Latvijas līdzfinansējuma daļu.</t>
    </r>
  </si>
  <si>
    <t>A. Krauze</t>
  </si>
  <si>
    <t>3. 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</si>
</sst>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numFmt numFmtId="165" formatCode="#,###,##0.00"/>
    <numFmt numFmtId="166" formatCode="#,##0.0"/>
    <numFmt numFmtId="167" formatCode="0.0"/>
  </numFmts>
  <fonts count="17" x14ac:knownFonts="1">
    <font>
      <sz val="11"/>
      <color theme="1"/>
      <name val="Calibri"/>
      <family val="2"/>
      <charset val="186"/>
      <scheme val="minor"/>
    </font>
    <font>
      <sz val="10"/>
      <color theme="1"/>
      <name val="Times New Roman"/>
      <family val="1"/>
      <charset val="186"/>
    </font>
    <font>
      <b/>
      <sz val="10"/>
      <color theme="1"/>
      <name val="Times New Roman"/>
      <family val="1"/>
      <charset val="186"/>
    </font>
    <font>
      <b/>
      <sz val="11"/>
      <color theme="1"/>
      <name val="Times New Roman"/>
      <family val="1"/>
      <charset val="186"/>
    </font>
    <font>
      <sz val="12"/>
      <color theme="1"/>
      <name val="Times New Roman"/>
      <family val="1"/>
      <charset val="186"/>
    </font>
    <font>
      <sz val="12"/>
      <name val="Times New Roman"/>
      <family val="1"/>
      <charset val="186"/>
    </font>
    <font>
      <b/>
      <sz val="11"/>
      <color theme="1"/>
      <name val="Times New Roman"/>
      <family val="1"/>
    </font>
    <font>
      <i/>
      <sz val="11"/>
      <color theme="1"/>
      <name val="Times New Roman"/>
      <family val="1"/>
    </font>
    <font>
      <b/>
      <sz val="12"/>
      <color theme="1"/>
      <name val="Times New Roman"/>
      <family val="1"/>
    </font>
    <font>
      <sz val="12"/>
      <color theme="1"/>
      <name val="Times New Roman"/>
      <family val="1"/>
    </font>
    <font>
      <i/>
      <sz val="12"/>
      <color theme="1"/>
      <name val="Times New Roman"/>
      <family val="1"/>
    </font>
    <font>
      <sz val="11"/>
      <color rgb="FF000000"/>
      <name val="Times New Roman"/>
      <family val="1"/>
      <charset val="186"/>
    </font>
    <font>
      <i/>
      <sz val="12"/>
      <color theme="1"/>
      <name val="Times New Roman"/>
      <family val="1"/>
      <charset val="186"/>
    </font>
    <font>
      <b/>
      <sz val="14"/>
      <color theme="1"/>
      <name val="Times New Roman"/>
      <family val="1"/>
      <charset val="186"/>
    </font>
    <font>
      <sz val="14"/>
      <color rgb="FF000000"/>
      <name val="Times New Roman"/>
      <family val="1"/>
      <charset val="186"/>
    </font>
    <font>
      <sz val="12"/>
      <name val="Times New Roman"/>
      <family val="1"/>
    </font>
    <font>
      <sz val="11"/>
      <color theme="1"/>
      <name val="Times New Roman"/>
      <family val="1"/>
      <charset val="186"/>
    </font>
  </fonts>
  <fills count="3">
    <fill>
      <patternFill patternType="none"/>
    </fill>
    <fill>
      <patternFill patternType="gray125"/>
    </fill>
    <fill>
      <patternFill patternType="solid">
        <fgColor theme="4" tint="0.7999816888943144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top/>
      <bottom/>
      <diagonal/>
    </border>
  </borders>
  <cellStyleXfs count="1">
    <xf numFmtId="0" fontId="0" fillId="0" borderId="0"/>
  </cellStyleXfs>
  <cellXfs count="81">
    <xf numFmtId="0" fontId="0" fillId="0" borderId="0" xfId="0"/>
    <xf numFmtId="0" fontId="1" fillId="0" borderId="0" xfId="0" applyFont="1"/>
    <xf numFmtId="0" fontId="2" fillId="0" borderId="0" xfId="0" applyFont="1" applyAlignment="1">
      <alignment horizontal="center" wrapText="1"/>
    </xf>
    <xf numFmtId="164" fontId="5" fillId="0" borderId="0" xfId="0" applyNumberFormat="1" applyFont="1"/>
    <xf numFmtId="164" fontId="5" fillId="0" borderId="0" xfId="0" applyNumberFormat="1" applyFont="1" applyAlignment="1">
      <alignment horizontal="left"/>
    </xf>
    <xf numFmtId="0" fontId="5" fillId="0" borderId="0" xfId="0" applyFont="1"/>
    <xf numFmtId="164" fontId="5" fillId="0" borderId="0" xfId="0" applyNumberFormat="1" applyFont="1" applyAlignment="1">
      <alignment vertical="top"/>
    </xf>
    <xf numFmtId="164" fontId="5" fillId="0" borderId="0" xfId="0" applyNumberFormat="1" applyFont="1" applyAlignment="1">
      <alignment horizontal="left" vertical="top"/>
    </xf>
    <xf numFmtId="0" fontId="5" fillId="0" borderId="0" xfId="0" applyFont="1" applyAlignment="1">
      <alignment vertical="top"/>
    </xf>
    <xf numFmtId="165" fontId="5" fillId="0" borderId="0" xfId="0" applyNumberFormat="1" applyFont="1"/>
    <xf numFmtId="0" fontId="4" fillId="0" borderId="11" xfId="0" applyFont="1" applyBorder="1" applyAlignment="1">
      <alignment vertical="center" wrapText="1"/>
    </xf>
    <xf numFmtId="0" fontId="4" fillId="0" borderId="6" xfId="0" applyFont="1" applyBorder="1" applyAlignment="1">
      <alignment vertical="center"/>
    </xf>
    <xf numFmtId="0" fontId="4" fillId="0" borderId="6" xfId="0" applyFont="1" applyBorder="1" applyAlignment="1">
      <alignment vertical="center" wrapText="1"/>
    </xf>
    <xf numFmtId="4" fontId="4" fillId="0" borderId="6" xfId="0" applyNumberFormat="1" applyFont="1" applyBorder="1" applyAlignment="1">
      <alignment vertical="center"/>
    </xf>
    <xf numFmtId="4" fontId="4" fillId="0" borderId="12" xfId="0" applyNumberFormat="1" applyFont="1" applyBorder="1" applyAlignment="1">
      <alignment vertical="center"/>
    </xf>
    <xf numFmtId="4" fontId="4" fillId="0" borderId="0" xfId="0" applyNumberFormat="1" applyFont="1" applyAlignment="1">
      <alignment vertical="center"/>
    </xf>
    <xf numFmtId="0" fontId="4" fillId="0" borderId="0" xfId="0" applyFont="1" applyAlignment="1">
      <alignment vertical="center"/>
    </xf>
    <xf numFmtId="0" fontId="4" fillId="0" borderId="14" xfId="0" applyFont="1" applyBorder="1" applyAlignment="1">
      <alignment vertical="center" wrapText="1"/>
    </xf>
    <xf numFmtId="0" fontId="4" fillId="0" borderId="1" xfId="0" applyFont="1" applyBorder="1" applyAlignment="1">
      <alignment vertical="center"/>
    </xf>
    <xf numFmtId="10" fontId="4" fillId="0" borderId="1" xfId="0" applyNumberFormat="1" applyFont="1" applyBorder="1" applyAlignment="1">
      <alignment vertical="center"/>
    </xf>
    <xf numFmtId="4" fontId="4" fillId="0" borderId="1" xfId="0" applyNumberFormat="1" applyFont="1" applyBorder="1" applyAlignment="1">
      <alignment vertical="center"/>
    </xf>
    <xf numFmtId="0" fontId="4" fillId="0" borderId="15" xfId="0" applyFont="1" applyBorder="1" applyAlignment="1">
      <alignment vertical="center" wrapText="1"/>
    </xf>
    <xf numFmtId="0" fontId="4" fillId="0" borderId="1" xfId="0" applyFont="1" applyBorder="1" applyAlignment="1">
      <alignment horizontal="center" vertical="center"/>
    </xf>
    <xf numFmtId="0" fontId="4" fillId="0" borderId="3" xfId="0" applyFont="1" applyBorder="1" applyAlignment="1">
      <alignment vertical="center"/>
    </xf>
    <xf numFmtId="0" fontId="4" fillId="0" borderId="3" xfId="0" applyFont="1" applyBorder="1" applyAlignment="1">
      <alignment horizontal="center" vertical="center"/>
    </xf>
    <xf numFmtId="4" fontId="4" fillId="0" borderId="3" xfId="0" applyNumberFormat="1" applyFont="1" applyBorder="1" applyAlignment="1">
      <alignment vertical="center"/>
    </xf>
    <xf numFmtId="0" fontId="4" fillId="0" borderId="17" xfId="0" applyFont="1" applyBorder="1" applyAlignment="1">
      <alignment vertical="center" wrapText="1"/>
    </xf>
    <xf numFmtId="0" fontId="9" fillId="0" borderId="0" xfId="0" applyFont="1"/>
    <xf numFmtId="2" fontId="8" fillId="2" borderId="4" xfId="0" applyNumberFormat="1" applyFont="1" applyFill="1" applyBorder="1" applyAlignment="1">
      <alignment vertical="center"/>
    </xf>
    <xf numFmtId="2" fontId="8" fillId="2" borderId="2" xfId="0" applyNumberFormat="1" applyFont="1" applyFill="1" applyBorder="1" applyAlignment="1">
      <alignment vertical="center"/>
    </xf>
    <xf numFmtId="2" fontId="8" fillId="2" borderId="5" xfId="0" applyNumberFormat="1" applyFont="1" applyFill="1" applyBorder="1" applyAlignment="1">
      <alignment vertical="center"/>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16" xfId="0" applyFont="1" applyFill="1" applyBorder="1" applyAlignment="1">
      <alignment horizontal="center" vertical="center" wrapText="1"/>
    </xf>
    <xf numFmtId="164" fontId="5" fillId="0" borderId="0" xfId="0" applyNumberFormat="1" applyFont="1" applyFill="1" applyAlignment="1">
      <alignment vertical="top"/>
    </xf>
    <xf numFmtId="164" fontId="5" fillId="0" borderId="0" xfId="0" applyNumberFormat="1" applyFont="1" applyFill="1" applyAlignment="1">
      <alignment horizontal="left" vertical="top"/>
    </xf>
    <xf numFmtId="0" fontId="5" fillId="0" borderId="0" xfId="0" applyFont="1" applyFill="1" applyAlignment="1">
      <alignment vertical="top"/>
    </xf>
    <xf numFmtId="10" fontId="4" fillId="0" borderId="6" xfId="0" applyNumberFormat="1" applyFont="1" applyFill="1" applyBorder="1" applyAlignment="1">
      <alignment vertical="center"/>
    </xf>
    <xf numFmtId="4" fontId="4" fillId="0" borderId="1" xfId="0" applyNumberFormat="1" applyFont="1" applyFill="1" applyBorder="1" applyAlignment="1">
      <alignment vertical="center"/>
    </xf>
    <xf numFmtId="10" fontId="4" fillId="0" borderId="1" xfId="0" applyNumberFormat="1" applyFont="1" applyFill="1" applyBorder="1" applyAlignment="1">
      <alignment vertical="center"/>
    </xf>
    <xf numFmtId="0" fontId="11" fillId="0" borderId="8" xfId="0" applyFont="1" applyBorder="1" applyAlignment="1">
      <alignment horizontal="center" vertical="center" wrapText="1"/>
    </xf>
    <xf numFmtId="0" fontId="11" fillId="0" borderId="1" xfId="0" applyFont="1" applyBorder="1" applyAlignment="1">
      <alignment horizontal="center" vertical="center" wrapText="1"/>
    </xf>
    <xf numFmtId="4" fontId="4" fillId="0" borderId="17" xfId="0" applyNumberFormat="1" applyFont="1" applyFill="1" applyBorder="1" applyAlignment="1">
      <alignment vertical="center"/>
    </xf>
    <xf numFmtId="0" fontId="4" fillId="0" borderId="1" xfId="0" applyFont="1" applyBorder="1" applyAlignment="1">
      <alignment vertical="center" wrapText="1"/>
    </xf>
    <xf numFmtId="0" fontId="4" fillId="0" borderId="19" xfId="0" applyFont="1" applyBorder="1" applyAlignment="1">
      <alignment vertical="center" wrapText="1"/>
    </xf>
    <xf numFmtId="0" fontId="4" fillId="0" borderId="19" xfId="0" applyFont="1" applyBorder="1" applyAlignment="1">
      <alignment horizontal="center" vertical="center"/>
    </xf>
    <xf numFmtId="4" fontId="4" fillId="0" borderId="19" xfId="0" applyNumberFormat="1" applyFont="1" applyBorder="1" applyAlignment="1">
      <alignment vertical="center"/>
    </xf>
    <xf numFmtId="10" fontId="4" fillId="0" borderId="19" xfId="0" applyNumberFormat="1" applyFont="1" applyBorder="1" applyAlignment="1">
      <alignment vertical="center"/>
    </xf>
    <xf numFmtId="4" fontId="8" fillId="2" borderId="2" xfId="0" applyNumberFormat="1" applyFont="1" applyFill="1" applyBorder="1" applyAlignment="1">
      <alignment vertical="center"/>
    </xf>
    <xf numFmtId="4" fontId="4" fillId="0" borderId="17" xfId="0" applyNumberFormat="1" applyFont="1" applyBorder="1" applyAlignment="1">
      <alignment vertical="center"/>
    </xf>
    <xf numFmtId="10" fontId="4" fillId="0" borderId="6" xfId="0" applyNumberFormat="1" applyFont="1" applyBorder="1" applyAlignment="1">
      <alignment vertical="center"/>
    </xf>
    <xf numFmtId="10" fontId="4" fillId="0" borderId="3" xfId="0" applyNumberFormat="1" applyFont="1" applyBorder="1" applyAlignment="1">
      <alignment vertical="center"/>
    </xf>
    <xf numFmtId="4" fontId="4" fillId="0" borderId="20" xfId="0" applyNumberFormat="1" applyFont="1" applyBorder="1" applyAlignment="1">
      <alignment vertical="center"/>
    </xf>
    <xf numFmtId="0" fontId="3" fillId="0" borderId="0" xfId="0" applyFont="1" applyAlignment="1"/>
    <xf numFmtId="4" fontId="4" fillId="0" borderId="0" xfId="0" applyNumberFormat="1" applyFont="1" applyFill="1" applyAlignment="1">
      <alignment vertical="center"/>
    </xf>
    <xf numFmtId="166" fontId="4" fillId="0" borderId="6" xfId="0" applyNumberFormat="1" applyFont="1" applyBorder="1" applyAlignment="1">
      <alignment vertical="center"/>
    </xf>
    <xf numFmtId="166" fontId="4" fillId="0" borderId="1" xfId="0" applyNumberFormat="1" applyFont="1" applyBorder="1" applyAlignment="1">
      <alignment vertical="center"/>
    </xf>
    <xf numFmtId="166" fontId="4" fillId="0" borderId="3" xfId="0" applyNumberFormat="1" applyFont="1" applyBorder="1" applyAlignment="1">
      <alignment vertical="center"/>
    </xf>
    <xf numFmtId="166" fontId="8" fillId="2" borderId="5" xfId="0" applyNumberFormat="1" applyFont="1" applyFill="1" applyBorder="1" applyAlignment="1">
      <alignment vertical="center"/>
    </xf>
    <xf numFmtId="167" fontId="8" fillId="2" borderId="5" xfId="0" applyNumberFormat="1" applyFont="1" applyFill="1" applyBorder="1" applyAlignment="1">
      <alignment vertical="center"/>
    </xf>
    <xf numFmtId="0" fontId="13" fillId="0" borderId="0" xfId="0" applyFont="1" applyAlignment="1">
      <alignment horizontal="center" vertical="center"/>
    </xf>
    <xf numFmtId="0" fontId="4" fillId="0" borderId="0" xfId="0" applyFont="1" applyAlignment="1">
      <alignment horizontal="right" wrapText="1"/>
    </xf>
    <xf numFmtId="0" fontId="15" fillId="0" borderId="0" xfId="0" applyFont="1" applyAlignment="1">
      <alignment horizontal="center" vertical="center"/>
    </xf>
    <xf numFmtId="164" fontId="5" fillId="0" borderId="0" xfId="0" applyNumberFormat="1" applyFont="1" applyAlignment="1">
      <alignment horizontal="justify" vertical="top" wrapText="1"/>
    </xf>
    <xf numFmtId="0" fontId="5" fillId="0" borderId="0" xfId="0" applyFont="1" applyAlignment="1">
      <alignment horizontal="justify" vertical="top" wrapText="1"/>
    </xf>
    <xf numFmtId="0" fontId="3" fillId="0" borderId="0" xfId="0" applyFont="1" applyAlignment="1">
      <alignment horizontal="left"/>
    </xf>
    <xf numFmtId="164" fontId="4" fillId="0" borderId="0" xfId="0" applyNumberFormat="1" applyFont="1" applyFill="1" applyAlignment="1">
      <alignment horizontal="justify" vertical="top" wrapText="1"/>
    </xf>
    <xf numFmtId="0" fontId="6" fillId="2" borderId="8"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8" fillId="2" borderId="4" xfId="0" applyFont="1" applyFill="1" applyBorder="1" applyAlignment="1">
      <alignment horizontal="right" vertical="center"/>
    </xf>
    <xf numFmtId="0" fontId="8" fillId="2" borderId="5" xfId="0" applyFont="1" applyFill="1" applyBorder="1" applyAlignment="1">
      <alignment horizontal="right" vertical="center"/>
    </xf>
    <xf numFmtId="0" fontId="14" fillId="0" borderId="0" xfId="0" applyFont="1" applyAlignment="1">
      <alignment horizontal="center" vertical="center" wrapText="1"/>
    </xf>
    <xf numFmtId="0" fontId="6" fillId="2" borderId="18"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16" fillId="0" borderId="0" xfId="0" applyFont="1" applyAlignment="1">
      <alignment horizontal="justify" vertical="top" wrapText="1"/>
    </xf>
    <xf numFmtId="0" fontId="6" fillId="2" borderId="7" xfId="0" applyFont="1" applyFill="1" applyBorder="1" applyAlignment="1">
      <alignment horizontal="center" vertical="center" wrapText="1"/>
    </xf>
    <xf numFmtId="0" fontId="6" fillId="2" borderId="11" xfId="0" applyFont="1" applyFill="1" applyBorder="1" applyAlignment="1">
      <alignment horizontal="center" vertical="center" wrapText="1"/>
    </xf>
    <xf numFmtId="164" fontId="12" fillId="0" borderId="0" xfId="0" applyNumberFormat="1" applyFont="1" applyAlignment="1">
      <alignment horizontal="justify" vertical="top" wrapText="1"/>
    </xf>
    <xf numFmtId="164" fontId="4" fillId="0" borderId="0" xfId="0" applyNumberFormat="1" applyFont="1" applyAlignment="1">
      <alignment horizontal="justify" vertical="top" wrapText="1"/>
    </xf>
    <xf numFmtId="4" fontId="5" fillId="0" borderId="0" xfId="0" applyNumberFormat="1" applyFont="1" applyFill="1" applyAlignment="1">
      <alignment horizontal="center" vertical="center"/>
    </xf>
    <xf numFmtId="0" fontId="4" fillId="0" borderId="0" xfId="0" applyFont="1" applyFill="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24"/>
  <sheetViews>
    <sheetView tabSelected="1" zoomScale="55" zoomScaleNormal="55" workbookViewId="0">
      <pane ySplit="6" topLeftCell="A7" activePane="bottomLeft" state="frozen"/>
      <selection pane="bottomLeft" activeCell="R5" sqref="R5"/>
    </sheetView>
  </sheetViews>
  <sheetFormatPr defaultColWidth="9.1796875" defaultRowHeight="13" x14ac:dyDescent="0.3"/>
  <cols>
    <col min="1" max="1" width="23.1796875" style="1" customWidth="1"/>
    <col min="2" max="2" width="15.453125" style="1" customWidth="1"/>
    <col min="3" max="3" width="18.54296875" style="1" customWidth="1"/>
    <col min="4" max="4" width="15.453125" style="1" customWidth="1"/>
    <col min="5" max="6" width="15" style="1" customWidth="1"/>
    <col min="7" max="9" width="16.1796875" style="1" customWidth="1"/>
    <col min="10" max="10" width="20.1796875" style="1" customWidth="1"/>
    <col min="11" max="11" width="16.1796875" style="1" customWidth="1"/>
    <col min="12" max="12" width="20.1796875" style="1" customWidth="1"/>
    <col min="13" max="13" width="19" style="1" customWidth="1"/>
    <col min="14" max="14" width="18" style="1" customWidth="1"/>
    <col min="15" max="15" width="11.453125" style="1" bestFit="1" customWidth="1"/>
    <col min="16" max="16" width="11" style="1" customWidth="1"/>
    <col min="17" max="17" width="10.81640625" style="1" customWidth="1"/>
    <col min="18" max="18" width="16.81640625" style="1" customWidth="1"/>
    <col min="19" max="16384" width="9.1796875" style="1"/>
  </cols>
  <sheetData>
    <row r="1" spans="1:20" ht="28" customHeight="1" x14ac:dyDescent="0.35">
      <c r="L1" s="80" t="s">
        <v>64</v>
      </c>
      <c r="M1" s="80"/>
      <c r="N1" s="80"/>
    </row>
    <row r="2" spans="1:20" ht="69.650000000000006" customHeight="1" x14ac:dyDescent="0.35">
      <c r="L2" s="61" t="s">
        <v>42</v>
      </c>
      <c r="M2" s="61"/>
      <c r="N2" s="61"/>
    </row>
    <row r="3" spans="1:20" ht="26.5" customHeight="1" x14ac:dyDescent="0.3">
      <c r="A3" s="60" t="s">
        <v>51</v>
      </c>
      <c r="B3" s="60"/>
      <c r="C3" s="60"/>
      <c r="D3" s="60"/>
      <c r="E3" s="60"/>
      <c r="F3" s="60"/>
      <c r="G3" s="60"/>
      <c r="H3" s="60"/>
      <c r="I3" s="60"/>
      <c r="J3" s="60"/>
      <c r="K3" s="60"/>
      <c r="L3" s="60"/>
      <c r="M3" s="60"/>
      <c r="N3" s="60"/>
    </row>
    <row r="4" spans="1:20" customFormat="1" ht="17.149999999999999" customHeight="1" thickBot="1" x14ac:dyDescent="0.4">
      <c r="A4" s="71"/>
      <c r="B4" s="71"/>
      <c r="C4" s="71"/>
      <c r="D4" s="71"/>
      <c r="E4" s="71"/>
      <c r="F4" s="71"/>
      <c r="G4" s="71"/>
      <c r="H4" s="71"/>
      <c r="I4" s="71"/>
      <c r="J4" s="71"/>
      <c r="K4" s="71"/>
      <c r="L4" s="71"/>
      <c r="M4" s="71"/>
      <c r="N4" s="71"/>
    </row>
    <row r="5" spans="1:20" s="2" customFormat="1" ht="55.5" customHeight="1" x14ac:dyDescent="0.3">
      <c r="A5" s="75" t="s">
        <v>0</v>
      </c>
      <c r="B5" s="67" t="s">
        <v>1</v>
      </c>
      <c r="C5" s="67" t="s">
        <v>53</v>
      </c>
      <c r="D5" s="67" t="s">
        <v>16</v>
      </c>
      <c r="E5" s="67" t="s">
        <v>17</v>
      </c>
      <c r="F5" s="67" t="s">
        <v>2</v>
      </c>
      <c r="G5" s="67" t="s">
        <v>52</v>
      </c>
      <c r="H5" s="67" t="s">
        <v>3</v>
      </c>
      <c r="I5" s="67" t="s">
        <v>24</v>
      </c>
      <c r="J5" s="67" t="s">
        <v>25</v>
      </c>
      <c r="K5" s="67" t="s">
        <v>54</v>
      </c>
      <c r="L5" s="67" t="s">
        <v>26</v>
      </c>
      <c r="M5" s="67" t="s">
        <v>56</v>
      </c>
      <c r="N5" s="72" t="s">
        <v>28</v>
      </c>
    </row>
    <row r="6" spans="1:20" ht="31.75" customHeight="1" x14ac:dyDescent="0.3">
      <c r="A6" s="76"/>
      <c r="B6" s="68"/>
      <c r="C6" s="68"/>
      <c r="D6" s="68"/>
      <c r="E6" s="68"/>
      <c r="F6" s="68"/>
      <c r="G6" s="68"/>
      <c r="H6" s="68"/>
      <c r="I6" s="68"/>
      <c r="J6" s="68"/>
      <c r="K6" s="68"/>
      <c r="L6" s="68"/>
      <c r="M6" s="68"/>
      <c r="N6" s="73"/>
    </row>
    <row r="7" spans="1:20" ht="34.75" customHeight="1" thickBot="1" x14ac:dyDescent="0.35">
      <c r="A7" s="31">
        <v>1</v>
      </c>
      <c r="B7" s="32">
        <v>2</v>
      </c>
      <c r="C7" s="32">
        <v>3</v>
      </c>
      <c r="D7" s="32">
        <v>4</v>
      </c>
      <c r="E7" s="32">
        <v>5</v>
      </c>
      <c r="F7" s="32">
        <v>5</v>
      </c>
      <c r="G7" s="32">
        <v>6</v>
      </c>
      <c r="H7" s="32">
        <v>7</v>
      </c>
      <c r="I7" s="32" t="s">
        <v>4</v>
      </c>
      <c r="J7" s="32" t="s">
        <v>5</v>
      </c>
      <c r="K7" s="32" t="s">
        <v>55</v>
      </c>
      <c r="L7" s="32" t="s">
        <v>6</v>
      </c>
      <c r="M7" s="32">
        <v>12</v>
      </c>
      <c r="N7" s="33" t="s">
        <v>7</v>
      </c>
    </row>
    <row r="8" spans="1:20" s="16" customFormat="1" ht="51" customHeight="1" x14ac:dyDescent="0.35">
      <c r="A8" s="10" t="s">
        <v>22</v>
      </c>
      <c r="B8" s="11" t="s">
        <v>9</v>
      </c>
      <c r="C8" s="12" t="s">
        <v>18</v>
      </c>
      <c r="D8" s="40" t="s">
        <v>29</v>
      </c>
      <c r="E8" s="40" t="s">
        <v>13</v>
      </c>
      <c r="F8" s="40">
        <v>10</v>
      </c>
      <c r="G8" s="42">
        <v>1880</v>
      </c>
      <c r="H8" s="37">
        <v>0.3</v>
      </c>
      <c r="I8" s="13">
        <f>ROUND((G8*H8),2)</f>
        <v>564</v>
      </c>
      <c r="J8" s="13">
        <f>I8</f>
        <v>564</v>
      </c>
      <c r="K8" s="13">
        <f t="shared" ref="K8:K15" si="0">ROUND((J8*23.59/100),2)</f>
        <v>133.05000000000001</v>
      </c>
      <c r="L8" s="14">
        <f>ROUND((J8+K8),2)</f>
        <v>697.05</v>
      </c>
      <c r="M8" s="55">
        <v>12.405139999999999</v>
      </c>
      <c r="N8" s="13">
        <f>ROUND((L8*M8),2)</f>
        <v>8647</v>
      </c>
      <c r="O8" s="15"/>
      <c r="P8" s="54"/>
    </row>
    <row r="9" spans="1:20" s="16" customFormat="1" ht="51" customHeight="1" x14ac:dyDescent="0.35">
      <c r="A9" s="21" t="s">
        <v>22</v>
      </c>
      <c r="B9" s="18" t="s">
        <v>10</v>
      </c>
      <c r="C9" s="12" t="s">
        <v>18</v>
      </c>
      <c r="D9" s="22">
        <v>36</v>
      </c>
      <c r="E9" s="22" t="s">
        <v>21</v>
      </c>
      <c r="F9" s="22">
        <v>12</v>
      </c>
      <c r="G9" s="20">
        <v>2917</v>
      </c>
      <c r="H9" s="19">
        <v>0.3</v>
      </c>
      <c r="I9" s="13">
        <f t="shared" ref="I9" si="1">ROUND((G9*H9),2)</f>
        <v>875.1</v>
      </c>
      <c r="J9" s="20">
        <f t="shared" ref="J9" si="2">I9</f>
        <v>875.1</v>
      </c>
      <c r="K9" s="13">
        <f t="shared" si="0"/>
        <v>206.44</v>
      </c>
      <c r="L9" s="14">
        <f t="shared" ref="L9" si="3">ROUND((J9+K9),2)</f>
        <v>1081.54</v>
      </c>
      <c r="M9" s="56">
        <v>3.5477189999999998</v>
      </c>
      <c r="N9" s="20">
        <f t="shared" ref="N9" si="4">ROUND((L9*M9),2)</f>
        <v>3837</v>
      </c>
      <c r="O9" s="15"/>
      <c r="P9" s="54"/>
    </row>
    <row r="10" spans="1:20" s="16" customFormat="1" ht="51" customHeight="1" x14ac:dyDescent="0.35">
      <c r="A10" s="17" t="s">
        <v>22</v>
      </c>
      <c r="B10" s="18" t="s">
        <v>11</v>
      </c>
      <c r="C10" s="12" t="s">
        <v>20</v>
      </c>
      <c r="D10" s="41">
        <v>36</v>
      </c>
      <c r="E10" s="41" t="s">
        <v>21</v>
      </c>
      <c r="F10" s="41">
        <v>12</v>
      </c>
      <c r="G10" s="20">
        <v>2917</v>
      </c>
      <c r="H10" s="39">
        <v>0.3</v>
      </c>
      <c r="I10" s="13">
        <f t="shared" ref="I10" si="5">ROUND((G10*H10),2)</f>
        <v>875.1</v>
      </c>
      <c r="J10" s="20">
        <f t="shared" ref="J10" si="6">I10</f>
        <v>875.1</v>
      </c>
      <c r="K10" s="13">
        <f t="shared" si="0"/>
        <v>206.44</v>
      </c>
      <c r="L10" s="14">
        <f t="shared" ref="L10" si="7">ROUND((J10+K10),2)</f>
        <v>1081.54</v>
      </c>
      <c r="M10" s="56">
        <v>17.74044</v>
      </c>
      <c r="N10" s="20">
        <f t="shared" ref="N10" si="8">ROUND((L10*M10),2)</f>
        <v>19187</v>
      </c>
      <c r="O10" s="15"/>
      <c r="P10" s="54"/>
      <c r="T10" s="15"/>
    </row>
    <row r="11" spans="1:20" s="16" customFormat="1" ht="51" customHeight="1" x14ac:dyDescent="0.35">
      <c r="A11" s="17" t="s">
        <v>22</v>
      </c>
      <c r="B11" s="18" t="s">
        <v>12</v>
      </c>
      <c r="C11" s="12" t="s">
        <v>20</v>
      </c>
      <c r="D11" s="41">
        <v>36</v>
      </c>
      <c r="E11" s="41" t="s">
        <v>31</v>
      </c>
      <c r="F11" s="41">
        <v>10</v>
      </c>
      <c r="G11" s="38">
        <v>1710</v>
      </c>
      <c r="H11" s="39">
        <v>0.3</v>
      </c>
      <c r="I11" s="13">
        <f t="shared" ref="I11:I12" si="9">ROUND((G11*H11),2)</f>
        <v>513</v>
      </c>
      <c r="J11" s="20">
        <f t="shared" ref="J11:J12" si="10">I11</f>
        <v>513</v>
      </c>
      <c r="K11" s="13">
        <f t="shared" si="0"/>
        <v>121.02</v>
      </c>
      <c r="L11" s="14">
        <f t="shared" ref="L11:L12" si="11">ROUND((J11+K11),2)</f>
        <v>634.02</v>
      </c>
      <c r="M11" s="56">
        <v>19.483609999999999</v>
      </c>
      <c r="N11" s="20">
        <f t="shared" ref="N11:N12" si="12">ROUND((L11*M11),2)</f>
        <v>12353</v>
      </c>
      <c r="O11" s="15"/>
      <c r="P11" s="54"/>
      <c r="T11" s="15"/>
    </row>
    <row r="12" spans="1:20" s="16" customFormat="1" ht="51" customHeight="1" x14ac:dyDescent="0.35">
      <c r="A12" s="17" t="s">
        <v>22</v>
      </c>
      <c r="B12" s="23" t="s">
        <v>35</v>
      </c>
      <c r="C12" s="26" t="s">
        <v>19</v>
      </c>
      <c r="D12" s="24">
        <v>26</v>
      </c>
      <c r="E12" s="24" t="s">
        <v>13</v>
      </c>
      <c r="F12" s="24">
        <v>11</v>
      </c>
      <c r="G12" s="25">
        <v>2090</v>
      </c>
      <c r="H12" s="19">
        <v>0.3</v>
      </c>
      <c r="I12" s="20">
        <f t="shared" si="9"/>
        <v>627</v>
      </c>
      <c r="J12" s="20">
        <f t="shared" si="10"/>
        <v>627</v>
      </c>
      <c r="K12" s="20">
        <f t="shared" si="0"/>
        <v>147.91</v>
      </c>
      <c r="L12" s="20">
        <f t="shared" si="11"/>
        <v>774.91</v>
      </c>
      <c r="M12" s="56">
        <v>11.942031999999999</v>
      </c>
      <c r="N12" s="25">
        <f t="shared" si="12"/>
        <v>9254</v>
      </c>
      <c r="O12" s="15"/>
      <c r="P12" s="54"/>
    </row>
    <row r="13" spans="1:20" s="16" customFormat="1" ht="51" customHeight="1" x14ac:dyDescent="0.35">
      <c r="A13" s="17" t="s">
        <v>22</v>
      </c>
      <c r="B13" s="23" t="s">
        <v>36</v>
      </c>
      <c r="C13" s="43" t="s">
        <v>19</v>
      </c>
      <c r="D13" s="24" t="s">
        <v>32</v>
      </c>
      <c r="E13" s="24" t="s">
        <v>33</v>
      </c>
      <c r="F13" s="24">
        <v>12</v>
      </c>
      <c r="G13" s="25">
        <v>3012</v>
      </c>
      <c r="H13" s="19">
        <v>0.3</v>
      </c>
      <c r="I13" s="20">
        <f t="shared" ref="I13:I14" si="13">ROUND((G13*H13),2)</f>
        <v>903.6</v>
      </c>
      <c r="J13" s="20">
        <f t="shared" ref="J13:J14" si="14">I13</f>
        <v>903.6</v>
      </c>
      <c r="K13" s="20">
        <f t="shared" si="0"/>
        <v>213.16</v>
      </c>
      <c r="L13" s="20">
        <f t="shared" ref="L13:L14" si="15">ROUND((J13+K13),2)</f>
        <v>1116.76</v>
      </c>
      <c r="M13" s="56">
        <v>10.310180000000001</v>
      </c>
      <c r="N13" s="25">
        <f t="shared" ref="N13:N14" si="16">ROUND((L13*M13),2)</f>
        <v>11514</v>
      </c>
      <c r="O13" s="15"/>
      <c r="P13" s="54"/>
    </row>
    <row r="14" spans="1:20" s="16" customFormat="1" ht="51" customHeight="1" x14ac:dyDescent="0.35">
      <c r="A14" s="17" t="s">
        <v>22</v>
      </c>
      <c r="B14" s="23" t="s">
        <v>37</v>
      </c>
      <c r="C14" s="43" t="s">
        <v>19</v>
      </c>
      <c r="D14" s="22">
        <v>17</v>
      </c>
      <c r="E14" s="22" t="s">
        <v>21</v>
      </c>
      <c r="F14" s="22">
        <v>11</v>
      </c>
      <c r="G14" s="20">
        <v>2496</v>
      </c>
      <c r="H14" s="19">
        <v>0.3</v>
      </c>
      <c r="I14" s="20">
        <f t="shared" si="13"/>
        <v>748.8</v>
      </c>
      <c r="J14" s="20">
        <f t="shared" si="14"/>
        <v>748.8</v>
      </c>
      <c r="K14" s="20">
        <f t="shared" si="0"/>
        <v>176.64</v>
      </c>
      <c r="L14" s="20">
        <f t="shared" si="15"/>
        <v>925.44</v>
      </c>
      <c r="M14" s="56">
        <v>9.999568</v>
      </c>
      <c r="N14" s="25">
        <f t="shared" si="16"/>
        <v>9254</v>
      </c>
      <c r="O14" s="15"/>
      <c r="P14" s="54"/>
    </row>
    <row r="15" spans="1:20" s="16" customFormat="1" ht="51" customHeight="1" thickBot="1" x14ac:dyDescent="0.4">
      <c r="A15" s="17" t="s">
        <v>22</v>
      </c>
      <c r="B15" s="23" t="s">
        <v>38</v>
      </c>
      <c r="C15" s="44" t="s">
        <v>30</v>
      </c>
      <c r="D15" s="45">
        <v>42</v>
      </c>
      <c r="E15" s="45" t="s">
        <v>34</v>
      </c>
      <c r="F15" s="45">
        <v>7</v>
      </c>
      <c r="G15" s="46">
        <v>1190</v>
      </c>
      <c r="H15" s="47">
        <v>0.3</v>
      </c>
      <c r="I15" s="46">
        <f t="shared" ref="I15" si="17">ROUND((G15*H15),2)</f>
        <v>357</v>
      </c>
      <c r="J15" s="46">
        <f t="shared" ref="J15" si="18">I15</f>
        <v>357</v>
      </c>
      <c r="K15" s="46">
        <f t="shared" si="0"/>
        <v>84.22</v>
      </c>
      <c r="L15" s="46">
        <f t="shared" ref="L15" si="19">ROUND((J15+K15),2)</f>
        <v>441.22</v>
      </c>
      <c r="M15" s="57">
        <v>10.86533</v>
      </c>
      <c r="N15" s="25">
        <f t="shared" ref="N15" si="20">ROUND((L15*M15),2)</f>
        <v>4794</v>
      </c>
      <c r="O15" s="15"/>
      <c r="P15" s="54"/>
    </row>
    <row r="16" spans="1:20" s="27" customFormat="1" ht="33" customHeight="1" thickBot="1" x14ac:dyDescent="0.4">
      <c r="A16" s="69" t="s">
        <v>8</v>
      </c>
      <c r="B16" s="70"/>
      <c r="C16" s="70"/>
      <c r="D16" s="70"/>
      <c r="E16" s="70"/>
      <c r="F16" s="70"/>
      <c r="G16" s="70"/>
      <c r="H16" s="70"/>
      <c r="I16" s="28">
        <f t="shared" ref="I16:N16" si="21">SUM(I8:I15)</f>
        <v>5463.6</v>
      </c>
      <c r="J16" s="29">
        <f t="shared" si="21"/>
        <v>5463.6</v>
      </c>
      <c r="K16" s="30">
        <f t="shared" si="21"/>
        <v>1288.8799999999999</v>
      </c>
      <c r="L16" s="29">
        <f t="shared" si="21"/>
        <v>6752.4800000000005</v>
      </c>
      <c r="M16" s="58">
        <f t="shared" si="21"/>
        <v>96.294018999999992</v>
      </c>
      <c r="N16" s="48">
        <f t="shared" si="21"/>
        <v>78840</v>
      </c>
    </row>
    <row r="17" spans="1:27" ht="14" x14ac:dyDescent="0.3">
      <c r="A17" s="65" t="s">
        <v>44</v>
      </c>
      <c r="B17" s="65"/>
      <c r="C17" s="65"/>
      <c r="D17" s="65"/>
      <c r="E17" s="65"/>
      <c r="F17" s="65"/>
      <c r="G17" s="65"/>
      <c r="H17" s="65"/>
      <c r="I17" s="65"/>
      <c r="J17" s="65"/>
      <c r="K17" s="65"/>
      <c r="L17" s="65"/>
      <c r="M17" s="65"/>
      <c r="N17" s="65"/>
    </row>
    <row r="18" spans="1:27" ht="29.5" customHeight="1" x14ac:dyDescent="0.3">
      <c r="A18" s="74" t="s">
        <v>57</v>
      </c>
      <c r="B18" s="74"/>
      <c r="C18" s="74"/>
      <c r="D18" s="74"/>
      <c r="E18" s="74"/>
      <c r="F18" s="74"/>
      <c r="G18" s="74"/>
      <c r="H18" s="74"/>
      <c r="I18" s="74"/>
      <c r="J18" s="74"/>
      <c r="K18" s="74"/>
      <c r="L18" s="74"/>
      <c r="M18" s="74"/>
      <c r="N18" s="74"/>
    </row>
    <row r="19" spans="1:27" s="5" customFormat="1" ht="68.5" customHeight="1" x14ac:dyDescent="0.35">
      <c r="A19" s="66" t="s">
        <v>61</v>
      </c>
      <c r="B19" s="66"/>
      <c r="C19" s="66"/>
      <c r="D19" s="66"/>
      <c r="E19" s="66"/>
      <c r="F19" s="66"/>
      <c r="G19" s="66"/>
      <c r="H19" s="66"/>
      <c r="I19" s="66"/>
      <c r="J19" s="66"/>
      <c r="K19" s="66"/>
      <c r="L19" s="66"/>
      <c r="M19" s="66"/>
      <c r="N19" s="66"/>
      <c r="O19" s="9"/>
      <c r="P19" s="4"/>
      <c r="Q19" s="4"/>
      <c r="R19" s="4"/>
      <c r="S19" s="4"/>
      <c r="T19" s="4"/>
      <c r="U19" s="4"/>
      <c r="V19" s="4"/>
      <c r="W19" s="4"/>
      <c r="X19" s="4"/>
      <c r="Y19" s="4"/>
      <c r="Z19" s="3"/>
      <c r="AA19" s="3"/>
    </row>
    <row r="20" spans="1:27" s="5" customFormat="1" ht="33.65" customHeight="1" x14ac:dyDescent="0.35">
      <c r="A20" s="64" t="s">
        <v>58</v>
      </c>
      <c r="B20" s="64"/>
      <c r="C20" s="64"/>
      <c r="D20" s="64"/>
      <c r="E20" s="64"/>
      <c r="F20" s="64"/>
      <c r="G20" s="64"/>
      <c r="H20" s="64"/>
      <c r="I20" s="64"/>
      <c r="J20" s="64"/>
      <c r="K20" s="64"/>
      <c r="L20" s="64"/>
      <c r="M20" s="64"/>
      <c r="N20" s="64"/>
      <c r="O20" s="3"/>
      <c r="P20" s="4"/>
      <c r="Q20" s="4"/>
      <c r="R20" s="4"/>
      <c r="S20" s="4"/>
      <c r="T20" s="4"/>
      <c r="U20" s="4"/>
      <c r="V20" s="4"/>
      <c r="W20" s="4"/>
      <c r="X20" s="4"/>
      <c r="Y20" s="4"/>
      <c r="Z20" s="3"/>
      <c r="AA20" s="3"/>
    </row>
    <row r="21" spans="1:27" s="8" customFormat="1" ht="36" customHeight="1" x14ac:dyDescent="0.35">
      <c r="A21" s="63" t="s">
        <v>59</v>
      </c>
      <c r="B21" s="63"/>
      <c r="C21" s="63"/>
      <c r="D21" s="63"/>
      <c r="E21" s="63"/>
      <c r="F21" s="63"/>
      <c r="G21" s="63"/>
      <c r="H21" s="63"/>
      <c r="I21" s="63"/>
      <c r="J21" s="63"/>
      <c r="K21" s="63"/>
      <c r="L21" s="63"/>
      <c r="M21" s="63"/>
      <c r="N21" s="63"/>
      <c r="O21" s="6"/>
      <c r="P21" s="7"/>
      <c r="Q21" s="7"/>
      <c r="R21" s="7"/>
      <c r="S21" s="7"/>
      <c r="T21" s="7"/>
      <c r="U21" s="7"/>
      <c r="V21" s="7"/>
      <c r="W21" s="7"/>
      <c r="X21" s="7"/>
      <c r="Y21" s="7"/>
      <c r="Z21" s="6"/>
      <c r="AA21" s="6"/>
    </row>
    <row r="22" spans="1:27" s="36" customFormat="1" ht="52.75" customHeight="1" x14ac:dyDescent="0.35">
      <c r="A22" s="66" t="s">
        <v>60</v>
      </c>
      <c r="B22" s="66"/>
      <c r="C22" s="66"/>
      <c r="D22" s="66"/>
      <c r="E22" s="66"/>
      <c r="F22" s="66"/>
      <c r="G22" s="66"/>
      <c r="H22" s="66"/>
      <c r="I22" s="66"/>
      <c r="J22" s="66"/>
      <c r="K22" s="66"/>
      <c r="L22" s="66"/>
      <c r="M22" s="66"/>
      <c r="N22" s="66"/>
      <c r="O22" s="34"/>
      <c r="P22" s="35"/>
      <c r="Q22" s="35"/>
      <c r="R22" s="35"/>
      <c r="S22" s="35"/>
      <c r="T22" s="35"/>
      <c r="U22" s="35"/>
      <c r="V22" s="35"/>
      <c r="W22" s="35"/>
      <c r="X22" s="35"/>
      <c r="Y22" s="35"/>
      <c r="Z22" s="34"/>
      <c r="AA22" s="34"/>
    </row>
    <row r="24" spans="1:27" ht="15.5" x14ac:dyDescent="0.3">
      <c r="A24" s="62" t="s">
        <v>43</v>
      </c>
      <c r="B24" s="62"/>
      <c r="C24" s="62"/>
      <c r="D24" s="62"/>
      <c r="E24" s="62"/>
      <c r="F24" s="62"/>
      <c r="G24" s="79" t="s">
        <v>63</v>
      </c>
      <c r="H24" s="79"/>
      <c r="I24" s="79"/>
      <c r="J24" s="79"/>
      <c r="K24" s="79"/>
      <c r="L24" s="79"/>
      <c r="M24" s="79"/>
      <c r="N24" s="79"/>
      <c r="O24" s="79"/>
      <c r="P24" s="79"/>
    </row>
  </sheetData>
  <mergeCells count="27">
    <mergeCell ref="A18:N18"/>
    <mergeCell ref="A5:A6"/>
    <mergeCell ref="B5:B6"/>
    <mergeCell ref="C5:C6"/>
    <mergeCell ref="D5:D6"/>
    <mergeCell ref="F5:F6"/>
    <mergeCell ref="G5:G6"/>
    <mergeCell ref="H5:H6"/>
    <mergeCell ref="I5:I6"/>
    <mergeCell ref="J5:J6"/>
    <mergeCell ref="K5:K6"/>
    <mergeCell ref="A3:N3"/>
    <mergeCell ref="L1:N1"/>
    <mergeCell ref="L2:N2"/>
    <mergeCell ref="A24:F24"/>
    <mergeCell ref="G24:P24"/>
    <mergeCell ref="A21:N21"/>
    <mergeCell ref="A20:N20"/>
    <mergeCell ref="A17:N17"/>
    <mergeCell ref="A19:N19"/>
    <mergeCell ref="A22:N22"/>
    <mergeCell ref="E5:E6"/>
    <mergeCell ref="L5:L6"/>
    <mergeCell ref="A16:H16"/>
    <mergeCell ref="A4:N4"/>
    <mergeCell ref="M5:M6"/>
    <mergeCell ref="N5:N6"/>
  </mergeCells>
  <pageMargins left="0.70866141732283472" right="0.70866141732283472" top="0.74803149606299213" bottom="0.74803149606299213" header="0.31496062992125984" footer="0.31496062992125984"/>
  <pageSetup paperSize="5" scale="6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22"/>
  <sheetViews>
    <sheetView topLeftCell="A2" zoomScale="55" zoomScaleNormal="55" workbookViewId="0">
      <selection activeCell="A15" sqref="A15:N15"/>
    </sheetView>
  </sheetViews>
  <sheetFormatPr defaultColWidth="9.1796875" defaultRowHeight="13" x14ac:dyDescent="0.3"/>
  <cols>
    <col min="1" max="1" width="23.1796875" style="1" customWidth="1"/>
    <col min="2" max="2" width="15.453125" style="1" customWidth="1"/>
    <col min="3" max="3" width="18.54296875" style="1" customWidth="1"/>
    <col min="4" max="4" width="15.453125" style="1" customWidth="1"/>
    <col min="5" max="6" width="15" style="1" customWidth="1"/>
    <col min="7" max="9" width="16.1796875" style="1" customWidth="1"/>
    <col min="10" max="10" width="20.1796875" style="1" customWidth="1"/>
    <col min="11" max="11" width="16.1796875" style="1" customWidth="1"/>
    <col min="12" max="12" width="20.1796875" style="1" customWidth="1"/>
    <col min="13" max="13" width="19" style="1" customWidth="1"/>
    <col min="14" max="14" width="18" style="1" customWidth="1"/>
    <col min="15" max="15" width="11.453125" style="1" bestFit="1" customWidth="1"/>
    <col min="16" max="17" width="9.1796875" style="1"/>
    <col min="18" max="18" width="16.81640625" style="1" customWidth="1"/>
    <col min="19" max="16384" width="9.1796875" style="1"/>
  </cols>
  <sheetData>
    <row r="1" spans="1:27" hidden="1" x14ac:dyDescent="0.3"/>
    <row r="2" spans="1:27" ht="21.65" customHeight="1" x14ac:dyDescent="0.35">
      <c r="L2" s="80" t="s">
        <v>64</v>
      </c>
      <c r="M2" s="80"/>
      <c r="N2" s="80"/>
    </row>
    <row r="3" spans="1:27" ht="67" customHeight="1" x14ac:dyDescent="0.35">
      <c r="L3" s="61" t="s">
        <v>42</v>
      </c>
      <c r="M3" s="61"/>
      <c r="N3" s="61"/>
    </row>
    <row r="4" spans="1:27" ht="29.5" customHeight="1" x14ac:dyDescent="0.3">
      <c r="A4" s="60" t="s">
        <v>49</v>
      </c>
      <c r="B4" s="60"/>
      <c r="C4" s="60"/>
      <c r="D4" s="60"/>
      <c r="E4" s="60"/>
      <c r="F4" s="60"/>
      <c r="G4" s="60"/>
      <c r="H4" s="60"/>
      <c r="I4" s="60"/>
      <c r="J4" s="60"/>
      <c r="K4" s="60"/>
      <c r="L4" s="60"/>
      <c r="M4" s="60"/>
      <c r="N4" s="60"/>
    </row>
    <row r="5" spans="1:27" customFormat="1" ht="16" customHeight="1" thickBot="1" x14ac:dyDescent="0.4">
      <c r="A5" s="71"/>
      <c r="B5" s="71"/>
      <c r="C5" s="71"/>
      <c r="D5" s="71"/>
      <c r="E5" s="71"/>
      <c r="F5" s="71"/>
      <c r="G5" s="71"/>
      <c r="H5" s="71"/>
      <c r="I5" s="71"/>
      <c r="J5" s="71"/>
      <c r="K5" s="71"/>
      <c r="L5" s="71"/>
      <c r="M5" s="71"/>
      <c r="N5" s="71"/>
    </row>
    <row r="6" spans="1:27" s="2" customFormat="1" ht="55.5" customHeight="1" x14ac:dyDescent="0.3">
      <c r="A6" s="75" t="s">
        <v>0</v>
      </c>
      <c r="B6" s="67" t="s">
        <v>1</v>
      </c>
      <c r="C6" s="67" t="s">
        <v>23</v>
      </c>
      <c r="D6" s="67" t="s">
        <v>16</v>
      </c>
      <c r="E6" s="67" t="s">
        <v>17</v>
      </c>
      <c r="F6" s="67" t="s">
        <v>2</v>
      </c>
      <c r="G6" s="67" t="s">
        <v>52</v>
      </c>
      <c r="H6" s="67" t="s">
        <v>3</v>
      </c>
      <c r="I6" s="67" t="s">
        <v>24</v>
      </c>
      <c r="J6" s="67" t="s">
        <v>25</v>
      </c>
      <c r="K6" s="67" t="s">
        <v>14</v>
      </c>
      <c r="L6" s="67" t="s">
        <v>26</v>
      </c>
      <c r="M6" s="67" t="s">
        <v>27</v>
      </c>
      <c r="N6" s="72" t="s">
        <v>28</v>
      </c>
    </row>
    <row r="7" spans="1:27" ht="31.75" customHeight="1" x14ac:dyDescent="0.3">
      <c r="A7" s="76"/>
      <c r="B7" s="68"/>
      <c r="C7" s="68"/>
      <c r="D7" s="68"/>
      <c r="E7" s="68"/>
      <c r="F7" s="68"/>
      <c r="G7" s="68"/>
      <c r="H7" s="68"/>
      <c r="I7" s="68"/>
      <c r="J7" s="68"/>
      <c r="K7" s="68"/>
      <c r="L7" s="68"/>
      <c r="M7" s="68"/>
      <c r="N7" s="73"/>
    </row>
    <row r="8" spans="1:27" ht="34.75" customHeight="1" thickBot="1" x14ac:dyDescent="0.35">
      <c r="A8" s="31">
        <v>1</v>
      </c>
      <c r="B8" s="32">
        <v>2</v>
      </c>
      <c r="C8" s="32">
        <v>3</v>
      </c>
      <c r="D8" s="32">
        <v>4</v>
      </c>
      <c r="E8" s="32">
        <v>5</v>
      </c>
      <c r="F8" s="32">
        <v>5</v>
      </c>
      <c r="G8" s="32">
        <v>6</v>
      </c>
      <c r="H8" s="32">
        <v>7</v>
      </c>
      <c r="I8" s="32" t="s">
        <v>4</v>
      </c>
      <c r="J8" s="32" t="s">
        <v>5</v>
      </c>
      <c r="K8" s="32" t="s">
        <v>15</v>
      </c>
      <c r="L8" s="32" t="s">
        <v>6</v>
      </c>
      <c r="M8" s="32">
        <v>12</v>
      </c>
      <c r="N8" s="33" t="s">
        <v>7</v>
      </c>
    </row>
    <row r="9" spans="1:27" s="16" customFormat="1" ht="51" customHeight="1" x14ac:dyDescent="0.35">
      <c r="A9" s="10" t="s">
        <v>39</v>
      </c>
      <c r="B9" s="11" t="s">
        <v>9</v>
      </c>
      <c r="C9" s="12" t="s">
        <v>40</v>
      </c>
      <c r="D9" s="40">
        <v>20.6</v>
      </c>
      <c r="E9" s="40" t="s">
        <v>41</v>
      </c>
      <c r="F9" s="40">
        <v>12</v>
      </c>
      <c r="G9" s="49">
        <v>2174</v>
      </c>
      <c r="H9" s="50">
        <v>0.3</v>
      </c>
      <c r="I9" s="13">
        <f>ROUND((G9*H9),2)</f>
        <v>652.20000000000005</v>
      </c>
      <c r="J9" s="13">
        <f>I9</f>
        <v>652.20000000000005</v>
      </c>
      <c r="K9" s="13">
        <f>ROUND((J9*23.59/100),2)</f>
        <v>153.85</v>
      </c>
      <c r="L9" s="14">
        <f>ROUND((J9+K9),2)</f>
        <v>806.05</v>
      </c>
      <c r="M9" s="55">
        <v>15.80547</v>
      </c>
      <c r="N9" s="13">
        <f>ROUND((L9*M9),2)</f>
        <v>12740</v>
      </c>
      <c r="O9" s="15"/>
    </row>
    <row r="10" spans="1:27" s="16" customFormat="1" ht="51" customHeight="1" x14ac:dyDescent="0.35">
      <c r="A10" s="17" t="s">
        <v>39</v>
      </c>
      <c r="B10" s="18" t="s">
        <v>10</v>
      </c>
      <c r="C10" s="12" t="s">
        <v>20</v>
      </c>
      <c r="D10" s="41">
        <v>36</v>
      </c>
      <c r="E10" s="41" t="s">
        <v>21</v>
      </c>
      <c r="F10" s="41">
        <v>12</v>
      </c>
      <c r="G10" s="20">
        <v>2264</v>
      </c>
      <c r="H10" s="19">
        <v>0.3</v>
      </c>
      <c r="I10" s="13">
        <f t="shared" ref="I10:I12" si="0">ROUND((G10*H10),2)</f>
        <v>679.2</v>
      </c>
      <c r="J10" s="20">
        <f t="shared" ref="J10:J12" si="1">I10</f>
        <v>679.2</v>
      </c>
      <c r="K10" s="13">
        <f>ROUND((J10*23.59/100),2)</f>
        <v>160.22</v>
      </c>
      <c r="L10" s="14">
        <f t="shared" ref="L10:L12" si="2">ROUND((J10+K10),2)</f>
        <v>839.42</v>
      </c>
      <c r="M10" s="56">
        <v>13.975720000000001</v>
      </c>
      <c r="N10" s="20">
        <f t="shared" ref="N10:N12" si="3">ROUND((L10*M10),2)</f>
        <v>11731.5</v>
      </c>
      <c r="O10" s="15"/>
      <c r="T10" s="15"/>
    </row>
    <row r="11" spans="1:27" s="16" customFormat="1" ht="51" customHeight="1" x14ac:dyDescent="0.35">
      <c r="A11" s="21" t="s">
        <v>39</v>
      </c>
      <c r="B11" s="18" t="s">
        <v>11</v>
      </c>
      <c r="C11" s="12" t="s">
        <v>18</v>
      </c>
      <c r="D11" s="22">
        <v>39.1</v>
      </c>
      <c r="E11" s="22" t="s">
        <v>13</v>
      </c>
      <c r="F11" s="22">
        <v>10</v>
      </c>
      <c r="G11" s="20">
        <v>1999</v>
      </c>
      <c r="H11" s="19">
        <v>0.3</v>
      </c>
      <c r="I11" s="13">
        <f t="shared" si="0"/>
        <v>599.70000000000005</v>
      </c>
      <c r="J11" s="20">
        <f t="shared" si="1"/>
        <v>599.70000000000005</v>
      </c>
      <c r="K11" s="13">
        <f>ROUND((J11*23.59/100),2)</f>
        <v>141.47</v>
      </c>
      <c r="L11" s="14">
        <f t="shared" si="2"/>
        <v>741.17</v>
      </c>
      <c r="M11" s="56">
        <v>8.8778500000000005</v>
      </c>
      <c r="N11" s="20">
        <f t="shared" si="3"/>
        <v>6580</v>
      </c>
      <c r="O11" s="15"/>
    </row>
    <row r="12" spans="1:27" s="16" customFormat="1" ht="51" customHeight="1" thickBot="1" x14ac:dyDescent="0.4">
      <c r="A12" s="17" t="s">
        <v>39</v>
      </c>
      <c r="B12" s="23" t="s">
        <v>12</v>
      </c>
      <c r="C12" s="26" t="s">
        <v>19</v>
      </c>
      <c r="D12" s="24">
        <v>17</v>
      </c>
      <c r="E12" s="24" t="s">
        <v>13</v>
      </c>
      <c r="F12" s="24">
        <v>8</v>
      </c>
      <c r="G12" s="25">
        <v>1350</v>
      </c>
      <c r="H12" s="51">
        <v>0.3</v>
      </c>
      <c r="I12" s="49">
        <f t="shared" si="0"/>
        <v>405</v>
      </c>
      <c r="J12" s="25">
        <f t="shared" si="1"/>
        <v>405</v>
      </c>
      <c r="K12" s="49">
        <f>ROUND((J12*23.59/100),2)</f>
        <v>95.54</v>
      </c>
      <c r="L12" s="52">
        <f t="shared" si="2"/>
        <v>500.54</v>
      </c>
      <c r="M12" s="57">
        <v>9.3798689999999993</v>
      </c>
      <c r="N12" s="25">
        <f t="shared" si="3"/>
        <v>4695</v>
      </c>
      <c r="O12" s="15"/>
    </row>
    <row r="13" spans="1:27" s="27" customFormat="1" ht="33" customHeight="1" thickBot="1" x14ac:dyDescent="0.4">
      <c r="A13" s="69" t="s">
        <v>8</v>
      </c>
      <c r="B13" s="70"/>
      <c r="C13" s="70"/>
      <c r="D13" s="70"/>
      <c r="E13" s="70"/>
      <c r="F13" s="70"/>
      <c r="G13" s="70"/>
      <c r="H13" s="70"/>
      <c r="I13" s="28">
        <f t="shared" ref="I13:N13" si="4">SUM(I9:I12)</f>
        <v>2336.1000000000004</v>
      </c>
      <c r="J13" s="29">
        <f t="shared" si="4"/>
        <v>2336.1000000000004</v>
      </c>
      <c r="K13" s="30">
        <f t="shared" si="4"/>
        <v>551.07999999999993</v>
      </c>
      <c r="L13" s="29">
        <f t="shared" si="4"/>
        <v>2887.18</v>
      </c>
      <c r="M13" s="59">
        <f t="shared" si="4"/>
        <v>48.038909000000004</v>
      </c>
      <c r="N13" s="48">
        <f t="shared" si="4"/>
        <v>35746.5</v>
      </c>
    </row>
    <row r="14" spans="1:27" ht="14" x14ac:dyDescent="0.3">
      <c r="A14" s="65" t="s">
        <v>44</v>
      </c>
      <c r="B14" s="65"/>
      <c r="C14" s="65"/>
      <c r="D14" s="65"/>
      <c r="E14" s="65"/>
      <c r="F14" s="65"/>
      <c r="G14" s="65"/>
      <c r="H14" s="65"/>
      <c r="I14" s="65"/>
      <c r="J14" s="65"/>
      <c r="K14" s="65"/>
      <c r="L14" s="65"/>
      <c r="M14" s="65"/>
      <c r="N14" s="65"/>
    </row>
    <row r="15" spans="1:27" ht="31.5" customHeight="1" x14ac:dyDescent="0.3">
      <c r="A15" s="74" t="s">
        <v>50</v>
      </c>
      <c r="B15" s="74"/>
      <c r="C15" s="74"/>
      <c r="D15" s="74"/>
      <c r="E15" s="74"/>
      <c r="F15" s="74"/>
      <c r="G15" s="74"/>
      <c r="H15" s="74"/>
      <c r="I15" s="74"/>
      <c r="J15" s="74"/>
      <c r="K15" s="74"/>
      <c r="L15" s="74"/>
      <c r="M15" s="74"/>
      <c r="N15" s="74"/>
      <c r="O15" s="53"/>
      <c r="P15" s="53"/>
    </row>
    <row r="16" spans="1:27" s="5" customFormat="1" ht="70.400000000000006" customHeight="1" x14ac:dyDescent="0.35">
      <c r="A16" s="66" t="s">
        <v>62</v>
      </c>
      <c r="B16" s="66"/>
      <c r="C16" s="66"/>
      <c r="D16" s="66"/>
      <c r="E16" s="66"/>
      <c r="F16" s="66"/>
      <c r="G16" s="66"/>
      <c r="H16" s="66"/>
      <c r="I16" s="66"/>
      <c r="J16" s="66"/>
      <c r="K16" s="66"/>
      <c r="L16" s="66"/>
      <c r="M16" s="66"/>
      <c r="N16" s="66"/>
      <c r="O16" s="9"/>
      <c r="P16" s="4"/>
      <c r="Q16" s="4"/>
      <c r="R16" s="4"/>
      <c r="S16" s="4"/>
      <c r="T16" s="4"/>
      <c r="U16" s="4"/>
      <c r="V16" s="4"/>
      <c r="W16" s="4"/>
      <c r="X16" s="4"/>
      <c r="Y16" s="4"/>
      <c r="Z16" s="3"/>
      <c r="AA16" s="3"/>
    </row>
    <row r="17" spans="1:27" s="5" customFormat="1" ht="35.5" customHeight="1" x14ac:dyDescent="0.35">
      <c r="A17" s="64" t="s">
        <v>45</v>
      </c>
      <c r="B17" s="64"/>
      <c r="C17" s="64"/>
      <c r="D17" s="64"/>
      <c r="E17" s="64"/>
      <c r="F17" s="64"/>
      <c r="G17" s="64"/>
      <c r="H17" s="64"/>
      <c r="I17" s="64"/>
      <c r="J17" s="64"/>
      <c r="K17" s="64"/>
      <c r="L17" s="64"/>
      <c r="M17" s="64"/>
      <c r="N17" s="64"/>
      <c r="O17" s="3"/>
      <c r="P17" s="4"/>
      <c r="Q17" s="4"/>
      <c r="R17" s="4"/>
      <c r="S17" s="4"/>
      <c r="T17" s="4"/>
      <c r="U17" s="4"/>
      <c r="V17" s="4"/>
      <c r="W17" s="4"/>
      <c r="X17" s="4"/>
      <c r="Y17" s="4"/>
      <c r="Z17" s="3"/>
      <c r="AA17" s="3"/>
    </row>
    <row r="18" spans="1:27" s="8" customFormat="1" ht="51.65" customHeight="1" x14ac:dyDescent="0.35">
      <c r="A18" s="78" t="s">
        <v>46</v>
      </c>
      <c r="B18" s="78"/>
      <c r="C18" s="78"/>
      <c r="D18" s="78"/>
      <c r="E18" s="78"/>
      <c r="F18" s="78"/>
      <c r="G18" s="78"/>
      <c r="H18" s="78"/>
      <c r="I18" s="78"/>
      <c r="J18" s="78"/>
      <c r="K18" s="78"/>
      <c r="L18" s="78"/>
      <c r="M18" s="78"/>
      <c r="N18" s="78"/>
      <c r="O18" s="6"/>
      <c r="P18" s="7"/>
      <c r="Q18" s="7"/>
      <c r="R18" s="7"/>
      <c r="S18" s="7"/>
      <c r="T18" s="7"/>
      <c r="U18" s="7"/>
      <c r="V18" s="7"/>
      <c r="W18" s="7"/>
      <c r="X18" s="7"/>
      <c r="Y18" s="7"/>
      <c r="Z18" s="6"/>
      <c r="AA18" s="6"/>
    </row>
    <row r="19" spans="1:27" s="8" customFormat="1" ht="38.15" customHeight="1" x14ac:dyDescent="0.35">
      <c r="A19" s="78" t="s">
        <v>47</v>
      </c>
      <c r="B19" s="78"/>
      <c r="C19" s="78"/>
      <c r="D19" s="78"/>
      <c r="E19" s="78"/>
      <c r="F19" s="78"/>
      <c r="G19" s="78"/>
      <c r="H19" s="78"/>
      <c r="I19" s="78"/>
      <c r="J19" s="78"/>
      <c r="K19" s="78"/>
      <c r="L19" s="78"/>
      <c r="M19" s="78"/>
      <c r="N19" s="78"/>
      <c r="O19" s="6"/>
      <c r="P19" s="7"/>
      <c r="Q19" s="7"/>
      <c r="R19" s="7"/>
      <c r="S19" s="7"/>
      <c r="T19" s="7"/>
      <c r="U19" s="7"/>
      <c r="V19" s="7"/>
      <c r="W19" s="7"/>
      <c r="X19" s="7"/>
      <c r="Y19" s="7"/>
      <c r="Z19" s="6"/>
      <c r="AA19" s="6"/>
    </row>
    <row r="20" spans="1:27" s="8" customFormat="1" ht="45.65" customHeight="1" x14ac:dyDescent="0.35">
      <c r="A20" s="77" t="s">
        <v>48</v>
      </c>
      <c r="B20" s="77"/>
      <c r="C20" s="77"/>
      <c r="D20" s="77"/>
      <c r="E20" s="77"/>
      <c r="F20" s="77"/>
      <c r="G20" s="77"/>
      <c r="H20" s="77"/>
      <c r="I20" s="77"/>
      <c r="J20" s="77"/>
      <c r="K20" s="77"/>
      <c r="L20" s="77"/>
      <c r="M20" s="77"/>
      <c r="N20" s="77"/>
      <c r="O20" s="6"/>
      <c r="P20" s="7"/>
      <c r="Q20" s="7"/>
      <c r="R20" s="7"/>
      <c r="S20" s="7"/>
      <c r="T20" s="7"/>
      <c r="U20" s="7"/>
      <c r="V20" s="7"/>
      <c r="W20" s="7"/>
      <c r="X20" s="7"/>
      <c r="Y20" s="7"/>
      <c r="Z20" s="6"/>
      <c r="AA20" s="6"/>
    </row>
    <row r="22" spans="1:27" ht="15.5" x14ac:dyDescent="0.3">
      <c r="A22" s="62" t="s">
        <v>43</v>
      </c>
      <c r="B22" s="62"/>
      <c r="C22" s="62"/>
      <c r="D22" s="62"/>
      <c r="E22" s="62"/>
      <c r="F22" s="62"/>
      <c r="G22" s="79" t="s">
        <v>63</v>
      </c>
      <c r="H22" s="79"/>
      <c r="I22" s="79"/>
      <c r="J22" s="79"/>
      <c r="K22" s="79"/>
      <c r="L22" s="79"/>
      <c r="M22" s="79"/>
      <c r="N22" s="79"/>
      <c r="O22" s="79"/>
      <c r="P22" s="79"/>
    </row>
  </sheetData>
  <mergeCells count="28">
    <mergeCell ref="A19:N19"/>
    <mergeCell ref="A5:N5"/>
    <mergeCell ref="A6:A7"/>
    <mergeCell ref="B6:B7"/>
    <mergeCell ref="C6:C7"/>
    <mergeCell ref="D6:D7"/>
    <mergeCell ref="E6:E7"/>
    <mergeCell ref="F6:F7"/>
    <mergeCell ref="G6:G7"/>
    <mergeCell ref="H6:H7"/>
    <mergeCell ref="I6:I7"/>
    <mergeCell ref="A15:N15"/>
    <mergeCell ref="L2:N2"/>
    <mergeCell ref="L3:N3"/>
    <mergeCell ref="A4:N4"/>
    <mergeCell ref="A22:F22"/>
    <mergeCell ref="G22:P22"/>
    <mergeCell ref="A20:N20"/>
    <mergeCell ref="J6:J7"/>
    <mergeCell ref="K6:K7"/>
    <mergeCell ref="L6:L7"/>
    <mergeCell ref="M6:M7"/>
    <mergeCell ref="N6:N7"/>
    <mergeCell ref="A13:H13"/>
    <mergeCell ref="A14:N14"/>
    <mergeCell ref="A16:N16"/>
    <mergeCell ref="A17:N17"/>
    <mergeCell ref="A18:N18"/>
  </mergeCells>
  <pageMargins left="0.70866141732283472" right="0.70866141732283472" top="0.74803149606299213" bottom="0.74803149606299213" header="0.31496062992125984" footer="0.31496062992125984"/>
  <pageSetup paperSize="5" scale="65" fitToHeight="0" orientation="landscape"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Atlīdzība_PVD</vt:lpstr>
      <vt:lpstr>Atlīdzība_SPKC</vt:lpstr>
      <vt:lpstr>Atlīdzība_PVD!Print_Area</vt:lpstr>
      <vt:lpstr>Atlīdzība_SPKC!Print_Area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Ineta Valmane</dc:creator>
  <cp:lastModifiedBy>Sigita Tauriņa</cp:lastModifiedBy>
  <cp:lastPrinted>2023-09-12T12:29:22Z</cp:lastPrinted>
  <dcterms:created xsi:type="dcterms:W3CDTF">2019-08-23T05:22:19Z</dcterms:created>
  <dcterms:modified xsi:type="dcterms:W3CDTF">2023-09-28T08:55:32Z</dcterms:modified>
</cp:coreProperties>
</file>