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nvesticiju un Eiropas savienibas fondu uzraudzibas departaments\02 ESFONDI 2021-2027\01-PLANOSANA\Investiciju strategija\PUBLISKA APSPRIESANA\"/>
    </mc:Choice>
  </mc:AlternateContent>
  <xr:revisionPtr revIDLastSave="0" documentId="13_ncr:1_{F947F889-1679-4D44-8AE4-52252F8BF084}" xr6:coauthVersionLast="47" xr6:coauthVersionMax="47" xr10:uidLastSave="{00000000-0000-0000-0000-000000000000}"/>
  <bookViews>
    <workbookView xWindow="-120" yWindow="-120" windowWidth="20700" windowHeight="9285" xr2:uid="{181459D3-C4B5-422F-8DD0-8864924BFCE1}"/>
  </bookViews>
  <sheets>
    <sheet name="1.piel._Pieejamais_finansējums" sheetId="17" r:id="rId1"/>
    <sheet name="2.piel._Iestāžu_vajadzības" sheetId="10" r:id="rId2"/>
    <sheet name="3.piel._ES_Fondi_2021.-2027." sheetId="24" r:id="rId3"/>
  </sheets>
  <definedNames>
    <definedName name="_xlnm._FilterDatabase" localSheetId="2" hidden="1">'3.piel._ES_Fondi_2021.-2027.'!$A$3:$E$14</definedName>
    <definedName name="_ftn1" localSheetId="2">'3.piel._ES_Fondi_2021.-2027.'!#REF!</definedName>
    <definedName name="_ftn2" localSheetId="2">'3.piel._ES_Fondi_2021.-2027.'!#REF!</definedName>
    <definedName name="_ftnref1" localSheetId="2">'3.piel._ES_Fondi_2021.-2027.'!#REF!</definedName>
    <definedName name="_ftnref2" localSheetId="2">'3.piel._ES_Fondi_2021.-2027.'!#REF!</definedName>
    <definedName name="_xlnm.Print_Area" localSheetId="0">'1.piel._Pieejamais_finansējums'!$A$1:$L$62</definedName>
    <definedName name="_xlnm.Print_Area" localSheetId="2">'3.piel._ES_Fondi_2021.-2027.'!$A$1:$E$14</definedName>
    <definedName name="_xlnm.Print_Titles" localSheetId="0">'1.piel._Pieejamais_finansējums'!$3:$4</definedName>
    <definedName name="_xlnm.Print_Titles" localSheetId="2">'3.piel._ES_Fondi_2021.-2027.'!$3:$3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7" l="1"/>
  <c r="E5" i="24"/>
  <c r="E9" i="24"/>
  <c r="G7" i="17"/>
  <c r="G30" i="17"/>
  <c r="K54" i="17"/>
  <c r="I54" i="17"/>
  <c r="I51" i="17"/>
  <c r="J51" i="17"/>
  <c r="K51" i="17"/>
  <c r="I41" i="17"/>
  <c r="J41" i="17"/>
  <c r="K41" i="17"/>
  <c r="I26" i="17"/>
  <c r="J26" i="17"/>
  <c r="K26" i="17"/>
  <c r="C137" i="10"/>
  <c r="L19" i="17" l="1"/>
  <c r="L20" i="17"/>
  <c r="L21" i="17"/>
  <c r="L22" i="17"/>
  <c r="L23" i="17"/>
  <c r="L24" i="17"/>
  <c r="L25" i="17"/>
  <c r="L27" i="17"/>
  <c r="L28" i="17"/>
  <c r="L29" i="17"/>
  <c r="L30" i="17"/>
  <c r="L32" i="17"/>
  <c r="L33" i="17"/>
  <c r="L34" i="17"/>
  <c r="L35" i="17"/>
  <c r="L36" i="17"/>
  <c r="L38" i="17"/>
  <c r="L39" i="17"/>
  <c r="L42" i="17"/>
  <c r="L43" i="17"/>
  <c r="L44" i="17"/>
  <c r="L45" i="17"/>
  <c r="L46" i="17"/>
  <c r="L47" i="17"/>
  <c r="L49" i="17"/>
  <c r="L52" i="17"/>
  <c r="L55" i="17"/>
  <c r="L56" i="17"/>
  <c r="L57" i="17"/>
  <c r="L58" i="17"/>
  <c r="L60" i="17"/>
  <c r="L61" i="17"/>
  <c r="C59" i="10" l="1"/>
  <c r="C6" i="10" l="1"/>
  <c r="D6" i="17" l="1"/>
  <c r="E6" i="17"/>
  <c r="L59" i="17"/>
  <c r="E5" i="17" l="1"/>
  <c r="G6" i="17"/>
  <c r="G5" i="17" s="1"/>
  <c r="D54" i="17" l="1"/>
  <c r="F10" i="17"/>
  <c r="D51" i="17"/>
  <c r="D48" i="17"/>
  <c r="D31" i="17"/>
  <c r="D26" i="17"/>
  <c r="D18" i="17"/>
  <c r="D10" i="17"/>
  <c r="F5" i="17" l="1"/>
  <c r="I6" i="17"/>
  <c r="I5" i="17" s="1"/>
  <c r="J54" i="17" l="1"/>
  <c r="J31" i="17"/>
  <c r="J18" i="17"/>
  <c r="J10" i="17"/>
  <c r="J5" i="17" l="1"/>
  <c r="L17" i="17"/>
  <c r="L16" i="17"/>
  <c r="L15" i="17"/>
  <c r="L14" i="17"/>
  <c r="L12" i="17"/>
  <c r="L11" i="17"/>
  <c r="L8" i="17"/>
  <c r="K6" i="17" l="1"/>
  <c r="K10" i="17"/>
  <c r="H54" i="17"/>
  <c r="L54" i="17" s="1"/>
  <c r="H41" i="17"/>
  <c r="L41" i="17" s="1"/>
  <c r="D41" i="17"/>
  <c r="L40" i="17"/>
  <c r="D37" i="17"/>
  <c r="H31" i="17"/>
  <c r="L31" i="17" s="1"/>
  <c r="H26" i="17"/>
  <c r="L26" i="17" s="1"/>
  <c r="H18" i="17"/>
  <c r="L18" i="17" s="1"/>
  <c r="L13" i="17"/>
  <c r="L9" i="17"/>
  <c r="L7" i="17"/>
  <c r="K5" i="17" l="1"/>
  <c r="D5" i="17"/>
  <c r="H53" i="17"/>
  <c r="L53" i="17" s="1"/>
  <c r="H10" i="17"/>
  <c r="L10" i="17" s="1"/>
  <c r="H37" i="17"/>
  <c r="L37" i="17" s="1"/>
  <c r="H6" i="17"/>
  <c r="L6" i="17" s="1"/>
  <c r="H51" i="17" l="1"/>
  <c r="H50" i="17" s="1"/>
  <c r="L50" i="17" s="1"/>
  <c r="L51" i="17" l="1"/>
  <c r="H48" i="17"/>
  <c r="L48" i="17" s="1"/>
  <c r="H5" i="17" l="1"/>
  <c r="L5" i="17" s="1"/>
  <c r="C131" i="10" l="1"/>
  <c r="C125" i="10"/>
  <c r="C119" i="10"/>
  <c r="C113" i="10"/>
  <c r="C107" i="10"/>
  <c r="C101" i="10"/>
  <c r="C95" i="10"/>
  <c r="C89" i="10"/>
  <c r="C83" i="10"/>
  <c r="C77" i="10"/>
  <c r="C71" i="10"/>
  <c r="C69" i="10"/>
  <c r="C53" i="10"/>
  <c r="C47" i="10"/>
  <c r="C41" i="10"/>
  <c r="C35" i="10"/>
  <c r="C33" i="10"/>
  <c r="C23" i="10"/>
  <c r="C17" i="10"/>
  <c r="C11" i="10"/>
  <c r="C10" i="10"/>
  <c r="C8" i="10"/>
  <c r="C7" i="10"/>
  <c r="C65" i="10" l="1"/>
  <c r="C29" i="10"/>
  <c r="C9" i="10"/>
  <c r="C5" i="10" l="1"/>
  <c r="D29" i="10" s="1"/>
  <c r="D14" i="10" l="1"/>
  <c r="D18" i="10"/>
  <c r="D22" i="10"/>
  <c r="D26" i="10"/>
  <c r="D30" i="10"/>
  <c r="D34" i="10"/>
  <c r="D38" i="10"/>
  <c r="D42" i="10"/>
  <c r="D46" i="10"/>
  <c r="D50" i="10"/>
  <c r="D54" i="10"/>
  <c r="D58" i="10"/>
  <c r="D62" i="10"/>
  <c r="D66" i="10"/>
  <c r="D70" i="10"/>
  <c r="D74" i="10"/>
  <c r="D78" i="10"/>
  <c r="D82" i="10"/>
  <c r="D86" i="10"/>
  <c r="D90" i="10"/>
  <c r="D94" i="10"/>
  <c r="D98" i="10"/>
  <c r="D102" i="10"/>
  <c r="D106" i="10"/>
  <c r="D110" i="10"/>
  <c r="D114" i="10"/>
  <c r="D118" i="10"/>
  <c r="D122" i="10"/>
  <c r="D126" i="10"/>
  <c r="D130" i="10"/>
  <c r="D134" i="10"/>
  <c r="D138" i="10"/>
  <c r="D21" i="10"/>
  <c r="D37" i="10"/>
  <c r="D45" i="10"/>
  <c r="D61" i="10"/>
  <c r="D93" i="10"/>
  <c r="D121" i="10"/>
  <c r="D129" i="10"/>
  <c r="D15" i="10"/>
  <c r="D19" i="10"/>
  <c r="D27" i="10"/>
  <c r="D31" i="10"/>
  <c r="D39" i="10"/>
  <c r="D43" i="10"/>
  <c r="D51" i="10"/>
  <c r="D55" i="10"/>
  <c r="D63" i="10"/>
  <c r="D67" i="10"/>
  <c r="D75" i="10"/>
  <c r="D79" i="10"/>
  <c r="D87" i="10"/>
  <c r="D91" i="10"/>
  <c r="D99" i="10"/>
  <c r="D103" i="10"/>
  <c r="D111" i="10"/>
  <c r="D115" i="10"/>
  <c r="D123" i="10"/>
  <c r="D127" i="10"/>
  <c r="D135" i="10"/>
  <c r="D139" i="10"/>
  <c r="D13" i="10"/>
  <c r="D57" i="10"/>
  <c r="D81" i="10"/>
  <c r="D109" i="10"/>
  <c r="D133" i="10"/>
  <c r="D12" i="10"/>
  <c r="D16" i="10"/>
  <c r="D20" i="10"/>
  <c r="D24" i="10"/>
  <c r="D28" i="10"/>
  <c r="D32" i="10"/>
  <c r="D36" i="10"/>
  <c r="D40" i="10"/>
  <c r="D44" i="10"/>
  <c r="D48" i="10"/>
  <c r="D52" i="10"/>
  <c r="D56" i="10"/>
  <c r="D60" i="10"/>
  <c r="D64" i="10"/>
  <c r="D68" i="10"/>
  <c r="D72" i="10"/>
  <c r="D76" i="10"/>
  <c r="D80" i="10"/>
  <c r="D84" i="10"/>
  <c r="D88" i="10"/>
  <c r="D92" i="10"/>
  <c r="D96" i="10"/>
  <c r="D100" i="10"/>
  <c r="D104" i="10"/>
  <c r="D108" i="10"/>
  <c r="D112" i="10"/>
  <c r="D116" i="10"/>
  <c r="D120" i="10"/>
  <c r="D124" i="10"/>
  <c r="D128" i="10"/>
  <c r="D132" i="10"/>
  <c r="D136" i="10"/>
  <c r="D140" i="10"/>
  <c r="D25" i="10"/>
  <c r="D49" i="10"/>
  <c r="D73" i="10"/>
  <c r="D85" i="10"/>
  <c r="D97" i="10"/>
  <c r="D105" i="10"/>
  <c r="D117" i="10"/>
  <c r="D137" i="10"/>
  <c r="D59" i="10"/>
  <c r="D6" i="10"/>
  <c r="D8" i="10"/>
  <c r="D125" i="10"/>
  <c r="D69" i="10"/>
  <c r="D10" i="10"/>
  <c r="D53" i="10"/>
  <c r="D107" i="10"/>
  <c r="D41" i="10"/>
  <c r="D35" i="10"/>
  <c r="D17" i="10"/>
  <c r="D71" i="10"/>
  <c r="D119" i="10"/>
  <c r="D47" i="10"/>
  <c r="D77" i="10"/>
  <c r="D11" i="10"/>
  <c r="D89" i="10"/>
  <c r="D33" i="10"/>
  <c r="D83" i="10"/>
  <c r="D131" i="10"/>
  <c r="D113" i="10"/>
  <c r="D7" i="10"/>
  <c r="D95" i="10"/>
  <c r="D23" i="10"/>
  <c r="D101" i="10"/>
  <c r="D65" i="10"/>
  <c r="D9" i="10"/>
  <c r="D5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tc={4ED85F39-83A7-4519-A434-7900CA41E782}</author>
  </authors>
  <commentList>
    <comment ref="L46" authorId="0" shapeId="0" xr:uid="{4ED85F39-83A7-4519-A434-7900CA41E782}">
      <text>
        <t>[Threaded comment]
Your version of Excel allows you to read this threaded comment; however, any edits to it will get removed if the file is opened in a newer version of Excel. Learn more: https://go.microsoft.com/fwlink/?linkid=870924
Comment:
    Vai nav jāpievieno izmaksas 188 233 euro apmērā (kas bija paredzēts būvniecībai)., kas tika piešķirts 120 milj.euro ietvaros?</t>
      </text>
    </comment>
  </commentList>
</comments>
</file>

<file path=xl/sharedStrings.xml><?xml version="1.0" encoding="utf-8"?>
<sst xmlns="http://schemas.openxmlformats.org/spreadsheetml/2006/main" count="311" uniqueCount="151">
  <si>
    <t>1.pielikums</t>
  </si>
  <si>
    <r>
      <t>Infrastruktūras attīstībai pieejamais finansējums 2021.-2029.gadam (</t>
    </r>
    <r>
      <rPr>
        <b/>
        <i/>
        <sz val="10"/>
        <rFont val="Times New Roman"/>
        <family val="1"/>
      </rPr>
      <t>euro</t>
    </r>
    <r>
      <rPr>
        <b/>
        <sz val="10"/>
        <rFont val="Times New Roman"/>
        <family val="1"/>
      </rPr>
      <t>), iekļaujot PVN</t>
    </r>
  </si>
  <si>
    <t>Nr.</t>
  </si>
  <si>
    <t>Ārstniecības Iestāde</t>
  </si>
  <si>
    <t>Ārstniecības iestādes līmenis</t>
  </si>
  <si>
    <t xml:space="preserve">ERAF 2014. -2020. </t>
  </si>
  <si>
    <t xml:space="preserve">Papildus ERAF 2014. -2020. / Virssaistības </t>
  </si>
  <si>
    <t xml:space="preserve"> REACT</t>
  </si>
  <si>
    <t>Valsts budžets</t>
  </si>
  <si>
    <t>Augstas gatavības projekti (2021.-2022.)</t>
  </si>
  <si>
    <t>Onkoloģijai Valsts budžetā paredzēts 2022.gadam</t>
  </si>
  <si>
    <t>Solidaritātes fonds</t>
  </si>
  <si>
    <t>Atveseļošanās un noturības mehānisms (ANM)</t>
  </si>
  <si>
    <t>Infrastruktūras attīstībai pieejamais finansējums 2021.-2029.gadam KOPĀ*</t>
  </si>
  <si>
    <t>12=5+6+7+8+9+10+11</t>
  </si>
  <si>
    <t>KOPĀ</t>
  </si>
  <si>
    <t>I</t>
  </si>
  <si>
    <t>V līmeņa ārstniecības iestādes</t>
  </si>
  <si>
    <t>V</t>
  </si>
  <si>
    <t>Paula Stradiņa klīniskā universitātes slimnīca, VSIA</t>
  </si>
  <si>
    <t>Rīgas Austrumu klīniskā universitātes slimnīca, VSIA</t>
  </si>
  <si>
    <t>Bērnu klīniskā universitātes slimnīca, VSIA</t>
  </si>
  <si>
    <t>II</t>
  </si>
  <si>
    <t xml:space="preserve"> IV līmeņa ārstniecības iestādes</t>
  </si>
  <si>
    <t>IV</t>
  </si>
  <si>
    <t>Liepājas reģionālā slimnīca</t>
  </si>
  <si>
    <t xml:space="preserve"> Daugavpils reģonālā slimnīca</t>
  </si>
  <si>
    <t>Vidzemes slimnīca</t>
  </si>
  <si>
    <t>Rēzeknes reģonālā slimnīca</t>
  </si>
  <si>
    <t xml:space="preserve"> Ziemeļkurzemes reģonālā slimnīca</t>
  </si>
  <si>
    <t>Jelgavas slimnīca</t>
  </si>
  <si>
    <t>Jēkabpils slimnīca</t>
  </si>
  <si>
    <t>III</t>
  </si>
  <si>
    <t xml:space="preserve"> III līmeņa ārstniecības iestādes</t>
  </si>
  <si>
    <t>Madonas slimnīca, PSIA</t>
  </si>
  <si>
    <t>Cēsu klīnika, SIA</t>
  </si>
  <si>
    <t>Dobeles un apkārtnes slimnīca, SIA</t>
  </si>
  <si>
    <t>Jūrmalas slimnīca, SIA</t>
  </si>
  <si>
    <t>Ogres rajona slimnīca, SIA</t>
  </si>
  <si>
    <t>Balvu un Gulbenes slimnīcu apvienība, SIA</t>
  </si>
  <si>
    <t>Kuldīgas slimnīca, SIA</t>
  </si>
  <si>
    <t xml:space="preserve"> II līmeņa ārstniecības iestādes</t>
  </si>
  <si>
    <t>Alūksnes slimnīca, SIA</t>
  </si>
  <si>
    <t xml:space="preserve">II </t>
  </si>
  <si>
    <t>Preiļu slimnīca, SIA</t>
  </si>
  <si>
    <t>Tukuma slimnīca, SIA</t>
  </si>
  <si>
    <t>Krāslavas slimnīca, SIA</t>
  </si>
  <si>
    <t xml:space="preserve"> I līmeņa ārstniecības iestādes</t>
  </si>
  <si>
    <t>Līvānu slimnīca, PSIA</t>
  </si>
  <si>
    <t>Aizkraukles slimnīca, SIA</t>
  </si>
  <si>
    <t>Bauskas slimnīca, SIA</t>
  </si>
  <si>
    <t>Limbažu slimnīca, SIA</t>
  </si>
  <si>
    <t>Ludzas medicīnas centrs, SIA</t>
  </si>
  <si>
    <t>VI</t>
  </si>
  <si>
    <t>V līmeņa specializētās ārstniecības iestādes</t>
  </si>
  <si>
    <t>-</t>
  </si>
  <si>
    <t>Traumatoloģijas un ortopēdijas slimnīca, VSIA</t>
  </si>
  <si>
    <t>Rīgas Dzemdību nams, SIA</t>
  </si>
  <si>
    <t>Nacionālais rehabilitācijas centrs "Vaivari", VSIA</t>
  </si>
  <si>
    <t>VII</t>
  </si>
  <si>
    <t>Specializētās ārstniecības iestādes (psihiatrija)</t>
  </si>
  <si>
    <t>Rīgas psihiatrijas un narkoloģijas centrs,VSIA</t>
  </si>
  <si>
    <t>Bērnu psihoneiroloģiskā slimnīca "Ainaži", VSIA</t>
  </si>
  <si>
    <t>Piejūras slimnīca, VSIA</t>
  </si>
  <si>
    <t>Daugavpils psihoneiroloģiskā slimnīca, VSIA</t>
  </si>
  <si>
    <t>Slimnīca "Ģintermuiža", VSIA</t>
  </si>
  <si>
    <t>Strenču psihoneiroloģiskā slimnīca, VSIA</t>
  </si>
  <si>
    <t>VIII</t>
  </si>
  <si>
    <t>Specializētās ārstniecības iestādes (pārējās)</t>
  </si>
  <si>
    <t>Rīgas 2. slimnīca, SIA</t>
  </si>
  <si>
    <t>Siguldas slimnīca, SIA</t>
  </si>
  <si>
    <t>IX</t>
  </si>
  <si>
    <t>Pārējās slimnīcas</t>
  </si>
  <si>
    <t>Saldus medicīnas centrs, SIA</t>
  </si>
  <si>
    <t>Priekules slimnīca, SIA</t>
  </si>
  <si>
    <t>X</t>
  </si>
  <si>
    <t>CITAS iestādes, kas nav 555</t>
  </si>
  <si>
    <t>Neatliekamās medicīniskās palīdzības dienests (NMPD)</t>
  </si>
  <si>
    <t>Rīgas 1. slimnīca, SIA</t>
  </si>
  <si>
    <t>Sarkanā Krusta Smiltenes slimnīca, SIA</t>
  </si>
  <si>
    <t>Saulkrastu slimnīca, PSIA</t>
  </si>
  <si>
    <t>Sekundārās ambulatorās aprūpes attīstība</t>
  </si>
  <si>
    <t>Primārās aprūpes infrastruktūras attīstība</t>
  </si>
  <si>
    <t>Hroniski slimo un nedziedināmi slimo pacientu aprūpe</t>
  </si>
  <si>
    <t>*bez ES fondiem 2014.-2020. un 2021.-2027.gada plānošanas periodam</t>
  </si>
  <si>
    <t>2.pielikums</t>
  </si>
  <si>
    <t>Ārstniecības iestāžu vajadzību apkopojums</t>
  </si>
  <si>
    <t>Nr.p.k.</t>
  </si>
  <si>
    <t>Ārstniecības iestāžu vajadzības</t>
  </si>
  <si>
    <t>Attīstībai nepieciešamais finansējums (2021.-2029.gads)</t>
  </si>
  <si>
    <t>Ieguldījumu apjoms, %</t>
  </si>
  <si>
    <t>Kopā:</t>
  </si>
  <si>
    <t>Ambulatorā aprūpe</t>
  </si>
  <si>
    <t>Stacionārā aprūpe</t>
  </si>
  <si>
    <t>Lielās iekārtas</t>
  </si>
  <si>
    <t>Citas vajadzības</t>
  </si>
  <si>
    <t>t.sk. IKT</t>
  </si>
  <si>
    <t>SIA "Vidzemes slimnīca"</t>
  </si>
  <si>
    <t>01 Ambulatorā aprūpe, t.sk. nepieciešamās iekārtas un aprīkojums</t>
  </si>
  <si>
    <t>02 Stacionārā aprūpe, t.sk. nepieciešamās iekārtas un aprīkojums</t>
  </si>
  <si>
    <t>03 Lielās iekārtas ( iekārtas, kuru izmaksas ir &gt;20 000 EUR ar PVN par vienu vienību)</t>
  </si>
  <si>
    <t>04 Citas vajadzības (t.sk. IKT u.c.)</t>
  </si>
  <si>
    <t>Liepājas Reģionālā slimnīca</t>
  </si>
  <si>
    <t>SIA Rēzeknes slimnīca</t>
  </si>
  <si>
    <t>SIA "Daugavpils reģionālā slimnīca"</t>
  </si>
  <si>
    <t>SIA "Jēkabpils Reģionālā slimnīca"</t>
  </si>
  <si>
    <t>SIA Ziemeļkurzemes Reģionālā slimnīca</t>
  </si>
  <si>
    <t>SIA "Jelgavas Pilsētas slimnīca"</t>
  </si>
  <si>
    <t>SIA "Rīgas Austrumu klīniskā universitātes slimnīca"</t>
  </si>
  <si>
    <t>SIA "Bērnu klīniskā universitātes slimnīca"</t>
  </si>
  <si>
    <t>SIA "P.Stradiņa universitātes slimnīca"</t>
  </si>
  <si>
    <t>VSIA Rīgas psihiatrijas un narkoloģijas centrs</t>
  </si>
  <si>
    <t xml:space="preserve"> VSIA "Slimnīca "Ģintermuiža""</t>
  </si>
  <si>
    <t>Daugavpils Psihoneiroloģiskā slimnīca</t>
  </si>
  <si>
    <t>VSIA Bērnu psihoneiroloģiskā slimnīca „Ainaži”</t>
  </si>
  <si>
    <t>Piejūras slimnīca</t>
  </si>
  <si>
    <t>Traumatoloģijas un ortopēdijas slimnīca</t>
  </si>
  <si>
    <t xml:space="preserve">VSIA “Nacionālais rehabilitācijas centrs „Vaivari””  </t>
  </si>
  <si>
    <t>SIA “Rīgas Dzemdību nams”</t>
  </si>
  <si>
    <t>SIA "Siguldas slimnīca"</t>
  </si>
  <si>
    <t>SIA "Rīgas 2.slimnīca"</t>
  </si>
  <si>
    <t>VSIA "Strenču psihoneiroloģiskā slimnīca"</t>
  </si>
  <si>
    <t xml:space="preserve">Citas prioritārās infrastruktūra  vajadzības </t>
  </si>
  <si>
    <t>Primārā aprūpe</t>
  </si>
  <si>
    <t>3.pielikums</t>
  </si>
  <si>
    <t>ES fondu 2021-2027.gada plānošanas periodā pieejamais finansējums infrastruktūras attīstībai (ERAF)</t>
  </si>
  <si>
    <t>PM Nr.</t>
  </si>
  <si>
    <t>Prior. Nr.</t>
  </si>
  <si>
    <t>ES fondu pasākuma Nr.</t>
  </si>
  <si>
    <t>ES fondu pasākuma nosaukums</t>
  </si>
  <si>
    <r>
      <t xml:space="preserve">Kopējais finansējums (ES fondu un nacionālais līdzfinansējums), </t>
    </r>
    <r>
      <rPr>
        <b/>
        <i/>
        <sz val="12"/>
        <rFont val="Times New Roman"/>
        <family val="1"/>
      </rPr>
      <t>euro</t>
    </r>
  </si>
  <si>
    <t>Kopā</t>
  </si>
  <si>
    <t>4.1.</t>
  </si>
  <si>
    <t>4.1.1.1.</t>
  </si>
  <si>
    <t>Ārstniecības iestāžu infrastruktūras attīstība, t.sk.:</t>
  </si>
  <si>
    <t>4.1.1.1.1.</t>
  </si>
  <si>
    <t>Rīgas Austrumu klīniskā universitātes slimnīca, VSIA jaunā korpusa iekārtas un aprīkojums (MK lēmums)</t>
  </si>
  <si>
    <t>4.1.1.1.2.</t>
  </si>
  <si>
    <t>Psihiatrijas profila ārstniecības iestāžu infarstruktūras attīstība (iezīmēts Nacionālajā attīstības plānā)</t>
  </si>
  <si>
    <t>4.1.1.1.3.</t>
  </si>
  <si>
    <t>Stacionāro ārstniecības ieztāžu attīstība, ar nosacījumu obligāts ieguldījums 30% sekundāro ambulatoro pakalpojumu attīstībai  (bez PSKUS un RAKUS)</t>
  </si>
  <si>
    <t>4.1.1.1.4</t>
  </si>
  <si>
    <t>Sekundāro ambulatoro ārstniecības ieztāžu attīstībai ārpus slimnīcu loka, t.sk. privātie publisko veselības aprūpes pakalpojumu sniedzēji</t>
  </si>
  <si>
    <t>4.1.1.2.</t>
  </si>
  <si>
    <t>P.Stradiņa klīniskās universitātes slimnīcas infrastruktūras attīstība (MK lēmums)</t>
  </si>
  <si>
    <t>4.1.1.3</t>
  </si>
  <si>
    <t xml:space="preserve">Primārās veselības aprūpes lomas stiprināšana, attīstot infrastruktūru </t>
  </si>
  <si>
    <t>4.1.1.5.</t>
  </si>
  <si>
    <t>Neatliekamās medicīniskās palīdzības dienesta attīstība</t>
  </si>
  <si>
    <t>4.1.1.6.</t>
  </si>
  <si>
    <t>Hroniski slimo un nedziedināmi slimo pacientu aprūpei nepieciešamās infrastruktūras attīstība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</si>
</sst>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_ * #,##0.00_ ;_ * \-#,##0.00_ ;_ * &quot;-&quot;??_ ;_ @_ "/>
    <numFmt numFmtId="167" formatCode="#,##0_ ;\-#,##0\ "/>
  </numFmts>
  <fonts count="26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Arial"/>
      <family val="2"/>
      <charset val="186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b/>
      <sz val="10"/>
      <color rgb="FF7030A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2EFD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7">
    <xf numFmtId="0" fontId="0" fillId="0" borderId="0"/>
    <xf numFmtId="0" fontId="1" fillId="0" borderId="0"/>
    <xf numFmtId="0" fontId="3" fillId="0" borderId="0"/>
    <xf numFmtId="43" fontId="2" fillId="0" borderId="0" applyFont="0" applyFill="0" applyBorder="0" applyAlignment="0" applyProtection="0"/>
    <xf numFmtId="0" fontId="8" fillId="0" borderId="0"/>
    <xf numFmtId="0" fontId="9" fillId="0" borderId="0"/>
    <xf numFmtId="43" fontId="2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/>
    <xf numFmtId="166" fontId="3" fillId="0" borderId="0" applyFont="0" applyFill="0" applyBorder="0" applyAlignment="0" applyProtection="0">
      <alignment vertical="center"/>
    </xf>
    <xf numFmtId="0" fontId="14" fillId="0" borderId="0"/>
    <xf numFmtId="164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>
      <alignment vertical="center"/>
    </xf>
  </cellStyleXfs>
  <cellXfs count="9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165" fontId="4" fillId="5" borderId="1" xfId="6" applyNumberFormat="1" applyFont="1" applyFill="1" applyBorder="1" applyAlignment="1">
      <alignment horizontal="right" vertical="center" wrapText="1"/>
    </xf>
    <xf numFmtId="165" fontId="6" fillId="0" borderId="1" xfId="6" applyNumberFormat="1" applyFont="1" applyBorder="1" applyAlignment="1">
      <alignment horizontal="right" vertical="center" wrapText="1"/>
    </xf>
    <xf numFmtId="165" fontId="4" fillId="5" borderId="1" xfId="6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1" fontId="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right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165" fontId="7" fillId="0" borderId="0" xfId="6" applyNumberFormat="1" applyFont="1"/>
    <xf numFmtId="0" fontId="5" fillId="7" borderId="0" xfId="0" applyFont="1" applyFill="1"/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1" fontId="6" fillId="0" borderId="2" xfId="0" applyNumberFormat="1" applyFont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1" fontId="6" fillId="0" borderId="0" xfId="0" applyNumberFormat="1" applyFont="1" applyAlignment="1">
      <alignment horizontal="center" vertical="top"/>
    </xf>
    <xf numFmtId="0" fontId="19" fillId="0" borderId="0" xfId="0" applyFont="1" applyAlignment="1">
      <alignment horizontal="left"/>
    </xf>
    <xf numFmtId="0" fontId="20" fillId="8" borderId="1" xfId="0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167" fontId="21" fillId="3" borderId="1" xfId="6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167" fontId="21" fillId="0" borderId="1" xfId="6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167" fontId="25" fillId="0" borderId="1" xfId="6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3" fontId="7" fillId="0" borderId="0" xfId="0" applyNumberFormat="1" applyFont="1"/>
    <xf numFmtId="0" fontId="6" fillId="10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165" fontId="6" fillId="10" borderId="1" xfId="6" applyNumberFormat="1" applyFont="1" applyFill="1" applyBorder="1" applyAlignment="1">
      <alignment horizontal="right" vertical="center" wrapText="1"/>
    </xf>
    <xf numFmtId="165" fontId="6" fillId="10" borderId="2" xfId="6" applyNumberFormat="1" applyFont="1" applyFill="1" applyBorder="1" applyAlignment="1">
      <alignment horizontal="right" vertical="center" wrapText="1"/>
    </xf>
    <xf numFmtId="165" fontId="4" fillId="5" borderId="5" xfId="6" applyNumberFormat="1" applyFont="1" applyFill="1" applyBorder="1" applyAlignment="1">
      <alignment horizontal="right" vertical="center" wrapText="1"/>
    </xf>
    <xf numFmtId="43" fontId="7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21" fillId="3" borderId="1" xfId="0" applyFont="1" applyFill="1" applyBorder="1" applyAlignment="1">
      <alignment horizontal="right" vertical="center"/>
    </xf>
    <xf numFmtId="167" fontId="25" fillId="0" borderId="1" xfId="0" applyNumberFormat="1" applyFont="1" applyBorder="1" applyAlignment="1">
      <alignment horizontal="right" vertical="center" wrapText="1"/>
    </xf>
    <xf numFmtId="165" fontId="4" fillId="6" borderId="1" xfId="6" applyNumberFormat="1" applyFont="1" applyFill="1" applyBorder="1" applyAlignment="1">
      <alignment horizontal="right" vertical="center" wrapText="1"/>
    </xf>
    <xf numFmtId="165" fontId="4" fillId="10" borderId="1" xfId="6" applyNumberFormat="1" applyFont="1" applyFill="1" applyBorder="1" applyAlignment="1">
      <alignment horizontal="right" vertical="center"/>
    </xf>
    <xf numFmtId="165" fontId="6" fillId="0" borderId="1" xfId="6" applyNumberFormat="1" applyFont="1" applyBorder="1" applyAlignment="1">
      <alignment horizontal="right" vertical="center"/>
    </xf>
    <xf numFmtId="165" fontId="4" fillId="0" borderId="1" xfId="6" applyNumberFormat="1" applyFont="1" applyBorder="1" applyAlignment="1">
      <alignment horizontal="right" vertical="center"/>
    </xf>
    <xf numFmtId="165" fontId="4" fillId="0" borderId="1" xfId="6" applyNumberFormat="1" applyFont="1" applyBorder="1" applyAlignment="1">
      <alignment horizontal="right" vertical="center" wrapText="1"/>
    </xf>
    <xf numFmtId="0" fontId="6" fillId="0" borderId="0" xfId="0" applyFont="1"/>
    <xf numFmtId="0" fontId="6" fillId="0" borderId="0" xfId="0" applyFont="1" applyAlignment="1">
      <alignment wrapText="1"/>
    </xf>
    <xf numFmtId="165" fontId="6" fillId="0" borderId="0" xfId="6" applyNumberFormat="1" applyFont="1" applyAlignment="1">
      <alignment horizontal="right"/>
    </xf>
    <xf numFmtId="165" fontId="4" fillId="0" borderId="1" xfId="6" applyNumberFormat="1" applyFont="1" applyFill="1" applyBorder="1" applyAlignment="1">
      <alignment horizontal="right" vertical="center"/>
    </xf>
    <xf numFmtId="165" fontId="4" fillId="10" borderId="6" xfId="6" applyNumberFormat="1" applyFont="1" applyFill="1" applyBorder="1" applyAlignment="1">
      <alignment horizontal="right" vertical="center"/>
    </xf>
    <xf numFmtId="165" fontId="4" fillId="10" borderId="8" xfId="6" applyNumberFormat="1" applyFont="1" applyFill="1" applyBorder="1" applyAlignment="1">
      <alignment horizontal="right" vertical="center"/>
    </xf>
    <xf numFmtId="165" fontId="4" fillId="10" borderId="7" xfId="6" applyNumberFormat="1" applyFont="1" applyFill="1" applyBorder="1" applyAlignment="1">
      <alignment horizontal="right" vertical="center"/>
    </xf>
    <xf numFmtId="0" fontId="6" fillId="10" borderId="1" xfId="2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165" fontId="4" fillId="0" borderId="0" xfId="6" applyNumberFormat="1" applyFont="1"/>
    <xf numFmtId="165" fontId="6" fillId="0" borderId="1" xfId="6" applyNumberFormat="1" applyFont="1" applyBorder="1" applyAlignment="1">
      <alignment wrapText="1"/>
    </xf>
    <xf numFmtId="0" fontId="6" fillId="0" borderId="0" xfId="0" applyFont="1" applyAlignment="1">
      <alignment vertical="center"/>
    </xf>
    <xf numFmtId="165" fontId="6" fillId="0" borderId="0" xfId="6" applyNumberFormat="1" applyFont="1"/>
  </cellXfs>
  <cellStyles count="27">
    <cellStyle name="Comma" xfId="6" builtinId="3"/>
    <cellStyle name="Comma 2" xfId="3" xr:uid="{473E2A01-E8A0-4BCF-A288-FC20325CE75F}"/>
    <cellStyle name="Comma 2 2" xfId="9" xr:uid="{FDD5914B-C70E-4CF2-8706-0837458D499A}"/>
    <cellStyle name="Comma 2 2 2" xfId="23" xr:uid="{75253575-7C3E-48F5-A24F-B0F1A840E771}"/>
    <cellStyle name="Comma 2 2 3" xfId="18" xr:uid="{3789818B-B5BA-4E89-A87B-DB866FF823CF}"/>
    <cellStyle name="Comma 2 3" xfId="21" xr:uid="{56905CDD-8B1F-43AF-90DC-B4C7DD9E9CCB}"/>
    <cellStyle name="Comma 2 4" xfId="15" xr:uid="{EE8F41B5-6981-4FA0-AD16-0CD9616A2AC8}"/>
    <cellStyle name="Comma 3" xfId="8" xr:uid="{E3A9E29B-13E3-497A-AABC-697CEC68470B}"/>
    <cellStyle name="Comma 3 2" xfId="17" xr:uid="{BC30FB31-8BD6-48F6-8217-E266BF4A99CF}"/>
    <cellStyle name="Comma 4" xfId="10" xr:uid="{A9E16CBD-D168-4073-8C74-E8489F292E5A}"/>
    <cellStyle name="Comma 4 2" xfId="24" xr:uid="{810602EE-2D4F-4C4C-AF67-66A734F0F978}"/>
    <cellStyle name="Comma 4 3" xfId="19" xr:uid="{40FF3818-7FD9-4F81-BF89-9F664F393715}"/>
    <cellStyle name="Comma 5" xfId="12" xr:uid="{B5DD2203-EC04-4C13-AAB2-C4E8C14AF490}"/>
    <cellStyle name="Comma 5 2" xfId="26" xr:uid="{F2A4664A-B7DE-4198-A5C3-6D295057F7CF}"/>
    <cellStyle name="Comma 5 3" xfId="16" xr:uid="{63C78F38-CC42-49D8-852E-CCA7241D1587}"/>
    <cellStyle name="Comma 6" xfId="14" xr:uid="{C3997727-34A6-4B42-B2B4-5DCF9B45CF98}"/>
    <cellStyle name="Comma 6 2" xfId="22" xr:uid="{322013DC-E7A4-4BDC-A667-8B15783700D6}"/>
    <cellStyle name="Comma 7" xfId="20" xr:uid="{35520844-0685-417D-AD8A-3EE3D297AC01}"/>
    <cellStyle name="Normal" xfId="0" builtinId="0"/>
    <cellStyle name="Normal 2" xfId="1" xr:uid="{B051D40E-CEAB-4FB3-9160-7E1414B5A0E5}"/>
    <cellStyle name="Normal 2 2" xfId="4" xr:uid="{E045C8B3-5CF1-40C6-BA48-80D8036271EC}"/>
    <cellStyle name="Normal 3" xfId="2" xr:uid="{EF8FC577-7C88-45C2-A985-A14EA1117A47}"/>
    <cellStyle name="Normal 3 2" xfId="5" xr:uid="{D5921CFB-E4C3-443E-9445-A23AE1A95133}"/>
    <cellStyle name="Normal 4" xfId="7" xr:uid="{A2270084-7E8A-47DF-9E47-372842AC7EBE}"/>
    <cellStyle name="Normal 5" xfId="11" xr:uid="{0DFC3BED-BF69-40A3-BBAD-E2EFE5E8D893}"/>
    <cellStyle name="Normal 5 2" xfId="25" xr:uid="{34C5285C-F439-44B7-ADBD-9E0BFBDA8DDC}"/>
    <cellStyle name="Normal 6" xfId="13" xr:uid="{467AD464-6796-42C7-A41F-1358772FC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Igors Belovs" id="{A51FF601-8425-4BD3-8F44-1527FA876A93}" userId="S::igors.belovs@vm.gov.lv::823539db-03bc-43a7-aa6e-61856fe7de2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46" dT="2022-03-04T14:27:13.27" personId="{A51FF601-8425-4BD3-8F44-1527FA876A93}" id="{4ED85F39-83A7-4519-A434-7900CA41E782}">
    <text>Vai nav jāpievieno izmaksas 188 233 euro apmērā (kas bija paredzēts būvniecībai)., kas tika piešķirts 120 milj.euro ietvaros?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1D69-94FD-428D-B423-8022F2411268}">
  <sheetPr>
    <pageSetUpPr fitToPage="1"/>
  </sheetPr>
  <dimension ref="A1:M62"/>
  <sheetViews>
    <sheetView tabSelected="1" view="pageBreakPreview" zoomScale="70" zoomScaleNormal="70" zoomScaleSheetLayoutView="70" workbookViewId="0">
      <pane ySplit="3" topLeftCell="A4" activePane="bottomLeft" state="frozen"/>
      <selection pane="bottomLeft" activeCell="N3" sqref="N3"/>
    </sheetView>
  </sheetViews>
  <sheetFormatPr defaultColWidth="8.7109375" defaultRowHeight="12.75" x14ac:dyDescent="0.2"/>
  <cols>
    <col min="1" max="1" width="8.7109375" style="32"/>
    <col min="2" max="2" width="26.5703125" style="33" customWidth="1"/>
    <col min="3" max="3" width="11.28515625" style="33" customWidth="1"/>
    <col min="4" max="4" width="15.85546875" style="34" customWidth="1"/>
    <col min="5" max="5" width="13.7109375" style="34" customWidth="1"/>
    <col min="6" max="6" width="13.28515625" style="34" customWidth="1"/>
    <col min="7" max="7" width="13.85546875" style="34" customWidth="1"/>
    <col min="8" max="8" width="14.7109375" style="34" customWidth="1"/>
    <col min="9" max="9" width="14.5703125" style="34" customWidth="1"/>
    <col min="10" max="10" width="13.28515625" style="34" customWidth="1"/>
    <col min="11" max="11" width="16.5703125" style="34" customWidth="1"/>
    <col min="12" max="12" width="21.42578125" style="35" customWidth="1"/>
    <col min="13" max="16384" width="8.7109375" style="32"/>
  </cols>
  <sheetData>
    <row r="1" spans="1:13" x14ac:dyDescent="0.2">
      <c r="A1" s="79"/>
      <c r="B1" s="65"/>
      <c r="C1" s="65"/>
      <c r="D1" s="80"/>
      <c r="E1" s="80"/>
      <c r="F1" s="80"/>
      <c r="G1" s="80"/>
      <c r="H1" s="80"/>
      <c r="I1" s="80"/>
      <c r="J1" s="80"/>
      <c r="K1" s="80"/>
      <c r="L1" s="81" t="s">
        <v>0</v>
      </c>
    </row>
    <row r="2" spans="1:13" ht="51.6" customHeight="1" x14ac:dyDescent="0.2">
      <c r="A2" s="66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3" ht="75.400000000000006" customHeight="1" x14ac:dyDescent="0.2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</row>
    <row r="4" spans="1:13" ht="20.45" customHeight="1" x14ac:dyDescent="0.2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 t="s">
        <v>14</v>
      </c>
    </row>
    <row r="5" spans="1:13" ht="35.450000000000003" customHeight="1" x14ac:dyDescent="0.2">
      <c r="A5" s="13"/>
      <c r="B5" s="13" t="s">
        <v>15</v>
      </c>
      <c r="C5" s="13"/>
      <c r="D5" s="74">
        <f>D6+D10+D18+D26+D31+D37+D41+D51+D54+D48</f>
        <v>194082006.94</v>
      </c>
      <c r="E5" s="74">
        <f>E6+E10+E18+E26+E31+E37+E41+E55</f>
        <v>101984738</v>
      </c>
      <c r="F5" s="74">
        <f>F6+F10</f>
        <v>67600001</v>
      </c>
      <c r="G5" s="74">
        <f>G6+G10+G18+G31+G37+G41+G26+G48+G51+G54</f>
        <v>100928931.2</v>
      </c>
      <c r="H5" s="74">
        <f>H6+H10+H18+H26+H31+H37+H41+H51+H54+H48</f>
        <v>13689800</v>
      </c>
      <c r="I5" s="74">
        <f>I6</f>
        <v>20244124</v>
      </c>
      <c r="J5" s="74">
        <f>J10+J18+J31+J54</f>
        <v>550792</v>
      </c>
      <c r="K5" s="74">
        <f>K6+K10+K18+K26+K31+K48+K51+K59</f>
        <v>191179999</v>
      </c>
      <c r="L5" s="74">
        <f t="shared" ref="L5:L36" si="0">E5+F5+G5+H5+I5+J5+K5</f>
        <v>496178385.19999999</v>
      </c>
    </row>
    <row r="6" spans="1:13" ht="30" customHeight="1" x14ac:dyDescent="0.2">
      <c r="A6" s="11" t="s">
        <v>16</v>
      </c>
      <c r="B6" s="12" t="s">
        <v>17</v>
      </c>
      <c r="C6" s="12" t="s">
        <v>18</v>
      </c>
      <c r="D6" s="8">
        <f>D7+D8+D9</f>
        <v>120114288</v>
      </c>
      <c r="E6" s="8">
        <f>SUM(E7:E8)</f>
        <v>79002642</v>
      </c>
      <c r="F6" s="8">
        <f>SUM(F7:F9)</f>
        <v>55400945</v>
      </c>
      <c r="G6" s="8">
        <f>G7+G8+G9</f>
        <v>63385794</v>
      </c>
      <c r="H6" s="8">
        <f t="shared" ref="H6" si="1">H7+H8+H9</f>
        <v>8008000</v>
      </c>
      <c r="I6" s="8">
        <f>SUM(I7:I9)</f>
        <v>20244124</v>
      </c>
      <c r="J6" s="8">
        <v>0</v>
      </c>
      <c r="K6" s="8">
        <f>SUM(K7:K9)</f>
        <v>159918275</v>
      </c>
      <c r="L6" s="8">
        <f t="shared" si="0"/>
        <v>385959780</v>
      </c>
    </row>
    <row r="7" spans="1:13" ht="30" customHeight="1" x14ac:dyDescent="0.2">
      <c r="A7" s="2">
        <v>1</v>
      </c>
      <c r="B7" s="3" t="s">
        <v>19</v>
      </c>
      <c r="C7" s="3" t="s">
        <v>18</v>
      </c>
      <c r="D7" s="9">
        <v>91068678</v>
      </c>
      <c r="E7" s="9">
        <v>29378444</v>
      </c>
      <c r="F7" s="9">
        <v>22171846</v>
      </c>
      <c r="G7" s="9">
        <f>8975433+20000000</f>
        <v>28975433</v>
      </c>
      <c r="H7" s="9">
        <v>3458000</v>
      </c>
      <c r="I7" s="9">
        <v>3020000</v>
      </c>
      <c r="J7" s="78">
        <v>0</v>
      </c>
      <c r="K7" s="9">
        <v>37043235</v>
      </c>
      <c r="L7" s="82">
        <f t="shared" si="0"/>
        <v>124046958</v>
      </c>
    </row>
    <row r="8" spans="1:13" ht="30" customHeight="1" x14ac:dyDescent="0.2">
      <c r="A8" s="2">
        <v>2</v>
      </c>
      <c r="B8" s="3" t="s">
        <v>20</v>
      </c>
      <c r="C8" s="3" t="s">
        <v>18</v>
      </c>
      <c r="D8" s="9">
        <v>17888467</v>
      </c>
      <c r="E8" s="9">
        <v>49624198</v>
      </c>
      <c r="F8" s="9">
        <v>23029099</v>
      </c>
      <c r="G8" s="9">
        <v>31274710</v>
      </c>
      <c r="H8" s="9">
        <v>0</v>
      </c>
      <c r="I8" s="9">
        <v>13564124</v>
      </c>
      <c r="J8" s="78">
        <v>0</v>
      </c>
      <c r="K8" s="9">
        <v>99972040</v>
      </c>
      <c r="L8" s="82">
        <f t="shared" si="0"/>
        <v>217464171</v>
      </c>
    </row>
    <row r="9" spans="1:13" ht="30" customHeight="1" x14ac:dyDescent="0.2">
      <c r="A9" s="2">
        <v>3</v>
      </c>
      <c r="B9" s="3" t="s">
        <v>21</v>
      </c>
      <c r="C9" s="3" t="s">
        <v>18</v>
      </c>
      <c r="D9" s="9">
        <v>11157143</v>
      </c>
      <c r="E9" s="9">
        <v>0</v>
      </c>
      <c r="F9" s="9">
        <v>10200000</v>
      </c>
      <c r="G9" s="9">
        <v>3135651</v>
      </c>
      <c r="H9" s="9">
        <v>4550000</v>
      </c>
      <c r="I9" s="9">
        <v>3660000</v>
      </c>
      <c r="J9" s="78">
        <v>0</v>
      </c>
      <c r="K9" s="9">
        <v>22903000</v>
      </c>
      <c r="L9" s="82">
        <f t="shared" si="0"/>
        <v>44448651</v>
      </c>
    </row>
    <row r="10" spans="1:13" ht="30" customHeight="1" x14ac:dyDescent="0.2">
      <c r="A10" s="11" t="s">
        <v>22</v>
      </c>
      <c r="B10" s="12" t="s">
        <v>23</v>
      </c>
      <c r="C10" s="12" t="s">
        <v>24</v>
      </c>
      <c r="D10" s="8">
        <f>D11+D12+D13+D14+D15+D16+D17</f>
        <v>49144838.410000004</v>
      </c>
      <c r="E10" s="8">
        <v>0</v>
      </c>
      <c r="F10" s="8">
        <f>SUM(F11:F17)</f>
        <v>12199056</v>
      </c>
      <c r="G10" s="8">
        <v>27086030</v>
      </c>
      <c r="H10" s="8">
        <f t="shared" ref="H10" si="2">H11+H12+H13+H14+H15+H16+H17</f>
        <v>3185000</v>
      </c>
      <c r="I10" s="8"/>
      <c r="J10" s="8">
        <f>SUM(J11:J17)</f>
        <v>430138</v>
      </c>
      <c r="K10" s="8">
        <f>SUM(K11:K17)</f>
        <v>20976724</v>
      </c>
      <c r="L10" s="63">
        <f t="shared" si="0"/>
        <v>63876948</v>
      </c>
    </row>
    <row r="11" spans="1:13" ht="30" customHeight="1" x14ac:dyDescent="0.2">
      <c r="A11" s="59">
        <v>4</v>
      </c>
      <c r="B11" s="60" t="s">
        <v>25</v>
      </c>
      <c r="C11" s="60" t="s">
        <v>24</v>
      </c>
      <c r="D11" s="61">
        <v>14228677</v>
      </c>
      <c r="E11" s="61">
        <v>0</v>
      </c>
      <c r="F11" s="61">
        <v>2900109</v>
      </c>
      <c r="G11" s="61">
        <v>2890945</v>
      </c>
      <c r="H11" s="61">
        <v>0</v>
      </c>
      <c r="I11" s="61">
        <v>0</v>
      </c>
      <c r="J11" s="61">
        <v>71167</v>
      </c>
      <c r="K11" s="62">
        <v>3589856</v>
      </c>
      <c r="L11" s="83">
        <f t="shared" si="0"/>
        <v>9452077</v>
      </c>
    </row>
    <row r="12" spans="1:13" ht="30" customHeight="1" x14ac:dyDescent="0.2">
      <c r="A12" s="59">
        <v>5</v>
      </c>
      <c r="B12" s="60" t="s">
        <v>26</v>
      </c>
      <c r="C12" s="60" t="s">
        <v>24</v>
      </c>
      <c r="D12" s="61">
        <v>7670720</v>
      </c>
      <c r="E12" s="61">
        <v>0</v>
      </c>
      <c r="F12" s="61">
        <v>598620</v>
      </c>
      <c r="G12" s="61">
        <v>3478968</v>
      </c>
      <c r="H12" s="61">
        <v>0</v>
      </c>
      <c r="I12" s="61">
        <v>0</v>
      </c>
      <c r="J12" s="61">
        <v>328447</v>
      </c>
      <c r="K12" s="62">
        <v>4786474</v>
      </c>
      <c r="L12" s="84">
        <f t="shared" si="0"/>
        <v>9192509</v>
      </c>
      <c r="M12" s="58"/>
    </row>
    <row r="13" spans="1:13" ht="30" customHeight="1" x14ac:dyDescent="0.2">
      <c r="A13" s="59">
        <v>6</v>
      </c>
      <c r="B13" s="60" t="s">
        <v>27</v>
      </c>
      <c r="C13" s="60" t="s">
        <v>24</v>
      </c>
      <c r="D13" s="61">
        <v>6285876.9900000002</v>
      </c>
      <c r="E13" s="61">
        <v>0</v>
      </c>
      <c r="F13" s="61">
        <v>2900109</v>
      </c>
      <c r="G13" s="61">
        <v>3284924</v>
      </c>
      <c r="H13" s="61">
        <v>3185000</v>
      </c>
      <c r="I13" s="61">
        <v>0</v>
      </c>
      <c r="J13" s="61">
        <v>30524</v>
      </c>
      <c r="K13" s="61">
        <v>2812053</v>
      </c>
      <c r="L13" s="85">
        <f t="shared" si="0"/>
        <v>12212610</v>
      </c>
    </row>
    <row r="14" spans="1:13" ht="30" customHeight="1" x14ac:dyDescent="0.2">
      <c r="A14" s="59">
        <v>7</v>
      </c>
      <c r="B14" s="60" t="s">
        <v>28</v>
      </c>
      <c r="C14" s="60" t="s">
        <v>24</v>
      </c>
      <c r="D14" s="61">
        <v>3969502.0000000005</v>
      </c>
      <c r="E14" s="61">
        <v>0</v>
      </c>
      <c r="F14" s="61">
        <v>2900109</v>
      </c>
      <c r="G14" s="61">
        <v>5787107</v>
      </c>
      <c r="H14" s="61">
        <v>0</v>
      </c>
      <c r="I14" s="61">
        <v>0</v>
      </c>
      <c r="J14" s="61">
        <v>0</v>
      </c>
      <c r="K14" s="61">
        <v>2967615</v>
      </c>
      <c r="L14" s="75">
        <f t="shared" si="0"/>
        <v>11654831</v>
      </c>
    </row>
    <row r="15" spans="1:13" ht="30" customHeight="1" x14ac:dyDescent="0.2">
      <c r="A15" s="59">
        <v>8</v>
      </c>
      <c r="B15" s="60" t="s">
        <v>29</v>
      </c>
      <c r="C15" s="60" t="s">
        <v>24</v>
      </c>
      <c r="D15" s="61">
        <v>9838034</v>
      </c>
      <c r="E15" s="61">
        <v>0</v>
      </c>
      <c r="F15" s="61">
        <v>2900109</v>
      </c>
      <c r="G15" s="61">
        <v>2243241</v>
      </c>
      <c r="H15" s="61">
        <v>0</v>
      </c>
      <c r="I15" s="61">
        <v>0</v>
      </c>
      <c r="J15" s="61">
        <v>0</v>
      </c>
      <c r="K15" s="61">
        <v>2273575</v>
      </c>
      <c r="L15" s="75">
        <f t="shared" si="0"/>
        <v>7416925</v>
      </c>
    </row>
    <row r="16" spans="1:13" ht="30" customHeight="1" x14ac:dyDescent="0.2">
      <c r="A16" s="2">
        <v>9</v>
      </c>
      <c r="B16" s="3" t="s">
        <v>30</v>
      </c>
      <c r="C16" s="3" t="s">
        <v>24</v>
      </c>
      <c r="D16" s="9">
        <v>2142118.42</v>
      </c>
      <c r="E16" s="9">
        <v>0</v>
      </c>
      <c r="F16" s="9">
        <v>0</v>
      </c>
      <c r="G16" s="9">
        <v>2473859</v>
      </c>
      <c r="H16" s="9">
        <v>0</v>
      </c>
      <c r="I16" s="9">
        <v>0</v>
      </c>
      <c r="J16" s="9">
        <v>0</v>
      </c>
      <c r="K16" s="9">
        <v>2393237</v>
      </c>
      <c r="L16" s="82">
        <f t="shared" si="0"/>
        <v>4867096</v>
      </c>
    </row>
    <row r="17" spans="1:12" ht="30" customHeight="1" x14ac:dyDescent="0.2">
      <c r="A17" s="2">
        <v>10</v>
      </c>
      <c r="B17" s="3" t="s">
        <v>31</v>
      </c>
      <c r="C17" s="3" t="s">
        <v>24</v>
      </c>
      <c r="D17" s="9">
        <v>5009910</v>
      </c>
      <c r="E17" s="9">
        <v>0</v>
      </c>
      <c r="F17" s="9">
        <v>0</v>
      </c>
      <c r="G17" s="9">
        <v>6926986</v>
      </c>
      <c r="H17" s="9">
        <v>0</v>
      </c>
      <c r="I17" s="9">
        <v>0</v>
      </c>
      <c r="J17" s="9">
        <v>0</v>
      </c>
      <c r="K17" s="9">
        <v>2153914</v>
      </c>
      <c r="L17" s="82">
        <f t="shared" si="0"/>
        <v>9080900</v>
      </c>
    </row>
    <row r="18" spans="1:12" ht="30" customHeight="1" x14ac:dyDescent="0.2">
      <c r="A18" s="11" t="s">
        <v>32</v>
      </c>
      <c r="B18" s="12" t="s">
        <v>33</v>
      </c>
      <c r="C18" s="12" t="s">
        <v>32</v>
      </c>
      <c r="D18" s="8">
        <f>D19+D20+D21+D22+D23+D24+D25</f>
        <v>8454611.0399999991</v>
      </c>
      <c r="E18" s="8">
        <v>0</v>
      </c>
      <c r="F18" s="8">
        <v>0</v>
      </c>
      <c r="G18" s="8">
        <v>2368537</v>
      </c>
      <c r="H18" s="8">
        <f t="shared" ref="H18" si="3">H19+H20+H21+H22+H23+H24+H25</f>
        <v>0</v>
      </c>
      <c r="I18" s="8"/>
      <c r="J18" s="8">
        <f>SUM(J19:J25)</f>
        <v>56872</v>
      </c>
      <c r="K18" s="8"/>
      <c r="L18" s="8">
        <f t="shared" si="0"/>
        <v>2425409</v>
      </c>
    </row>
    <row r="19" spans="1:12" ht="30" customHeight="1" x14ac:dyDescent="0.2">
      <c r="A19" s="59">
        <v>11</v>
      </c>
      <c r="B19" s="86" t="s">
        <v>34</v>
      </c>
      <c r="C19" s="87" t="s">
        <v>32</v>
      </c>
      <c r="D19" s="61">
        <v>1100539.0900000001</v>
      </c>
      <c r="E19" s="61">
        <v>0</v>
      </c>
      <c r="F19" s="61">
        <v>0</v>
      </c>
      <c r="G19" s="61">
        <v>233500</v>
      </c>
      <c r="H19" s="61">
        <v>0</v>
      </c>
      <c r="I19" s="61">
        <v>0</v>
      </c>
      <c r="J19" s="61">
        <v>0</v>
      </c>
      <c r="K19" s="61">
        <v>0</v>
      </c>
      <c r="L19" s="75">
        <f t="shared" si="0"/>
        <v>233500</v>
      </c>
    </row>
    <row r="20" spans="1:12" ht="30" customHeight="1" x14ac:dyDescent="0.2">
      <c r="A20" s="59">
        <v>12</v>
      </c>
      <c r="B20" s="86" t="s">
        <v>35</v>
      </c>
      <c r="C20" s="87" t="s">
        <v>32</v>
      </c>
      <c r="D20" s="61">
        <v>1394049</v>
      </c>
      <c r="E20" s="61">
        <v>0</v>
      </c>
      <c r="F20" s="61">
        <v>0</v>
      </c>
      <c r="G20" s="61">
        <v>467756</v>
      </c>
      <c r="H20" s="61">
        <v>0</v>
      </c>
      <c r="I20" s="61">
        <v>0</v>
      </c>
      <c r="J20" s="61">
        <v>0</v>
      </c>
      <c r="K20" s="61">
        <v>0</v>
      </c>
      <c r="L20" s="75">
        <f t="shared" si="0"/>
        <v>467756</v>
      </c>
    </row>
    <row r="21" spans="1:12" ht="30" customHeight="1" x14ac:dyDescent="0.2">
      <c r="A21" s="59">
        <v>13</v>
      </c>
      <c r="B21" s="86" t="s">
        <v>36</v>
      </c>
      <c r="C21" s="87" t="s">
        <v>32</v>
      </c>
      <c r="D21" s="61">
        <v>1100929</v>
      </c>
      <c r="E21" s="61">
        <v>0</v>
      </c>
      <c r="F21" s="61">
        <v>0</v>
      </c>
      <c r="G21" s="61">
        <v>364231</v>
      </c>
      <c r="H21" s="61">
        <v>0</v>
      </c>
      <c r="I21" s="61">
        <v>0</v>
      </c>
      <c r="J21" s="61">
        <v>0</v>
      </c>
      <c r="K21" s="61">
        <v>0</v>
      </c>
      <c r="L21" s="75">
        <f t="shared" si="0"/>
        <v>364231</v>
      </c>
    </row>
    <row r="22" spans="1:12" ht="30" customHeight="1" x14ac:dyDescent="0.2">
      <c r="A22" s="59">
        <v>14</v>
      </c>
      <c r="B22" s="86" t="s">
        <v>37</v>
      </c>
      <c r="C22" s="87" t="s">
        <v>32</v>
      </c>
      <c r="D22" s="61">
        <v>1100929</v>
      </c>
      <c r="E22" s="61">
        <v>0</v>
      </c>
      <c r="F22" s="61">
        <v>0</v>
      </c>
      <c r="G22" s="61">
        <v>275402</v>
      </c>
      <c r="H22" s="61">
        <v>0</v>
      </c>
      <c r="I22" s="61">
        <v>0</v>
      </c>
      <c r="J22" s="61">
        <v>0</v>
      </c>
      <c r="K22" s="61">
        <v>0</v>
      </c>
      <c r="L22" s="75">
        <f t="shared" si="0"/>
        <v>275402</v>
      </c>
    </row>
    <row r="23" spans="1:12" ht="30" customHeight="1" x14ac:dyDescent="0.2">
      <c r="A23" s="2">
        <v>15</v>
      </c>
      <c r="B23" s="88" t="s">
        <v>38</v>
      </c>
      <c r="C23" s="89" t="s">
        <v>32</v>
      </c>
      <c r="D23" s="9">
        <v>970066.95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82">
        <f t="shared" si="0"/>
        <v>0</v>
      </c>
    </row>
    <row r="24" spans="1:12" ht="30" customHeight="1" x14ac:dyDescent="0.2">
      <c r="A24" s="59">
        <v>16</v>
      </c>
      <c r="B24" s="86" t="s">
        <v>39</v>
      </c>
      <c r="C24" s="87" t="s">
        <v>32</v>
      </c>
      <c r="D24" s="61">
        <v>1394049</v>
      </c>
      <c r="E24" s="61">
        <v>0</v>
      </c>
      <c r="F24" s="61">
        <v>0</v>
      </c>
      <c r="G24" s="61">
        <v>508480</v>
      </c>
      <c r="H24" s="61">
        <v>0</v>
      </c>
      <c r="I24" s="61">
        <v>0</v>
      </c>
      <c r="J24" s="61">
        <v>56872</v>
      </c>
      <c r="K24" s="61">
        <v>0</v>
      </c>
      <c r="L24" s="75">
        <f t="shared" si="0"/>
        <v>565352</v>
      </c>
    </row>
    <row r="25" spans="1:12" ht="30" customHeight="1" x14ac:dyDescent="0.2">
      <c r="A25" s="2">
        <v>17</v>
      </c>
      <c r="B25" s="88" t="s">
        <v>40</v>
      </c>
      <c r="C25" s="89" t="s">
        <v>32</v>
      </c>
      <c r="D25" s="9">
        <v>1394049</v>
      </c>
      <c r="E25" s="9">
        <v>0</v>
      </c>
      <c r="F25" s="9">
        <v>0</v>
      </c>
      <c r="G25" s="9">
        <v>14097</v>
      </c>
      <c r="H25" s="9">
        <v>0</v>
      </c>
      <c r="I25" s="9">
        <v>0</v>
      </c>
      <c r="J25" s="9">
        <v>0</v>
      </c>
      <c r="K25" s="9">
        <v>0</v>
      </c>
      <c r="L25" s="82">
        <f t="shared" si="0"/>
        <v>14097</v>
      </c>
    </row>
    <row r="26" spans="1:12" ht="30" customHeight="1" x14ac:dyDescent="0.2">
      <c r="A26" s="11" t="s">
        <v>24</v>
      </c>
      <c r="B26" s="12" t="s">
        <v>41</v>
      </c>
      <c r="C26" s="90" t="s">
        <v>22</v>
      </c>
      <c r="D26" s="8">
        <f>D27+D28+D29+D30</f>
        <v>3698152</v>
      </c>
      <c r="E26" s="8">
        <v>0</v>
      </c>
      <c r="F26" s="8">
        <v>0</v>
      </c>
      <c r="G26" s="8">
        <v>2502295</v>
      </c>
      <c r="H26" s="8">
        <f t="shared" ref="H26:K26" si="4">H27+H28+H29+H30</f>
        <v>0</v>
      </c>
      <c r="I26" s="8">
        <f t="shared" si="4"/>
        <v>0</v>
      </c>
      <c r="J26" s="8">
        <f t="shared" si="4"/>
        <v>0</v>
      </c>
      <c r="K26" s="8">
        <f t="shared" si="4"/>
        <v>0</v>
      </c>
      <c r="L26" s="8">
        <f t="shared" si="0"/>
        <v>2502295</v>
      </c>
    </row>
    <row r="27" spans="1:12" ht="30" customHeight="1" x14ac:dyDescent="0.2">
      <c r="A27" s="59">
        <v>18</v>
      </c>
      <c r="B27" s="86" t="s">
        <v>42</v>
      </c>
      <c r="C27" s="87" t="s">
        <v>43</v>
      </c>
      <c r="D27" s="61">
        <v>975834</v>
      </c>
      <c r="E27" s="61">
        <v>0</v>
      </c>
      <c r="F27" s="61">
        <v>0</v>
      </c>
      <c r="G27" s="61">
        <v>608494</v>
      </c>
      <c r="H27" s="61">
        <v>0</v>
      </c>
      <c r="I27" s="61">
        <v>0</v>
      </c>
      <c r="J27" s="61">
        <v>0</v>
      </c>
      <c r="K27" s="61">
        <v>0</v>
      </c>
      <c r="L27" s="75">
        <f t="shared" si="0"/>
        <v>608494</v>
      </c>
    </row>
    <row r="28" spans="1:12" ht="30" customHeight="1" x14ac:dyDescent="0.2">
      <c r="A28" s="2">
        <v>19</v>
      </c>
      <c r="B28" s="88" t="s">
        <v>44</v>
      </c>
      <c r="C28" s="89" t="s">
        <v>43</v>
      </c>
      <c r="D28" s="9">
        <v>975834</v>
      </c>
      <c r="E28" s="9">
        <v>0</v>
      </c>
      <c r="F28" s="9">
        <v>0</v>
      </c>
      <c r="G28" s="9">
        <v>208400</v>
      </c>
      <c r="H28" s="9">
        <v>0</v>
      </c>
      <c r="I28" s="9">
        <v>0</v>
      </c>
      <c r="J28" s="9">
        <v>0</v>
      </c>
      <c r="K28" s="9">
        <v>0</v>
      </c>
      <c r="L28" s="82">
        <f t="shared" si="0"/>
        <v>208400</v>
      </c>
    </row>
    <row r="29" spans="1:12" ht="30" customHeight="1" x14ac:dyDescent="0.2">
      <c r="A29" s="59">
        <v>20</v>
      </c>
      <c r="B29" s="86" t="s">
        <v>45</v>
      </c>
      <c r="C29" s="87" t="s">
        <v>43</v>
      </c>
      <c r="D29" s="61">
        <v>770650</v>
      </c>
      <c r="E29" s="61">
        <v>0</v>
      </c>
      <c r="F29" s="61">
        <v>0</v>
      </c>
      <c r="G29" s="61">
        <v>984876</v>
      </c>
      <c r="H29" s="61">
        <v>0</v>
      </c>
      <c r="I29" s="61">
        <v>0</v>
      </c>
      <c r="J29" s="61">
        <v>0</v>
      </c>
      <c r="K29" s="61">
        <v>0</v>
      </c>
      <c r="L29" s="75">
        <f t="shared" si="0"/>
        <v>984876</v>
      </c>
    </row>
    <row r="30" spans="1:12" ht="30" customHeight="1" x14ac:dyDescent="0.2">
      <c r="A30" s="2">
        <v>21</v>
      </c>
      <c r="B30" s="88" t="s">
        <v>46</v>
      </c>
      <c r="C30" s="89" t="s">
        <v>43</v>
      </c>
      <c r="D30" s="9">
        <v>975834</v>
      </c>
      <c r="E30" s="9">
        <v>0</v>
      </c>
      <c r="F30" s="9">
        <v>0</v>
      </c>
      <c r="G30" s="9">
        <f>354286-90000</f>
        <v>264286</v>
      </c>
      <c r="H30" s="9">
        <v>0</v>
      </c>
      <c r="I30" s="9">
        <v>0</v>
      </c>
      <c r="J30" s="9">
        <v>0</v>
      </c>
      <c r="K30" s="9">
        <v>0</v>
      </c>
      <c r="L30" s="82">
        <f t="shared" si="0"/>
        <v>264286</v>
      </c>
    </row>
    <row r="31" spans="1:12" ht="30" customHeight="1" x14ac:dyDescent="0.2">
      <c r="A31" s="11" t="s">
        <v>18</v>
      </c>
      <c r="B31" s="12" t="s">
        <v>47</v>
      </c>
      <c r="C31" s="90" t="s">
        <v>16</v>
      </c>
      <c r="D31" s="8">
        <f>D32+D33+D34+D35+D36</f>
        <v>1762171.03</v>
      </c>
      <c r="E31" s="8">
        <v>0</v>
      </c>
      <c r="F31" s="8">
        <v>0</v>
      </c>
      <c r="G31" s="8">
        <v>1172356</v>
      </c>
      <c r="H31" s="8">
        <f t="shared" ref="H31" si="5">H32+H33+H34+H35+H36</f>
        <v>0</v>
      </c>
      <c r="I31" s="8">
        <v>0</v>
      </c>
      <c r="J31" s="8">
        <f>SUM(J32:J36)</f>
        <v>62994</v>
      </c>
      <c r="K31" s="8">
        <v>0</v>
      </c>
      <c r="L31" s="8">
        <f t="shared" si="0"/>
        <v>1235350</v>
      </c>
    </row>
    <row r="32" spans="1:12" ht="30" customHeight="1" x14ac:dyDescent="0.2">
      <c r="A32" s="2">
        <v>22</v>
      </c>
      <c r="B32" s="88" t="s">
        <v>48</v>
      </c>
      <c r="C32" s="89" t="s">
        <v>16</v>
      </c>
      <c r="D32" s="9">
        <v>418213.03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82">
        <f t="shared" si="0"/>
        <v>0</v>
      </c>
    </row>
    <row r="33" spans="1:12" ht="30" customHeight="1" x14ac:dyDescent="0.2">
      <c r="A33" s="2">
        <v>23</v>
      </c>
      <c r="B33" s="88" t="s">
        <v>49</v>
      </c>
      <c r="C33" s="89" t="s">
        <v>16</v>
      </c>
      <c r="D33" s="9">
        <v>330279</v>
      </c>
      <c r="E33" s="9">
        <v>0</v>
      </c>
      <c r="F33" s="9">
        <v>0</v>
      </c>
      <c r="G33" s="9">
        <v>104285</v>
      </c>
      <c r="H33" s="9">
        <v>0</v>
      </c>
      <c r="I33" s="9">
        <v>0</v>
      </c>
      <c r="J33" s="9">
        <v>2431</v>
      </c>
      <c r="K33" s="9">
        <v>0</v>
      </c>
      <c r="L33" s="82">
        <f t="shared" si="0"/>
        <v>106716</v>
      </c>
    </row>
    <row r="34" spans="1:12" ht="30" customHeight="1" x14ac:dyDescent="0.2">
      <c r="A34" s="2">
        <v>24</v>
      </c>
      <c r="B34" s="88" t="s">
        <v>50</v>
      </c>
      <c r="C34" s="89" t="s">
        <v>16</v>
      </c>
      <c r="D34" s="9">
        <v>265185</v>
      </c>
      <c r="E34" s="9">
        <v>0</v>
      </c>
      <c r="F34" s="9">
        <v>0</v>
      </c>
      <c r="G34" s="9">
        <v>358815</v>
      </c>
      <c r="H34" s="9">
        <v>0</v>
      </c>
      <c r="I34" s="9">
        <v>0</v>
      </c>
      <c r="J34" s="9">
        <v>60563</v>
      </c>
      <c r="K34" s="9">
        <v>0</v>
      </c>
      <c r="L34" s="82">
        <f t="shared" si="0"/>
        <v>419378</v>
      </c>
    </row>
    <row r="35" spans="1:12" ht="30" customHeight="1" x14ac:dyDescent="0.2">
      <c r="A35" s="59">
        <v>25</v>
      </c>
      <c r="B35" s="86" t="s">
        <v>51</v>
      </c>
      <c r="C35" s="87" t="s">
        <v>16</v>
      </c>
      <c r="D35" s="61">
        <v>418215</v>
      </c>
      <c r="E35" s="61">
        <v>0</v>
      </c>
      <c r="F35" s="61">
        <v>0</v>
      </c>
      <c r="G35" s="61">
        <v>79500</v>
      </c>
      <c r="H35" s="61">
        <v>0</v>
      </c>
      <c r="I35" s="61">
        <v>0</v>
      </c>
      <c r="J35" s="61">
        <v>0</v>
      </c>
      <c r="K35" s="61">
        <v>0</v>
      </c>
      <c r="L35" s="75">
        <f t="shared" si="0"/>
        <v>79500</v>
      </c>
    </row>
    <row r="36" spans="1:12" ht="30" customHeight="1" x14ac:dyDescent="0.2">
      <c r="A36" s="59">
        <v>26</v>
      </c>
      <c r="B36" s="86" t="s">
        <v>52</v>
      </c>
      <c r="C36" s="87" t="s">
        <v>16</v>
      </c>
      <c r="D36" s="61">
        <v>330279</v>
      </c>
      <c r="E36" s="61">
        <v>0</v>
      </c>
      <c r="F36" s="61">
        <v>0</v>
      </c>
      <c r="G36" s="61">
        <v>332870</v>
      </c>
      <c r="H36" s="61">
        <v>0</v>
      </c>
      <c r="I36" s="61">
        <v>0</v>
      </c>
      <c r="J36" s="61">
        <v>0</v>
      </c>
      <c r="K36" s="61">
        <v>0</v>
      </c>
      <c r="L36" s="75">
        <f t="shared" si="0"/>
        <v>332870</v>
      </c>
    </row>
    <row r="37" spans="1:12" ht="30" customHeight="1" x14ac:dyDescent="0.2">
      <c r="A37" s="11" t="s">
        <v>53</v>
      </c>
      <c r="B37" s="12" t="s">
        <v>54</v>
      </c>
      <c r="C37" s="12" t="s">
        <v>55</v>
      </c>
      <c r="D37" s="8">
        <f>D38+D39+D40</f>
        <v>4735496</v>
      </c>
      <c r="E37" s="8">
        <v>0</v>
      </c>
      <c r="F37" s="8">
        <v>0</v>
      </c>
      <c r="G37" s="8">
        <v>276424</v>
      </c>
      <c r="H37" s="8">
        <f t="shared" ref="H37" si="6">H38+H39+H40</f>
        <v>2496800</v>
      </c>
      <c r="I37" s="8">
        <v>0</v>
      </c>
      <c r="J37" s="8">
        <v>0</v>
      </c>
      <c r="K37" s="8">
        <v>0</v>
      </c>
      <c r="L37" s="8">
        <f t="shared" ref="L37:L61" si="7">E37+F37+G37+H37+I37+J37+K37</f>
        <v>2773224</v>
      </c>
    </row>
    <row r="38" spans="1:12" ht="30" customHeight="1" x14ac:dyDescent="0.2">
      <c r="A38" s="59">
        <v>27</v>
      </c>
      <c r="B38" s="60" t="s">
        <v>56</v>
      </c>
      <c r="C38" s="60" t="s">
        <v>55</v>
      </c>
      <c r="D38" s="61">
        <v>1788847</v>
      </c>
      <c r="E38" s="61">
        <v>0</v>
      </c>
      <c r="F38" s="61">
        <v>0</v>
      </c>
      <c r="G38" s="61">
        <v>106012</v>
      </c>
      <c r="H38" s="61">
        <v>0</v>
      </c>
      <c r="I38" s="61">
        <v>0</v>
      </c>
      <c r="J38" s="61">
        <v>0</v>
      </c>
      <c r="K38" s="61">
        <v>0</v>
      </c>
      <c r="L38" s="75">
        <f t="shared" si="7"/>
        <v>106012</v>
      </c>
    </row>
    <row r="39" spans="1:12" ht="30" customHeight="1" x14ac:dyDescent="0.2">
      <c r="A39" s="59">
        <v>28</v>
      </c>
      <c r="B39" s="60" t="s">
        <v>57</v>
      </c>
      <c r="C39" s="60" t="s">
        <v>55</v>
      </c>
      <c r="D39" s="61">
        <v>1172927</v>
      </c>
      <c r="E39" s="61">
        <v>0</v>
      </c>
      <c r="F39" s="61">
        <v>0</v>
      </c>
      <c r="G39" s="61">
        <v>170412</v>
      </c>
      <c r="H39" s="61">
        <v>0</v>
      </c>
      <c r="I39" s="61">
        <v>0</v>
      </c>
      <c r="J39" s="61">
        <v>0</v>
      </c>
      <c r="K39" s="61">
        <v>0</v>
      </c>
      <c r="L39" s="75">
        <f t="shared" si="7"/>
        <v>170412</v>
      </c>
    </row>
    <row r="40" spans="1:12" ht="40.9" customHeight="1" x14ac:dyDescent="0.2">
      <c r="A40" s="2">
        <v>29</v>
      </c>
      <c r="B40" s="3" t="s">
        <v>58</v>
      </c>
      <c r="C40" s="3" t="s">
        <v>55</v>
      </c>
      <c r="D40" s="9">
        <v>1773722</v>
      </c>
      <c r="E40" s="9">
        <v>0</v>
      </c>
      <c r="F40" s="9">
        <v>0</v>
      </c>
      <c r="G40" s="9">
        <v>0</v>
      </c>
      <c r="H40" s="9">
        <v>2496800</v>
      </c>
      <c r="I40" s="9">
        <v>0</v>
      </c>
      <c r="J40" s="9">
        <v>0</v>
      </c>
      <c r="K40" s="9">
        <v>0</v>
      </c>
      <c r="L40" s="82">
        <f t="shared" si="7"/>
        <v>2496800</v>
      </c>
    </row>
    <row r="41" spans="1:12" ht="30" customHeight="1" x14ac:dyDescent="0.2">
      <c r="A41" s="11" t="s">
        <v>59</v>
      </c>
      <c r="B41" s="12" t="s">
        <v>60</v>
      </c>
      <c r="C41" s="12" t="s">
        <v>55</v>
      </c>
      <c r="D41" s="8">
        <f>D42+D43+D44+D45+D46+D47</f>
        <v>0</v>
      </c>
      <c r="E41" s="8">
        <v>6582096</v>
      </c>
      <c r="F41" s="8">
        <v>0</v>
      </c>
      <c r="G41" s="8">
        <v>592651.19999999995</v>
      </c>
      <c r="H41" s="8">
        <f>H42+H43+H44+H45+H46+H47</f>
        <v>0</v>
      </c>
      <c r="I41" s="8">
        <f t="shared" ref="I41:K41" si="8">I42+I43+I44+I45+I46+I47</f>
        <v>0</v>
      </c>
      <c r="J41" s="8">
        <f t="shared" si="8"/>
        <v>0</v>
      </c>
      <c r="K41" s="8">
        <f t="shared" si="8"/>
        <v>0</v>
      </c>
      <c r="L41" s="8">
        <f t="shared" si="7"/>
        <v>7174747.2000000002</v>
      </c>
    </row>
    <row r="42" spans="1:12" ht="30" customHeight="1" x14ac:dyDescent="0.2">
      <c r="A42" s="2">
        <v>30</v>
      </c>
      <c r="B42" s="3" t="s">
        <v>61</v>
      </c>
      <c r="C42" s="3" t="s">
        <v>55</v>
      </c>
      <c r="D42" s="9">
        <v>0</v>
      </c>
      <c r="E42" s="9">
        <v>6582096</v>
      </c>
      <c r="F42" s="9">
        <v>0</v>
      </c>
      <c r="G42" s="9">
        <v>194065</v>
      </c>
      <c r="H42" s="9">
        <v>0</v>
      </c>
      <c r="I42" s="9">
        <v>0</v>
      </c>
      <c r="J42" s="9">
        <v>0</v>
      </c>
      <c r="K42" s="9">
        <v>0</v>
      </c>
      <c r="L42" s="82">
        <f t="shared" si="7"/>
        <v>6776161</v>
      </c>
    </row>
    <row r="43" spans="1:12" ht="30" customHeight="1" x14ac:dyDescent="0.2">
      <c r="A43" s="2">
        <v>31</v>
      </c>
      <c r="B43" s="3" t="s">
        <v>62</v>
      </c>
      <c r="C43" s="3" t="s">
        <v>55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82">
        <f t="shared" si="7"/>
        <v>0</v>
      </c>
    </row>
    <row r="44" spans="1:12" ht="30" customHeight="1" x14ac:dyDescent="0.2">
      <c r="A44" s="2">
        <v>32</v>
      </c>
      <c r="B44" s="3" t="s">
        <v>63</v>
      </c>
      <c r="C44" s="3" t="s">
        <v>55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82">
        <f t="shared" si="7"/>
        <v>0</v>
      </c>
    </row>
    <row r="45" spans="1:12" ht="30" customHeight="1" x14ac:dyDescent="0.2">
      <c r="A45" s="59">
        <v>33</v>
      </c>
      <c r="B45" s="60" t="s">
        <v>64</v>
      </c>
      <c r="C45" s="60" t="s">
        <v>55</v>
      </c>
      <c r="D45" s="61">
        <v>0</v>
      </c>
      <c r="E45" s="61">
        <v>0</v>
      </c>
      <c r="F45" s="61">
        <v>0</v>
      </c>
      <c r="G45" s="61">
        <v>19200</v>
      </c>
      <c r="H45" s="61">
        <v>0</v>
      </c>
      <c r="I45" s="61">
        <v>0</v>
      </c>
      <c r="J45" s="61">
        <v>0</v>
      </c>
      <c r="K45" s="61">
        <v>0</v>
      </c>
      <c r="L45" s="75">
        <f t="shared" si="7"/>
        <v>19200</v>
      </c>
    </row>
    <row r="46" spans="1:12" ht="30" customHeight="1" x14ac:dyDescent="0.2">
      <c r="A46" s="59">
        <v>34</v>
      </c>
      <c r="B46" s="60" t="s">
        <v>65</v>
      </c>
      <c r="C46" s="60" t="s">
        <v>55</v>
      </c>
      <c r="D46" s="61">
        <v>0</v>
      </c>
      <c r="E46" s="61">
        <v>0</v>
      </c>
      <c r="F46" s="61">
        <v>0</v>
      </c>
      <c r="G46" s="61">
        <v>200630</v>
      </c>
      <c r="H46" s="61">
        <v>0</v>
      </c>
      <c r="I46" s="61">
        <v>0</v>
      </c>
      <c r="J46" s="61">
        <v>0</v>
      </c>
      <c r="K46" s="61">
        <v>0</v>
      </c>
      <c r="L46" s="75">
        <f t="shared" si="7"/>
        <v>200630</v>
      </c>
    </row>
    <row r="47" spans="1:12" ht="30" customHeight="1" x14ac:dyDescent="0.2">
      <c r="A47" s="59">
        <v>35</v>
      </c>
      <c r="B47" s="60" t="s">
        <v>66</v>
      </c>
      <c r="C47" s="60" t="s">
        <v>55</v>
      </c>
      <c r="D47" s="61">
        <v>0</v>
      </c>
      <c r="E47" s="61">
        <v>0</v>
      </c>
      <c r="F47" s="61">
        <v>0</v>
      </c>
      <c r="G47" s="61">
        <v>178757.2</v>
      </c>
      <c r="H47" s="61">
        <v>0</v>
      </c>
      <c r="I47" s="61">
        <v>0</v>
      </c>
      <c r="J47" s="61">
        <v>0</v>
      </c>
      <c r="K47" s="61">
        <v>0</v>
      </c>
      <c r="L47" s="75">
        <f t="shared" si="7"/>
        <v>178757.2</v>
      </c>
    </row>
    <row r="48" spans="1:12" ht="30" customHeight="1" x14ac:dyDescent="0.2">
      <c r="A48" s="11" t="s">
        <v>67</v>
      </c>
      <c r="B48" s="12" t="s">
        <v>68</v>
      </c>
      <c r="C48" s="12"/>
      <c r="D48" s="8">
        <f>D49+D50</f>
        <v>770650</v>
      </c>
      <c r="E48" s="8">
        <v>0</v>
      </c>
      <c r="F48" s="8">
        <v>0</v>
      </c>
      <c r="G48" s="8">
        <v>1432603</v>
      </c>
      <c r="H48" s="8">
        <f t="shared" ref="H48" si="9">H49+H50</f>
        <v>0</v>
      </c>
      <c r="I48" s="8"/>
      <c r="J48" s="8"/>
      <c r="K48" s="8"/>
      <c r="L48" s="8">
        <f t="shared" si="7"/>
        <v>1432603</v>
      </c>
    </row>
    <row r="49" spans="1:12" ht="30" customHeight="1" x14ac:dyDescent="0.2">
      <c r="A49" s="2">
        <v>36</v>
      </c>
      <c r="B49" s="3" t="s">
        <v>69</v>
      </c>
      <c r="C49" s="3" t="s">
        <v>55</v>
      </c>
      <c r="D49" s="9">
        <v>0</v>
      </c>
      <c r="E49" s="9">
        <v>0</v>
      </c>
      <c r="F49" s="9">
        <v>0</v>
      </c>
      <c r="G49" s="9">
        <v>1432604</v>
      </c>
      <c r="H49" s="9">
        <v>0</v>
      </c>
      <c r="I49" s="9">
        <v>0</v>
      </c>
      <c r="J49" s="9">
        <v>0</v>
      </c>
      <c r="K49" s="9">
        <v>0</v>
      </c>
      <c r="L49" s="82">
        <f t="shared" si="7"/>
        <v>1432604</v>
      </c>
    </row>
    <row r="50" spans="1:12" ht="30" customHeight="1" x14ac:dyDescent="0.2">
      <c r="A50" s="2">
        <v>37</v>
      </c>
      <c r="B50" s="88" t="s">
        <v>70</v>
      </c>
      <c r="C50" s="3" t="s">
        <v>55</v>
      </c>
      <c r="D50" s="9">
        <v>770650</v>
      </c>
      <c r="E50" s="9">
        <v>0</v>
      </c>
      <c r="F50" s="9">
        <v>0</v>
      </c>
      <c r="G50" s="9">
        <v>0</v>
      </c>
      <c r="H50" s="9">
        <f t="shared" ref="H50:K51" si="10">H51+H52</f>
        <v>0</v>
      </c>
      <c r="I50" s="9">
        <v>0</v>
      </c>
      <c r="J50" s="9">
        <v>0</v>
      </c>
      <c r="K50" s="9">
        <v>0</v>
      </c>
      <c r="L50" s="82">
        <f t="shared" si="7"/>
        <v>0</v>
      </c>
    </row>
    <row r="51" spans="1:12" ht="30" customHeight="1" x14ac:dyDescent="0.2">
      <c r="A51" s="11" t="s">
        <v>71</v>
      </c>
      <c r="B51" s="12" t="s">
        <v>72</v>
      </c>
      <c r="C51" s="12" t="s">
        <v>55</v>
      </c>
      <c r="D51" s="8">
        <f>D52+D53</f>
        <v>536855.22</v>
      </c>
      <c r="E51" s="10">
        <v>0</v>
      </c>
      <c r="F51" s="10">
        <v>0</v>
      </c>
      <c r="G51" s="10">
        <v>26300</v>
      </c>
      <c r="H51" s="10">
        <f t="shared" si="10"/>
        <v>0</v>
      </c>
      <c r="I51" s="10">
        <f t="shared" si="10"/>
        <v>0</v>
      </c>
      <c r="J51" s="10">
        <f t="shared" si="10"/>
        <v>0</v>
      </c>
      <c r="K51" s="10">
        <f t="shared" si="10"/>
        <v>0</v>
      </c>
      <c r="L51" s="10">
        <f t="shared" si="7"/>
        <v>26300</v>
      </c>
    </row>
    <row r="52" spans="1:12" ht="30" customHeight="1" x14ac:dyDescent="0.2">
      <c r="A52" s="59">
        <v>38</v>
      </c>
      <c r="B52" s="60" t="s">
        <v>73</v>
      </c>
      <c r="C52" s="60" t="s">
        <v>55</v>
      </c>
      <c r="D52" s="61">
        <v>408736.63</v>
      </c>
      <c r="E52" s="75">
        <v>0</v>
      </c>
      <c r="F52" s="75">
        <v>0</v>
      </c>
      <c r="G52" s="75">
        <v>12470</v>
      </c>
      <c r="H52" s="61">
        <v>0</v>
      </c>
      <c r="I52" s="61">
        <v>0</v>
      </c>
      <c r="J52" s="61">
        <v>0</v>
      </c>
      <c r="K52" s="61">
        <v>0</v>
      </c>
      <c r="L52" s="75">
        <f t="shared" si="7"/>
        <v>12470</v>
      </c>
    </row>
    <row r="53" spans="1:12" ht="30" customHeight="1" x14ac:dyDescent="0.2">
      <c r="A53" s="59">
        <v>39</v>
      </c>
      <c r="B53" s="86" t="s">
        <v>74</v>
      </c>
      <c r="C53" s="60" t="s">
        <v>55</v>
      </c>
      <c r="D53" s="61">
        <v>128118.59</v>
      </c>
      <c r="E53" s="61">
        <v>0</v>
      </c>
      <c r="F53" s="61">
        <v>0</v>
      </c>
      <c r="G53" s="61">
        <v>13830</v>
      </c>
      <c r="H53" s="61">
        <f>H54+H56+H57</f>
        <v>0</v>
      </c>
      <c r="I53" s="61">
        <v>0</v>
      </c>
      <c r="J53" s="61">
        <v>0</v>
      </c>
      <c r="K53" s="61">
        <v>0</v>
      </c>
      <c r="L53" s="75">
        <f t="shared" si="7"/>
        <v>13830</v>
      </c>
    </row>
    <row r="54" spans="1:12" s="36" customFormat="1" ht="30" customHeight="1" x14ac:dyDescent="0.2">
      <c r="A54" s="11" t="s">
        <v>75</v>
      </c>
      <c r="B54" s="12" t="s">
        <v>76</v>
      </c>
      <c r="C54" s="12" t="s">
        <v>55</v>
      </c>
      <c r="D54" s="8">
        <f>D56+D57+D58+D59+D60</f>
        <v>4864945.24</v>
      </c>
      <c r="E54" s="8">
        <v>0</v>
      </c>
      <c r="F54" s="8">
        <v>0</v>
      </c>
      <c r="G54" s="8">
        <v>2085941</v>
      </c>
      <c r="H54" s="8">
        <f>H56+H57+H58</f>
        <v>0</v>
      </c>
      <c r="I54" s="8">
        <f t="shared" ref="I54:K54" si="11">I56+I57+I58</f>
        <v>0</v>
      </c>
      <c r="J54" s="10">
        <f>SUM(J55:J58)</f>
        <v>788</v>
      </c>
      <c r="K54" s="8">
        <f t="shared" si="11"/>
        <v>0</v>
      </c>
      <c r="L54" s="10">
        <f t="shared" si="7"/>
        <v>2086729</v>
      </c>
    </row>
    <row r="55" spans="1:12" s="36" customFormat="1" ht="30" customHeight="1" x14ac:dyDescent="0.2">
      <c r="A55" s="2">
        <v>40</v>
      </c>
      <c r="B55" s="88" t="s">
        <v>77</v>
      </c>
      <c r="C55" s="3" t="s">
        <v>55</v>
      </c>
      <c r="D55" s="76">
        <v>0</v>
      </c>
      <c r="E55" s="76">
        <v>16400000</v>
      </c>
      <c r="F55" s="77">
        <v>0</v>
      </c>
      <c r="G55" s="91">
        <v>0</v>
      </c>
      <c r="H55" s="78">
        <v>0</v>
      </c>
      <c r="I55" s="78">
        <v>0</v>
      </c>
      <c r="J55" s="78">
        <v>0</v>
      </c>
      <c r="K55" s="78">
        <v>0</v>
      </c>
      <c r="L55" s="82">
        <f t="shared" si="7"/>
        <v>16400000</v>
      </c>
    </row>
    <row r="56" spans="1:12" ht="30" customHeight="1" x14ac:dyDescent="0.2">
      <c r="A56" s="2">
        <v>41</v>
      </c>
      <c r="B56" s="88" t="s">
        <v>78</v>
      </c>
      <c r="C56" s="3" t="s">
        <v>55</v>
      </c>
      <c r="D56" s="9">
        <v>110092.99</v>
      </c>
      <c r="E56" s="78">
        <v>0</v>
      </c>
      <c r="F56" s="78">
        <v>0</v>
      </c>
      <c r="G56" s="9">
        <v>885393</v>
      </c>
      <c r="H56" s="78">
        <v>0</v>
      </c>
      <c r="I56" s="78">
        <v>0</v>
      </c>
      <c r="J56" s="9">
        <v>788</v>
      </c>
      <c r="K56" s="9">
        <v>0</v>
      </c>
      <c r="L56" s="82">
        <f t="shared" si="7"/>
        <v>886181</v>
      </c>
    </row>
    <row r="57" spans="1:12" ht="30" customHeight="1" x14ac:dyDescent="0.2">
      <c r="A57" s="2">
        <v>42</v>
      </c>
      <c r="B57" s="88" t="s">
        <v>79</v>
      </c>
      <c r="C57" s="3" t="s">
        <v>55</v>
      </c>
      <c r="D57" s="9">
        <v>139072.25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9">
        <v>0</v>
      </c>
      <c r="K57" s="9">
        <v>0</v>
      </c>
      <c r="L57" s="82">
        <f t="shared" si="7"/>
        <v>0</v>
      </c>
    </row>
    <row r="58" spans="1:12" ht="30" customHeight="1" x14ac:dyDescent="0.2">
      <c r="A58" s="2">
        <v>43</v>
      </c>
      <c r="B58" s="88" t="s">
        <v>80</v>
      </c>
      <c r="C58" s="3" t="s">
        <v>55</v>
      </c>
      <c r="D58" s="9">
        <v>139405</v>
      </c>
      <c r="E58" s="78">
        <v>0</v>
      </c>
      <c r="F58" s="78">
        <v>0</v>
      </c>
      <c r="G58" s="78">
        <v>0</v>
      </c>
      <c r="H58" s="78">
        <v>0</v>
      </c>
      <c r="I58" s="78">
        <v>0</v>
      </c>
      <c r="J58" s="78">
        <v>0</v>
      </c>
      <c r="K58" s="9">
        <v>0</v>
      </c>
      <c r="L58" s="82">
        <f t="shared" si="7"/>
        <v>0</v>
      </c>
    </row>
    <row r="59" spans="1:12" ht="29.45" customHeight="1" x14ac:dyDescent="0.2">
      <c r="A59" s="2">
        <v>44</v>
      </c>
      <c r="B59" s="88" t="s">
        <v>81</v>
      </c>
      <c r="C59" s="3" t="s">
        <v>55</v>
      </c>
      <c r="D59" s="92">
        <v>0</v>
      </c>
      <c r="E59" s="78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9">
        <v>10285000</v>
      </c>
      <c r="L59" s="82">
        <f t="shared" si="7"/>
        <v>10285000</v>
      </c>
    </row>
    <row r="60" spans="1:12" ht="25.5" x14ac:dyDescent="0.2">
      <c r="A60" s="2">
        <v>45</v>
      </c>
      <c r="B60" s="88" t="s">
        <v>82</v>
      </c>
      <c r="C60" s="3" t="s">
        <v>55</v>
      </c>
      <c r="D60" s="76">
        <v>4476375</v>
      </c>
      <c r="E60" s="78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92">
        <v>0</v>
      </c>
      <c r="L60" s="82">
        <f t="shared" si="7"/>
        <v>0</v>
      </c>
    </row>
    <row r="61" spans="1:12" ht="29.45" customHeight="1" x14ac:dyDescent="0.2">
      <c r="A61" s="2">
        <v>46</v>
      </c>
      <c r="B61" s="88" t="s">
        <v>83</v>
      </c>
      <c r="C61" s="3" t="s">
        <v>55</v>
      </c>
      <c r="D61" s="92">
        <v>0</v>
      </c>
      <c r="E61" s="78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92">
        <v>0</v>
      </c>
      <c r="L61" s="82">
        <f t="shared" si="7"/>
        <v>0</v>
      </c>
    </row>
    <row r="62" spans="1:12" ht="32.450000000000003" customHeight="1" x14ac:dyDescent="0.2">
      <c r="A62" s="79"/>
      <c r="B62" s="93" t="s">
        <v>84</v>
      </c>
      <c r="C62" s="93"/>
      <c r="D62" s="93"/>
      <c r="E62" s="93"/>
      <c r="F62" s="93"/>
      <c r="G62" s="93"/>
      <c r="H62" s="93"/>
      <c r="I62" s="93"/>
      <c r="J62" s="93"/>
      <c r="K62" s="93"/>
      <c r="L62" s="94"/>
    </row>
  </sheetData>
  <mergeCells count="1">
    <mergeCell ref="A2:L2"/>
  </mergeCells>
  <pageMargins left="0.31496062992125984" right="0.31496062992125984" top="0.55118110236220474" bottom="0.35433070866141736" header="0.31496062992125984" footer="0.11811023622047245"/>
  <pageSetup paperSize="9" scale="76" fitToHeight="111" orientation="landscape" r:id="rId1"/>
  <headerFooter>
    <oddHeader>&amp;LIerobežotas pieejamības informācija</oddHeader>
    <oddFooter>&amp;C&amp;P no &amp;N</oddFooter>
  </headerFooter>
  <rowBreaks count="1" manualBreakCount="1">
    <brk id="31" max="1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08DC5-4BD7-4AF9-8CA1-30BF4452CDD1}">
  <sheetPr>
    <pageSetUpPr fitToPage="1"/>
  </sheetPr>
  <dimension ref="A1:D140"/>
  <sheetViews>
    <sheetView view="pageBreakPreview" topLeftCell="A4" zoomScaleNormal="100" zoomScaleSheetLayoutView="100" workbookViewId="0">
      <selection activeCell="D6" sqref="D6:D140"/>
    </sheetView>
  </sheetViews>
  <sheetFormatPr defaultColWidth="8.85546875" defaultRowHeight="15" x14ac:dyDescent="0.25"/>
  <cols>
    <col min="1" max="1" width="8" style="4" customWidth="1"/>
    <col min="2" max="2" width="47.28515625" style="6" customWidth="1"/>
    <col min="3" max="3" width="15.7109375" style="7" customWidth="1"/>
    <col min="4" max="4" width="13.7109375" style="4" customWidth="1"/>
    <col min="5" max="16384" width="8.85546875" style="4"/>
  </cols>
  <sheetData>
    <row r="1" spans="1:4" x14ac:dyDescent="0.25">
      <c r="A1" s="16"/>
      <c r="B1" s="17"/>
      <c r="C1" s="18"/>
      <c r="D1" s="57" t="s">
        <v>85</v>
      </c>
    </row>
    <row r="2" spans="1:4" ht="41.45" customHeight="1" x14ac:dyDescent="0.25">
      <c r="A2" s="68" t="s">
        <v>86</v>
      </c>
      <c r="B2" s="68"/>
      <c r="C2" s="68"/>
      <c r="D2" s="68"/>
    </row>
    <row r="3" spans="1:4" ht="70.150000000000006" customHeight="1" x14ac:dyDescent="0.25">
      <c r="A3" s="19" t="s">
        <v>87</v>
      </c>
      <c r="B3" s="19" t="s">
        <v>88</v>
      </c>
      <c r="C3" s="19" t="s">
        <v>89</v>
      </c>
      <c r="D3" s="19" t="s">
        <v>90</v>
      </c>
    </row>
    <row r="4" spans="1:4" ht="16.899999999999999" customHeight="1" x14ac:dyDescent="0.25">
      <c r="A4" s="20">
        <v>1</v>
      </c>
      <c r="B4" s="20">
        <v>2</v>
      </c>
      <c r="C4" s="20">
        <v>3</v>
      </c>
      <c r="D4" s="21">
        <v>4</v>
      </c>
    </row>
    <row r="5" spans="1:4" ht="21.6" customHeight="1" x14ac:dyDescent="0.25">
      <c r="A5" s="69" t="s">
        <v>91</v>
      </c>
      <c r="B5" s="70"/>
      <c r="C5" s="22">
        <f>C6+C7+C8+C9+C137</f>
        <v>1379906705.4358442</v>
      </c>
      <c r="D5" s="23">
        <f>SUM(D6+D7+D8+D9+D138+D139+D140)</f>
        <v>99.999999999999986</v>
      </c>
    </row>
    <row r="6" spans="1:4" ht="22.9" customHeight="1" x14ac:dyDescent="0.25">
      <c r="A6" s="2">
        <v>1</v>
      </c>
      <c r="B6" s="24" t="s">
        <v>92</v>
      </c>
      <c r="C6" s="25">
        <f>C12+C18+C24+C30+C36+C42+C48+C54+C60+C66+C72+C78+C84+C90+C96+C102+C108+C114+C120+C126+C132</f>
        <v>151442139.23724002</v>
      </c>
      <c r="D6" s="26">
        <f>C6*100/C$5</f>
        <v>10.974810010029405</v>
      </c>
    </row>
    <row r="7" spans="1:4" ht="19.899999999999999" customHeight="1" x14ac:dyDescent="0.25">
      <c r="A7" s="2">
        <v>2</v>
      </c>
      <c r="B7" s="24" t="s">
        <v>93</v>
      </c>
      <c r="C7" s="25">
        <f t="shared" ref="C7:C10" si="0">C13+C19+C25+C31+C37+C43+C49+C55+C61+C67+C73+C79+C85+C91+C97+C103+C109+C115+C121+C127+C133</f>
        <v>785933404.72700405</v>
      </c>
      <c r="D7" s="26">
        <f t="shared" ref="D7:D70" si="1">C7*100/C$5</f>
        <v>56.955546460567902</v>
      </c>
    </row>
    <row r="8" spans="1:4" ht="19.899999999999999" customHeight="1" x14ac:dyDescent="0.25">
      <c r="A8" s="2">
        <v>3</v>
      </c>
      <c r="B8" s="24" t="s">
        <v>94</v>
      </c>
      <c r="C8" s="25">
        <f t="shared" si="0"/>
        <v>124963065.44</v>
      </c>
      <c r="D8" s="26">
        <f t="shared" si="1"/>
        <v>9.0559068194780856</v>
      </c>
    </row>
    <row r="9" spans="1:4" ht="18.600000000000001" customHeight="1" x14ac:dyDescent="0.25">
      <c r="A9" s="2">
        <v>4</v>
      </c>
      <c r="B9" s="24" t="s">
        <v>95</v>
      </c>
      <c r="C9" s="25">
        <f t="shared" si="0"/>
        <v>239913696.0316</v>
      </c>
      <c r="D9" s="26">
        <f t="shared" si="1"/>
        <v>17.386225828638405</v>
      </c>
    </row>
    <row r="10" spans="1:4" ht="15.6" hidden="1" customHeight="1" x14ac:dyDescent="0.25">
      <c r="A10" s="2">
        <v>5</v>
      </c>
      <c r="B10" s="27" t="s">
        <v>96</v>
      </c>
      <c r="C10" s="25">
        <f t="shared" si="0"/>
        <v>27923856</v>
      </c>
      <c r="D10" s="26">
        <f t="shared" si="1"/>
        <v>2.0236046313855862</v>
      </c>
    </row>
    <row r="11" spans="1:4" hidden="1" x14ac:dyDescent="0.25">
      <c r="A11" s="2">
        <v>6</v>
      </c>
      <c r="B11" s="28" t="s">
        <v>97</v>
      </c>
      <c r="C11" s="25">
        <f>SUM(C12:C15)</f>
        <v>29839989.98</v>
      </c>
      <c r="D11" s="26">
        <f t="shared" si="1"/>
        <v>2.1624643073659842</v>
      </c>
    </row>
    <row r="12" spans="1:4" ht="32.450000000000003" hidden="1" customHeight="1" x14ac:dyDescent="0.25">
      <c r="A12" s="2">
        <v>7</v>
      </c>
      <c r="B12" s="24" t="s">
        <v>98</v>
      </c>
      <c r="C12" s="25">
        <v>5057514.95</v>
      </c>
      <c r="D12" s="26">
        <f t="shared" si="1"/>
        <v>0.36651136849158084</v>
      </c>
    </row>
    <row r="13" spans="1:4" ht="30.6" hidden="1" customHeight="1" x14ac:dyDescent="0.25">
      <c r="A13" s="2">
        <v>8</v>
      </c>
      <c r="B13" s="24" t="s">
        <v>99</v>
      </c>
      <c r="C13" s="25">
        <v>11689371.720000001</v>
      </c>
      <c r="D13" s="26">
        <f t="shared" si="1"/>
        <v>0.84711319062022428</v>
      </c>
    </row>
    <row r="14" spans="1:4" ht="25.5" hidden="1" x14ac:dyDescent="0.25">
      <c r="A14" s="2">
        <v>9</v>
      </c>
      <c r="B14" s="24" t="s">
        <v>100</v>
      </c>
      <c r="C14" s="25">
        <v>3075000</v>
      </c>
      <c r="D14" s="26">
        <f t="shared" si="1"/>
        <v>0.22284115207837618</v>
      </c>
    </row>
    <row r="15" spans="1:4" hidden="1" x14ac:dyDescent="0.25">
      <c r="A15" s="2">
        <v>10</v>
      </c>
      <c r="B15" s="24" t="s">
        <v>101</v>
      </c>
      <c r="C15" s="25">
        <v>10018103.309999999</v>
      </c>
      <c r="D15" s="26">
        <f t="shared" si="1"/>
        <v>0.72599859617580276</v>
      </c>
    </row>
    <row r="16" spans="1:4" hidden="1" x14ac:dyDescent="0.25">
      <c r="A16" s="2">
        <v>11</v>
      </c>
      <c r="B16" s="27" t="s">
        <v>96</v>
      </c>
      <c r="C16" s="25">
        <v>5000000</v>
      </c>
      <c r="D16" s="26">
        <f t="shared" si="1"/>
        <v>0.36234333671280677</v>
      </c>
    </row>
    <row r="17" spans="1:4" s="5" customFormat="1" hidden="1" x14ac:dyDescent="0.25">
      <c r="A17" s="2">
        <v>12</v>
      </c>
      <c r="B17" s="28" t="s">
        <v>102</v>
      </c>
      <c r="C17" s="25">
        <f>SUM(C18:C21)</f>
        <v>24025387.030000001</v>
      </c>
      <c r="D17" s="26">
        <f t="shared" si="1"/>
        <v>1.7410877804533582</v>
      </c>
    </row>
    <row r="18" spans="1:4" ht="32.450000000000003" hidden="1" customHeight="1" x14ac:dyDescent="0.25">
      <c r="A18" s="2">
        <v>13</v>
      </c>
      <c r="B18" s="24" t="s">
        <v>98</v>
      </c>
      <c r="C18" s="25">
        <v>273000</v>
      </c>
      <c r="D18" s="26">
        <f t="shared" si="1"/>
        <v>1.9783946184519251E-2</v>
      </c>
    </row>
    <row r="19" spans="1:4" ht="30.6" hidden="1" customHeight="1" x14ac:dyDescent="0.25">
      <c r="A19" s="2">
        <v>14</v>
      </c>
      <c r="B19" s="24" t="s">
        <v>99</v>
      </c>
      <c r="C19" s="25">
        <v>8997307.0300000012</v>
      </c>
      <c r="D19" s="26">
        <f t="shared" si="1"/>
        <v>0.65202285013595884</v>
      </c>
    </row>
    <row r="20" spans="1:4" ht="25.5" hidden="1" x14ac:dyDescent="0.25">
      <c r="A20" s="2">
        <v>15</v>
      </c>
      <c r="B20" s="24" t="s">
        <v>100</v>
      </c>
      <c r="C20" s="25">
        <v>7543080</v>
      </c>
      <c r="D20" s="26">
        <f t="shared" si="1"/>
        <v>0.54663695525832778</v>
      </c>
    </row>
    <row r="21" spans="1:4" hidden="1" x14ac:dyDescent="0.25">
      <c r="A21" s="2">
        <v>16</v>
      </c>
      <c r="B21" s="24" t="s">
        <v>101</v>
      </c>
      <c r="C21" s="25">
        <v>7212000</v>
      </c>
      <c r="D21" s="26">
        <f t="shared" si="1"/>
        <v>0.52264402887455252</v>
      </c>
    </row>
    <row r="22" spans="1:4" hidden="1" x14ac:dyDescent="0.25">
      <c r="A22" s="2">
        <v>17</v>
      </c>
      <c r="B22" s="27" t="s">
        <v>96</v>
      </c>
      <c r="C22" s="25">
        <v>800000</v>
      </c>
      <c r="D22" s="26">
        <f t="shared" si="1"/>
        <v>5.7974933874049089E-2</v>
      </c>
    </row>
    <row r="23" spans="1:4" s="5" customFormat="1" hidden="1" x14ac:dyDescent="0.25">
      <c r="A23" s="2">
        <v>18</v>
      </c>
      <c r="B23" s="28" t="s">
        <v>103</v>
      </c>
      <c r="C23" s="25">
        <f>SUM(C24:C27)</f>
        <v>78261530</v>
      </c>
      <c r="D23" s="26">
        <f t="shared" si="1"/>
        <v>5.6715087832898865</v>
      </c>
    </row>
    <row r="24" spans="1:4" ht="32.450000000000003" hidden="1" customHeight="1" x14ac:dyDescent="0.25">
      <c r="A24" s="2">
        <v>19</v>
      </c>
      <c r="B24" s="24" t="s">
        <v>98</v>
      </c>
      <c r="C24" s="25">
        <v>4391168</v>
      </c>
      <c r="D24" s="26">
        <f t="shared" si="1"/>
        <v>0.31822209303730048</v>
      </c>
    </row>
    <row r="25" spans="1:4" ht="30.6" hidden="1" customHeight="1" x14ac:dyDescent="0.25">
      <c r="A25" s="2">
        <v>20</v>
      </c>
      <c r="B25" s="24" t="s">
        <v>99</v>
      </c>
      <c r="C25" s="25">
        <v>40146026</v>
      </c>
      <c r="D25" s="26">
        <f t="shared" si="1"/>
        <v>2.9093290033198191</v>
      </c>
    </row>
    <row r="26" spans="1:4" ht="25.5" hidden="1" x14ac:dyDescent="0.25">
      <c r="A26" s="2">
        <v>21</v>
      </c>
      <c r="B26" s="24" t="s">
        <v>100</v>
      </c>
      <c r="C26" s="25">
        <v>10381920</v>
      </c>
      <c r="D26" s="26">
        <f t="shared" si="1"/>
        <v>0.75236390685708465</v>
      </c>
    </row>
    <row r="27" spans="1:4" hidden="1" x14ac:dyDescent="0.25">
      <c r="A27" s="2">
        <v>22</v>
      </c>
      <c r="B27" s="24" t="s">
        <v>101</v>
      </c>
      <c r="C27" s="25">
        <v>23342416</v>
      </c>
      <c r="D27" s="26">
        <f t="shared" si="1"/>
        <v>1.6915937800756817</v>
      </c>
    </row>
    <row r="28" spans="1:4" hidden="1" x14ac:dyDescent="0.25">
      <c r="A28" s="2">
        <v>23</v>
      </c>
      <c r="B28" s="27" t="s">
        <v>96</v>
      </c>
      <c r="C28" s="25">
        <v>2681380</v>
      </c>
      <c r="D28" s="26">
        <f t="shared" si="1"/>
        <v>0.19431603523899718</v>
      </c>
    </row>
    <row r="29" spans="1:4" hidden="1" x14ac:dyDescent="0.25">
      <c r="A29" s="2">
        <v>24</v>
      </c>
      <c r="B29" s="28" t="s">
        <v>104</v>
      </c>
      <c r="C29" s="25">
        <f>SUM(C30:C33)</f>
        <v>60184302</v>
      </c>
      <c r="D29" s="26">
        <f t="shared" si="1"/>
        <v>4.3614761608822503</v>
      </c>
    </row>
    <row r="30" spans="1:4" ht="32.450000000000003" hidden="1" customHeight="1" x14ac:dyDescent="0.25">
      <c r="A30" s="2">
        <v>25</v>
      </c>
      <c r="B30" s="24" t="s">
        <v>98</v>
      </c>
      <c r="C30" s="25">
        <v>6335000</v>
      </c>
      <c r="D30" s="26">
        <f t="shared" si="1"/>
        <v>0.45908900761512622</v>
      </c>
    </row>
    <row r="31" spans="1:4" ht="30.6" hidden="1" customHeight="1" x14ac:dyDescent="0.25">
      <c r="A31" s="2">
        <v>26</v>
      </c>
      <c r="B31" s="24" t="s">
        <v>99</v>
      </c>
      <c r="C31" s="25">
        <v>22745697</v>
      </c>
      <c r="D31" s="26">
        <f t="shared" si="1"/>
        <v>1.6483503493676959</v>
      </c>
    </row>
    <row r="32" spans="1:4" ht="25.5" hidden="1" x14ac:dyDescent="0.25">
      <c r="A32" s="2">
        <v>27</v>
      </c>
      <c r="B32" s="24" t="s">
        <v>100</v>
      </c>
      <c r="C32" s="25">
        <v>9992473</v>
      </c>
      <c r="D32" s="26">
        <f t="shared" si="1"/>
        <v>0.72414120176652619</v>
      </c>
    </row>
    <row r="33" spans="1:4" hidden="1" x14ac:dyDescent="0.25">
      <c r="A33" s="2">
        <v>28</v>
      </c>
      <c r="B33" s="24" t="s">
        <v>101</v>
      </c>
      <c r="C33" s="25">
        <f>14076132+C34+3505000</f>
        <v>21111132</v>
      </c>
      <c r="D33" s="26">
        <f t="shared" si="1"/>
        <v>1.529895602132902</v>
      </c>
    </row>
    <row r="34" spans="1:4" hidden="1" x14ac:dyDescent="0.25">
      <c r="A34" s="2">
        <v>29</v>
      </c>
      <c r="B34" s="27" t="s">
        <v>96</v>
      </c>
      <c r="C34" s="25">
        <v>3530000</v>
      </c>
      <c r="D34" s="26">
        <f t="shared" si="1"/>
        <v>0.25581439571924158</v>
      </c>
    </row>
    <row r="35" spans="1:4" hidden="1" x14ac:dyDescent="0.25">
      <c r="A35" s="2">
        <v>30</v>
      </c>
      <c r="B35" s="28" t="s">
        <v>105</v>
      </c>
      <c r="C35" s="25">
        <f>SUM(C36:C39)</f>
        <v>32158123</v>
      </c>
      <c r="D35" s="26">
        <f t="shared" si="1"/>
        <v>2.3304563180481712</v>
      </c>
    </row>
    <row r="36" spans="1:4" ht="32.450000000000003" hidden="1" customHeight="1" x14ac:dyDescent="0.25">
      <c r="A36" s="2">
        <v>31</v>
      </c>
      <c r="B36" s="24" t="s">
        <v>98</v>
      </c>
      <c r="C36" s="25">
        <v>6207932</v>
      </c>
      <c r="D36" s="26">
        <f t="shared" si="1"/>
        <v>0.44988055899324164</v>
      </c>
    </row>
    <row r="37" spans="1:4" ht="30.6" hidden="1" customHeight="1" x14ac:dyDescent="0.25">
      <c r="A37" s="2">
        <v>32</v>
      </c>
      <c r="B37" s="24" t="s">
        <v>99</v>
      </c>
      <c r="C37" s="25">
        <v>16965460</v>
      </c>
      <c r="D37" s="26">
        <f t="shared" si="1"/>
        <v>1.2294642770535311</v>
      </c>
    </row>
    <row r="38" spans="1:4" ht="25.5" hidden="1" x14ac:dyDescent="0.25">
      <c r="A38" s="2">
        <v>33</v>
      </c>
      <c r="B38" s="24" t="s">
        <v>100</v>
      </c>
      <c r="C38" s="25">
        <v>1443000</v>
      </c>
      <c r="D38" s="26">
        <f t="shared" si="1"/>
        <v>0.10457228697531604</v>
      </c>
    </row>
    <row r="39" spans="1:4" hidden="1" x14ac:dyDescent="0.25">
      <c r="A39" s="2">
        <v>34</v>
      </c>
      <c r="B39" s="24" t="s">
        <v>101</v>
      </c>
      <c r="C39" s="25">
        <v>7541731</v>
      </c>
      <c r="D39" s="26">
        <f t="shared" si="1"/>
        <v>0.54653919502608261</v>
      </c>
    </row>
    <row r="40" spans="1:4" hidden="1" x14ac:dyDescent="0.25">
      <c r="A40" s="2">
        <v>35</v>
      </c>
      <c r="B40" s="27" t="s">
        <v>96</v>
      </c>
      <c r="C40" s="25">
        <v>700000</v>
      </c>
      <c r="D40" s="26">
        <f t="shared" si="1"/>
        <v>5.072806713979295E-2</v>
      </c>
    </row>
    <row r="41" spans="1:4" hidden="1" x14ac:dyDescent="0.25">
      <c r="A41" s="2">
        <v>36</v>
      </c>
      <c r="B41" s="28" t="s">
        <v>106</v>
      </c>
      <c r="C41" s="25">
        <f>SUM(C42:C45)</f>
        <v>32266223.415239997</v>
      </c>
      <c r="D41" s="26">
        <f t="shared" si="1"/>
        <v>2.3382902110797916</v>
      </c>
    </row>
    <row r="42" spans="1:4" ht="32.450000000000003" hidden="1" customHeight="1" x14ac:dyDescent="0.25">
      <c r="A42" s="2">
        <v>37</v>
      </c>
      <c r="B42" s="24" t="s">
        <v>98</v>
      </c>
      <c r="C42" s="25">
        <v>4654388.5072400002</v>
      </c>
      <c r="D42" s="26">
        <f t="shared" si="1"/>
        <v>0.33729733241421633</v>
      </c>
    </row>
    <row r="43" spans="1:4" ht="30.6" hidden="1" customHeight="1" x14ac:dyDescent="0.25">
      <c r="A43" s="2">
        <v>38</v>
      </c>
      <c r="B43" s="24" t="s">
        <v>99</v>
      </c>
      <c r="C43" s="25">
        <v>12101851.148</v>
      </c>
      <c r="D43" s="26">
        <f t="shared" si="1"/>
        <v>0.87700502507360623</v>
      </c>
    </row>
    <row r="44" spans="1:4" ht="25.5" hidden="1" x14ac:dyDescent="0.25">
      <c r="A44" s="2">
        <v>39</v>
      </c>
      <c r="B44" s="24" t="s">
        <v>100</v>
      </c>
      <c r="C44" s="25">
        <v>10818577.629999999</v>
      </c>
      <c r="D44" s="26">
        <f t="shared" si="1"/>
        <v>0.78400790338814585</v>
      </c>
    </row>
    <row r="45" spans="1:4" hidden="1" x14ac:dyDescent="0.25">
      <c r="A45" s="2">
        <v>40</v>
      </c>
      <c r="B45" s="24" t="s">
        <v>101</v>
      </c>
      <c r="C45" s="25">
        <v>4691406.13</v>
      </c>
      <c r="D45" s="26">
        <f t="shared" si="1"/>
        <v>0.33997995020382316</v>
      </c>
    </row>
    <row r="46" spans="1:4" hidden="1" x14ac:dyDescent="0.25">
      <c r="A46" s="2">
        <v>41</v>
      </c>
      <c r="B46" s="27" t="s">
        <v>96</v>
      </c>
      <c r="C46" s="25">
        <v>2550330</v>
      </c>
      <c r="D46" s="26">
        <f t="shared" si="1"/>
        <v>0.1848190163837545</v>
      </c>
    </row>
    <row r="47" spans="1:4" hidden="1" x14ac:dyDescent="0.25">
      <c r="A47" s="2">
        <v>42</v>
      </c>
      <c r="B47" s="28" t="s">
        <v>107</v>
      </c>
      <c r="C47" s="25">
        <f>SUM(C48:C51)</f>
        <v>8521373.4195041321</v>
      </c>
      <c r="D47" s="26">
        <f t="shared" si="1"/>
        <v>0.61753257563978958</v>
      </c>
    </row>
    <row r="48" spans="1:4" ht="32.450000000000003" hidden="1" customHeight="1" x14ac:dyDescent="0.25">
      <c r="A48" s="2">
        <v>43</v>
      </c>
      <c r="B48" s="24" t="s">
        <v>98</v>
      </c>
      <c r="C48" s="25">
        <v>0</v>
      </c>
      <c r="D48" s="26">
        <f t="shared" si="1"/>
        <v>0</v>
      </c>
    </row>
    <row r="49" spans="1:4" ht="30.6" hidden="1" customHeight="1" x14ac:dyDescent="0.25">
      <c r="A49" s="2">
        <v>44</v>
      </c>
      <c r="B49" s="24" t="s">
        <v>99</v>
      </c>
      <c r="C49" s="25">
        <v>6285438.3595041316</v>
      </c>
      <c r="D49" s="26">
        <f t="shared" si="1"/>
        <v>0.4554973415770795</v>
      </c>
    </row>
    <row r="50" spans="1:4" ht="25.5" hidden="1" x14ac:dyDescent="0.25">
      <c r="A50" s="2">
        <v>45</v>
      </c>
      <c r="B50" s="24" t="s">
        <v>100</v>
      </c>
      <c r="C50" s="25">
        <v>1946899.06</v>
      </c>
      <c r="D50" s="26">
        <f t="shared" si="1"/>
        <v>0.14108918032868542</v>
      </c>
    </row>
    <row r="51" spans="1:4" hidden="1" x14ac:dyDescent="0.25">
      <c r="A51" s="2">
        <v>46</v>
      </c>
      <c r="B51" s="24" t="s">
        <v>101</v>
      </c>
      <c r="C51" s="25">
        <v>289036</v>
      </c>
      <c r="D51" s="26">
        <f t="shared" si="1"/>
        <v>2.0946053734024566E-2</v>
      </c>
    </row>
    <row r="52" spans="1:4" hidden="1" x14ac:dyDescent="0.25">
      <c r="A52" s="2">
        <v>47</v>
      </c>
      <c r="B52" s="27" t="s">
        <v>96</v>
      </c>
      <c r="C52" s="25">
        <v>0</v>
      </c>
      <c r="D52" s="26">
        <f t="shared" si="1"/>
        <v>0</v>
      </c>
    </row>
    <row r="53" spans="1:4" hidden="1" x14ac:dyDescent="0.25">
      <c r="A53" s="2">
        <v>48</v>
      </c>
      <c r="B53" s="29" t="s">
        <v>108</v>
      </c>
      <c r="C53" s="25">
        <f>SUM(C54:C57)</f>
        <v>364507897.17000002</v>
      </c>
      <c r="D53" s="26">
        <f t="shared" si="1"/>
        <v>26.415401543749294</v>
      </c>
    </row>
    <row r="54" spans="1:4" ht="32.450000000000003" hidden="1" customHeight="1" x14ac:dyDescent="0.25">
      <c r="A54" s="2">
        <v>49</v>
      </c>
      <c r="B54" s="30" t="s">
        <v>98</v>
      </c>
      <c r="C54" s="25">
        <v>35383120</v>
      </c>
      <c r="D54" s="26">
        <f t="shared" si="1"/>
        <v>2.5641675528219299</v>
      </c>
    </row>
    <row r="55" spans="1:4" ht="30.6" hidden="1" customHeight="1" x14ac:dyDescent="0.25">
      <c r="A55" s="2">
        <v>50</v>
      </c>
      <c r="B55" s="30" t="s">
        <v>99</v>
      </c>
      <c r="C55" s="25">
        <v>210293777</v>
      </c>
      <c r="D55" s="26">
        <f t="shared" si="1"/>
        <v>15.239709769623781</v>
      </c>
    </row>
    <row r="56" spans="1:4" ht="25.5" hidden="1" x14ac:dyDescent="0.25">
      <c r="A56" s="2">
        <v>51</v>
      </c>
      <c r="B56" s="30" t="s">
        <v>100</v>
      </c>
      <c r="C56" s="25">
        <v>62153000</v>
      </c>
      <c r="D56" s="26">
        <f t="shared" si="1"/>
        <v>4.5041450813422159</v>
      </c>
    </row>
    <row r="57" spans="1:4" hidden="1" x14ac:dyDescent="0.25">
      <c r="A57" s="2">
        <v>52</v>
      </c>
      <c r="B57" s="24" t="s">
        <v>101</v>
      </c>
      <c r="C57" s="25">
        <v>56678000.170000002</v>
      </c>
      <c r="D57" s="26">
        <f t="shared" si="1"/>
        <v>4.1073791399613659</v>
      </c>
    </row>
    <row r="58" spans="1:4" hidden="1" x14ac:dyDescent="0.25">
      <c r="A58" s="2">
        <v>53</v>
      </c>
      <c r="B58" s="27" t="s">
        <v>96</v>
      </c>
      <c r="C58" s="25">
        <v>4870000</v>
      </c>
      <c r="D58" s="26">
        <f t="shared" si="1"/>
        <v>0.35292240995827384</v>
      </c>
    </row>
    <row r="59" spans="1:4" hidden="1" x14ac:dyDescent="0.25">
      <c r="A59" s="2">
        <v>54</v>
      </c>
      <c r="B59" s="29" t="s">
        <v>109</v>
      </c>
      <c r="C59" s="25">
        <f>SUM(C60:C63)</f>
        <v>115070000</v>
      </c>
      <c r="D59" s="26">
        <f t="shared" si="1"/>
        <v>8.3389695511085353</v>
      </c>
    </row>
    <row r="60" spans="1:4" ht="32.450000000000003" hidden="1" customHeight="1" x14ac:dyDescent="0.25">
      <c r="A60" s="2">
        <v>55</v>
      </c>
      <c r="B60" s="30" t="s">
        <v>98</v>
      </c>
      <c r="C60" s="25">
        <v>28444100</v>
      </c>
      <c r="D60" s="26">
        <f t="shared" si="1"/>
        <v>2.0613060207585496</v>
      </c>
    </row>
    <row r="61" spans="1:4" ht="30.6" hidden="1" customHeight="1" x14ac:dyDescent="0.25">
      <c r="A61" s="2">
        <v>56</v>
      </c>
      <c r="B61" s="30" t="s">
        <v>99</v>
      </c>
      <c r="C61" s="25">
        <v>28786500</v>
      </c>
      <c r="D61" s="26">
        <f t="shared" si="1"/>
        <v>2.0861192924566425</v>
      </c>
    </row>
    <row r="62" spans="1:4" ht="25.5" hidden="1" x14ac:dyDescent="0.25">
      <c r="A62" s="2">
        <v>57</v>
      </c>
      <c r="B62" s="30" t="s">
        <v>100</v>
      </c>
      <c r="C62" s="25">
        <v>7639000</v>
      </c>
      <c r="D62" s="26">
        <f t="shared" si="1"/>
        <v>0.55358814982982618</v>
      </c>
    </row>
    <row r="63" spans="1:4" hidden="1" x14ac:dyDescent="0.25">
      <c r="A63" s="2">
        <v>58</v>
      </c>
      <c r="B63" s="30" t="s">
        <v>101</v>
      </c>
      <c r="C63" s="25">
        <v>50200400</v>
      </c>
      <c r="D63" s="26">
        <f t="shared" si="1"/>
        <v>3.6379560880635173</v>
      </c>
    </row>
    <row r="64" spans="1:4" hidden="1" x14ac:dyDescent="0.25">
      <c r="A64" s="2">
        <v>59</v>
      </c>
      <c r="B64" s="31" t="s">
        <v>96</v>
      </c>
      <c r="C64" s="25">
        <v>3350000</v>
      </c>
      <c r="D64" s="26">
        <f t="shared" si="1"/>
        <v>0.24277003559758056</v>
      </c>
    </row>
    <row r="65" spans="1:4" hidden="1" x14ac:dyDescent="0.25">
      <c r="A65" s="2">
        <v>60</v>
      </c>
      <c r="B65" s="29" t="s">
        <v>110</v>
      </c>
      <c r="C65" s="25">
        <f>SUM(C66:C69)</f>
        <v>406196586.57110006</v>
      </c>
      <c r="D65" s="26">
        <f t="shared" si="1"/>
        <v>29.436525307904979</v>
      </c>
    </row>
    <row r="66" spans="1:4" ht="32.450000000000003" hidden="1" customHeight="1" x14ac:dyDescent="0.25">
      <c r="A66" s="2">
        <v>61</v>
      </c>
      <c r="B66" s="30" t="s">
        <v>98</v>
      </c>
      <c r="C66" s="25">
        <v>50411615.780000001</v>
      </c>
      <c r="D66" s="26">
        <f t="shared" si="1"/>
        <v>3.6532626141618367</v>
      </c>
    </row>
    <row r="67" spans="1:4" ht="30.6" hidden="1" customHeight="1" x14ac:dyDescent="0.25">
      <c r="A67" s="2">
        <v>62</v>
      </c>
      <c r="B67" s="30" t="s">
        <v>99</v>
      </c>
      <c r="C67" s="25">
        <v>328285765.46950001</v>
      </c>
      <c r="D67" s="26">
        <f t="shared" si="1"/>
        <v>23.790431931107314</v>
      </c>
    </row>
    <row r="68" spans="1:4" ht="25.5" hidden="1" x14ac:dyDescent="0.25">
      <c r="A68" s="2">
        <v>63</v>
      </c>
      <c r="B68" s="30" t="s">
        <v>100</v>
      </c>
      <c r="C68" s="25">
        <v>0</v>
      </c>
      <c r="D68" s="26">
        <f t="shared" si="1"/>
        <v>0</v>
      </c>
    </row>
    <row r="69" spans="1:4" hidden="1" x14ac:dyDescent="0.25">
      <c r="A69" s="2">
        <v>64</v>
      </c>
      <c r="B69" s="24" t="s">
        <v>101</v>
      </c>
      <c r="C69" s="25">
        <f>24499205.3216+C70</f>
        <v>27499205.321600001</v>
      </c>
      <c r="D69" s="26">
        <f t="shared" si="1"/>
        <v>1.9928307626358237</v>
      </c>
    </row>
    <row r="70" spans="1:4" hidden="1" x14ac:dyDescent="0.25">
      <c r="A70" s="2">
        <v>65</v>
      </c>
      <c r="B70" s="27" t="s">
        <v>96</v>
      </c>
      <c r="C70" s="25">
        <v>3000000</v>
      </c>
      <c r="D70" s="26">
        <f t="shared" si="1"/>
        <v>0.21740600202768409</v>
      </c>
    </row>
    <row r="71" spans="1:4" hidden="1" x14ac:dyDescent="0.25">
      <c r="A71" s="2">
        <v>66</v>
      </c>
      <c r="B71" s="29" t="s">
        <v>111</v>
      </c>
      <c r="C71" s="25">
        <f>SUM(C72:C75)</f>
        <v>66346080.5</v>
      </c>
      <c r="D71" s="26">
        <f t="shared" ref="D71:D134" si="2">C71*100/C$5</f>
        <v>4.8080120372372974</v>
      </c>
    </row>
    <row r="72" spans="1:4" ht="32.450000000000003" hidden="1" customHeight="1" x14ac:dyDescent="0.25">
      <c r="A72" s="2">
        <v>67</v>
      </c>
      <c r="B72" s="30" t="s">
        <v>98</v>
      </c>
      <c r="C72" s="25">
        <v>7000000</v>
      </c>
      <c r="D72" s="26">
        <f t="shared" si="2"/>
        <v>0.50728067139792954</v>
      </c>
    </row>
    <row r="73" spans="1:4" ht="30.6" hidden="1" customHeight="1" x14ac:dyDescent="0.25">
      <c r="A73" s="2">
        <v>68</v>
      </c>
      <c r="B73" s="30" t="s">
        <v>99</v>
      </c>
      <c r="C73" s="25">
        <v>51078609</v>
      </c>
      <c r="D73" s="26">
        <f t="shared" si="2"/>
        <v>3.7015987239417609</v>
      </c>
    </row>
    <row r="74" spans="1:4" ht="25.5" hidden="1" x14ac:dyDescent="0.25">
      <c r="A74" s="2">
        <v>69</v>
      </c>
      <c r="B74" s="30" t="s">
        <v>100</v>
      </c>
      <c r="C74" s="25">
        <v>1288000</v>
      </c>
      <c r="D74" s="26">
        <f t="shared" si="2"/>
        <v>9.3339643537219033E-2</v>
      </c>
    </row>
    <row r="75" spans="1:4" hidden="1" x14ac:dyDescent="0.25">
      <c r="A75" s="2">
        <v>70</v>
      </c>
      <c r="B75" s="24" t="s">
        <v>101</v>
      </c>
      <c r="C75" s="25">
        <v>6979471.5</v>
      </c>
      <c r="D75" s="26">
        <f t="shared" si="2"/>
        <v>0.50579299836038771</v>
      </c>
    </row>
    <row r="76" spans="1:4" hidden="1" x14ac:dyDescent="0.25">
      <c r="A76" s="2">
        <v>71</v>
      </c>
      <c r="B76" s="31" t="s">
        <v>96</v>
      </c>
      <c r="C76" s="25">
        <v>400000</v>
      </c>
      <c r="D76" s="26">
        <f t="shared" si="2"/>
        <v>2.8987466937024545E-2</v>
      </c>
    </row>
    <row r="77" spans="1:4" s="5" customFormat="1" hidden="1" x14ac:dyDescent="0.25">
      <c r="A77" s="2">
        <v>72</v>
      </c>
      <c r="B77" s="29" t="s">
        <v>112</v>
      </c>
      <c r="C77" s="25">
        <f>SUM(C78:C81)</f>
        <v>4695647</v>
      </c>
      <c r="D77" s="26">
        <f t="shared" si="2"/>
        <v>0.34028728040109624</v>
      </c>
    </row>
    <row r="78" spans="1:4" ht="32.450000000000003" hidden="1" customHeight="1" x14ac:dyDescent="0.25">
      <c r="A78" s="2">
        <v>73</v>
      </c>
      <c r="B78" s="30" t="s">
        <v>98</v>
      </c>
      <c r="C78" s="25">
        <v>1129800</v>
      </c>
      <c r="D78" s="26">
        <f t="shared" si="2"/>
        <v>8.187510036362583E-2</v>
      </c>
    </row>
    <row r="79" spans="1:4" ht="30.6" hidden="1" customHeight="1" x14ac:dyDescent="0.25">
      <c r="A79" s="2">
        <v>74</v>
      </c>
      <c r="B79" s="30" t="s">
        <v>99</v>
      </c>
      <c r="C79" s="25">
        <v>3506526</v>
      </c>
      <c r="D79" s="26">
        <f t="shared" si="2"/>
        <v>0.25411326622204233</v>
      </c>
    </row>
    <row r="80" spans="1:4" ht="25.5" hidden="1" x14ac:dyDescent="0.25">
      <c r="A80" s="2">
        <v>75</v>
      </c>
      <c r="B80" s="30" t="s">
        <v>100</v>
      </c>
      <c r="C80" s="25">
        <v>0</v>
      </c>
      <c r="D80" s="26">
        <f t="shared" si="2"/>
        <v>0</v>
      </c>
    </row>
    <row r="81" spans="1:4" hidden="1" x14ac:dyDescent="0.25">
      <c r="A81" s="2">
        <v>76</v>
      </c>
      <c r="B81" s="24" t="s">
        <v>101</v>
      </c>
      <c r="C81" s="25">
        <v>59321</v>
      </c>
      <c r="D81" s="26">
        <f t="shared" si="2"/>
        <v>4.2989138154280824E-3</v>
      </c>
    </row>
    <row r="82" spans="1:4" hidden="1" x14ac:dyDescent="0.25">
      <c r="A82" s="2">
        <v>77</v>
      </c>
      <c r="B82" s="31" t="s">
        <v>96</v>
      </c>
      <c r="C82" s="25">
        <v>24321</v>
      </c>
      <c r="D82" s="26">
        <f t="shared" si="2"/>
        <v>1.7625104584384349E-3</v>
      </c>
    </row>
    <row r="83" spans="1:4" s="5" customFormat="1" ht="15.6" hidden="1" customHeight="1" x14ac:dyDescent="0.25">
      <c r="A83" s="2">
        <v>78</v>
      </c>
      <c r="B83" s="29" t="s">
        <v>113</v>
      </c>
      <c r="C83" s="25">
        <f>SUM(C84:C87)</f>
        <v>8374235</v>
      </c>
      <c r="D83" s="26">
        <f t="shared" si="2"/>
        <v>0.60686965046343433</v>
      </c>
    </row>
    <row r="84" spans="1:4" ht="28.9" hidden="1" customHeight="1" x14ac:dyDescent="0.25">
      <c r="A84" s="2">
        <v>79</v>
      </c>
      <c r="B84" s="30" t="s">
        <v>98</v>
      </c>
      <c r="C84" s="25">
        <v>0</v>
      </c>
      <c r="D84" s="26">
        <f t="shared" si="2"/>
        <v>0</v>
      </c>
    </row>
    <row r="85" spans="1:4" ht="31.15" hidden="1" customHeight="1" x14ac:dyDescent="0.25">
      <c r="A85" s="2">
        <v>80</v>
      </c>
      <c r="B85" s="30" t="s">
        <v>99</v>
      </c>
      <c r="C85" s="25">
        <v>5300000</v>
      </c>
      <c r="D85" s="26">
        <f t="shared" si="2"/>
        <v>0.38408393691557519</v>
      </c>
    </row>
    <row r="86" spans="1:4" ht="25.5" hidden="1" x14ac:dyDescent="0.25">
      <c r="A86" s="2">
        <v>81</v>
      </c>
      <c r="B86" s="30" t="s">
        <v>100</v>
      </c>
      <c r="C86" s="25">
        <v>1190000</v>
      </c>
      <c r="D86" s="26">
        <f t="shared" si="2"/>
        <v>8.6237714137648025E-2</v>
      </c>
    </row>
    <row r="87" spans="1:4" hidden="1" x14ac:dyDescent="0.25">
      <c r="A87" s="2">
        <v>82</v>
      </c>
      <c r="B87" s="30" t="s">
        <v>101</v>
      </c>
      <c r="C87" s="25">
        <v>1884235</v>
      </c>
      <c r="D87" s="26">
        <f t="shared" si="2"/>
        <v>0.13654799941021112</v>
      </c>
    </row>
    <row r="88" spans="1:4" hidden="1" x14ac:dyDescent="0.25">
      <c r="A88" s="2">
        <v>83</v>
      </c>
      <c r="B88" s="31" t="s">
        <v>96</v>
      </c>
      <c r="C88" s="25">
        <v>355000</v>
      </c>
      <c r="D88" s="26">
        <f t="shared" si="2"/>
        <v>2.5726376906609283E-2</v>
      </c>
    </row>
    <row r="89" spans="1:4" ht="14.45" hidden="1" customHeight="1" x14ac:dyDescent="0.25">
      <c r="A89" s="2">
        <v>84</v>
      </c>
      <c r="B89" s="29" t="s">
        <v>114</v>
      </c>
      <c r="C89" s="25">
        <f>SUM(C90:C93)</f>
        <v>3738980</v>
      </c>
      <c r="D89" s="26">
        <f t="shared" si="2"/>
        <v>0.2709588978204901</v>
      </c>
    </row>
    <row r="90" spans="1:4" ht="32.450000000000003" hidden="1" customHeight="1" x14ac:dyDescent="0.25">
      <c r="A90" s="2">
        <v>85</v>
      </c>
      <c r="B90" s="30" t="s">
        <v>98</v>
      </c>
      <c r="C90" s="25">
        <v>1500</v>
      </c>
      <c r="D90" s="26">
        <f t="shared" si="2"/>
        <v>1.0870300101384204E-4</v>
      </c>
    </row>
    <row r="91" spans="1:4" ht="30.6" hidden="1" customHeight="1" x14ac:dyDescent="0.25">
      <c r="A91" s="2">
        <v>86</v>
      </c>
      <c r="B91" s="30" t="s">
        <v>99</v>
      </c>
      <c r="C91" s="25">
        <v>3254000</v>
      </c>
      <c r="D91" s="26">
        <f t="shared" si="2"/>
        <v>0.23581304353269467</v>
      </c>
    </row>
    <row r="92" spans="1:4" ht="25.5" hidden="1" x14ac:dyDescent="0.25">
      <c r="A92" s="2">
        <v>87</v>
      </c>
      <c r="B92" s="30" t="s">
        <v>100</v>
      </c>
      <c r="C92" s="25">
        <v>0</v>
      </c>
      <c r="D92" s="26">
        <f t="shared" si="2"/>
        <v>0</v>
      </c>
    </row>
    <row r="93" spans="1:4" hidden="1" x14ac:dyDescent="0.25">
      <c r="A93" s="2">
        <v>88</v>
      </c>
      <c r="B93" s="30" t="s">
        <v>101</v>
      </c>
      <c r="C93" s="25">
        <v>483480</v>
      </c>
      <c r="D93" s="26">
        <f t="shared" si="2"/>
        <v>3.5037151286781566E-2</v>
      </c>
    </row>
    <row r="94" spans="1:4" hidden="1" x14ac:dyDescent="0.25">
      <c r="A94" s="2">
        <v>89</v>
      </c>
      <c r="B94" s="31" t="s">
        <v>96</v>
      </c>
      <c r="C94" s="25">
        <v>0</v>
      </c>
      <c r="D94" s="26">
        <f t="shared" si="2"/>
        <v>0</v>
      </c>
    </row>
    <row r="95" spans="1:4" hidden="1" x14ac:dyDescent="0.25">
      <c r="A95" s="2">
        <v>90</v>
      </c>
      <c r="B95" s="29" t="s">
        <v>115</v>
      </c>
      <c r="C95" s="25">
        <f>SUM(C96:C99)</f>
        <v>1630747</v>
      </c>
      <c r="D95" s="26">
        <f t="shared" si="2"/>
        <v>0.11817806186287991</v>
      </c>
    </row>
    <row r="96" spans="1:4" ht="32.450000000000003" hidden="1" customHeight="1" x14ac:dyDescent="0.25">
      <c r="A96" s="2">
        <v>91</v>
      </c>
      <c r="B96" s="30" t="s">
        <v>98</v>
      </c>
      <c r="C96" s="25">
        <v>370000</v>
      </c>
      <c r="D96" s="26">
        <f t="shared" si="2"/>
        <v>2.6813406916747703E-2</v>
      </c>
    </row>
    <row r="97" spans="1:4" ht="30.6" hidden="1" customHeight="1" x14ac:dyDescent="0.25">
      <c r="A97" s="2">
        <v>92</v>
      </c>
      <c r="B97" s="30" t="s">
        <v>99</v>
      </c>
      <c r="C97" s="25">
        <v>350000</v>
      </c>
      <c r="D97" s="26">
        <f t="shared" si="2"/>
        <v>2.5364033569896475E-2</v>
      </c>
    </row>
    <row r="98" spans="1:4" ht="25.5" hidden="1" x14ac:dyDescent="0.25">
      <c r="A98" s="2">
        <v>93</v>
      </c>
      <c r="B98" s="30" t="s">
        <v>100</v>
      </c>
      <c r="C98" s="25">
        <v>0</v>
      </c>
      <c r="D98" s="26">
        <f t="shared" si="2"/>
        <v>0</v>
      </c>
    </row>
    <row r="99" spans="1:4" hidden="1" x14ac:dyDescent="0.25">
      <c r="A99" s="2">
        <v>94</v>
      </c>
      <c r="B99" s="30" t="s">
        <v>101</v>
      </c>
      <c r="C99" s="25">
        <v>910747</v>
      </c>
      <c r="D99" s="26">
        <f t="shared" si="2"/>
        <v>6.6000621376235732E-2</v>
      </c>
    </row>
    <row r="100" spans="1:4" hidden="1" x14ac:dyDescent="0.25">
      <c r="A100" s="2">
        <v>95</v>
      </c>
      <c r="B100" s="31" t="s">
        <v>96</v>
      </c>
      <c r="C100" s="25">
        <v>0</v>
      </c>
      <c r="D100" s="26">
        <f t="shared" si="2"/>
        <v>0</v>
      </c>
    </row>
    <row r="101" spans="1:4" hidden="1" x14ac:dyDescent="0.25">
      <c r="A101" s="2">
        <v>96</v>
      </c>
      <c r="B101" s="29" t="s">
        <v>116</v>
      </c>
      <c r="C101" s="25">
        <f>SUM(C102:C105)</f>
        <v>14740937.35</v>
      </c>
      <c r="D101" s="26">
        <f t="shared" si="2"/>
        <v>1.0682560851346881</v>
      </c>
    </row>
    <row r="102" spans="1:4" ht="32.450000000000003" hidden="1" customHeight="1" x14ac:dyDescent="0.25">
      <c r="A102" s="2">
        <v>97</v>
      </c>
      <c r="B102" s="30" t="s">
        <v>98</v>
      </c>
      <c r="C102" s="25">
        <v>744500</v>
      </c>
      <c r="D102" s="26">
        <f t="shared" si="2"/>
        <v>5.395292283653693E-2</v>
      </c>
    </row>
    <row r="103" spans="1:4" ht="30.6" hidden="1" customHeight="1" x14ac:dyDescent="0.25">
      <c r="A103" s="2">
        <v>98</v>
      </c>
      <c r="B103" s="30" t="s">
        <v>99</v>
      </c>
      <c r="C103" s="25">
        <v>6976576</v>
      </c>
      <c r="D103" s="26">
        <f t="shared" si="2"/>
        <v>0.50558316533409742</v>
      </c>
    </row>
    <row r="104" spans="1:4" ht="25.5" hidden="1" x14ac:dyDescent="0.25">
      <c r="A104" s="2">
        <v>99</v>
      </c>
      <c r="B104" s="30" t="s">
        <v>100</v>
      </c>
      <c r="C104" s="25">
        <v>4034849.75</v>
      </c>
      <c r="D104" s="26">
        <f t="shared" si="2"/>
        <v>0.29240018430996689</v>
      </c>
    </row>
    <row r="105" spans="1:4" hidden="1" x14ac:dyDescent="0.25">
      <c r="A105" s="2">
        <v>100</v>
      </c>
      <c r="B105" s="30" t="s">
        <v>101</v>
      </c>
      <c r="C105" s="25">
        <v>2985011.6</v>
      </c>
      <c r="D105" s="26">
        <f t="shared" si="2"/>
        <v>0.21631981265408684</v>
      </c>
    </row>
    <row r="106" spans="1:4" hidden="1" x14ac:dyDescent="0.25">
      <c r="A106" s="2">
        <v>101</v>
      </c>
      <c r="B106" s="31" t="s">
        <v>96</v>
      </c>
      <c r="C106" s="25">
        <v>341825</v>
      </c>
      <c r="D106" s="26">
        <f t="shared" si="2"/>
        <v>2.4771602214371038E-2</v>
      </c>
    </row>
    <row r="107" spans="1:4" hidden="1" x14ac:dyDescent="0.25">
      <c r="A107" s="2">
        <v>102</v>
      </c>
      <c r="B107" s="29" t="s">
        <v>117</v>
      </c>
      <c r="C107" s="25">
        <f>SUM(C108:C111)</f>
        <v>15585000</v>
      </c>
      <c r="D107" s="26">
        <f t="shared" si="2"/>
        <v>1.1294241805338188</v>
      </c>
    </row>
    <row r="108" spans="1:4" ht="32.450000000000003" hidden="1" customHeight="1" x14ac:dyDescent="0.25">
      <c r="A108" s="2">
        <v>103</v>
      </c>
      <c r="B108" s="30" t="s">
        <v>98</v>
      </c>
      <c r="C108" s="25">
        <v>0</v>
      </c>
      <c r="D108" s="26">
        <f t="shared" si="2"/>
        <v>0</v>
      </c>
    </row>
    <row r="109" spans="1:4" ht="30.6" hidden="1" customHeight="1" x14ac:dyDescent="0.25">
      <c r="A109" s="2">
        <v>104</v>
      </c>
      <c r="B109" s="30" t="s">
        <v>99</v>
      </c>
      <c r="C109" s="25">
        <v>9000000</v>
      </c>
      <c r="D109" s="26">
        <f t="shared" si="2"/>
        <v>0.65221800608305225</v>
      </c>
    </row>
    <row r="110" spans="1:4" ht="25.5" hidden="1" x14ac:dyDescent="0.25">
      <c r="A110" s="2">
        <v>105</v>
      </c>
      <c r="B110" s="30" t="s">
        <v>100</v>
      </c>
      <c r="C110" s="25">
        <v>185000</v>
      </c>
      <c r="D110" s="26">
        <f t="shared" si="2"/>
        <v>1.3406703458373852E-2</v>
      </c>
    </row>
    <row r="111" spans="1:4" hidden="1" x14ac:dyDescent="0.25">
      <c r="A111" s="2">
        <v>106</v>
      </c>
      <c r="B111" s="30" t="s">
        <v>101</v>
      </c>
      <c r="C111" s="25">
        <v>6400000</v>
      </c>
      <c r="D111" s="26">
        <f t="shared" si="2"/>
        <v>0.46379947099239272</v>
      </c>
    </row>
    <row r="112" spans="1:4" hidden="1" x14ac:dyDescent="0.25">
      <c r="A112" s="2">
        <v>107</v>
      </c>
      <c r="B112" s="31" t="s">
        <v>96</v>
      </c>
      <c r="C112" s="25">
        <v>0</v>
      </c>
      <c r="D112" s="26">
        <f t="shared" si="2"/>
        <v>0</v>
      </c>
    </row>
    <row r="113" spans="1:4" hidden="1" x14ac:dyDescent="0.25">
      <c r="A113" s="2">
        <v>108</v>
      </c>
      <c r="B113" s="29" t="s">
        <v>118</v>
      </c>
      <c r="C113" s="25">
        <f>SUM(C114:C117)</f>
        <v>5266440</v>
      </c>
      <c r="D113" s="26">
        <f t="shared" si="2"/>
        <v>0.38165188843955883</v>
      </c>
    </row>
    <row r="114" spans="1:4" ht="32.450000000000003" hidden="1" customHeight="1" x14ac:dyDescent="0.25">
      <c r="A114" s="2">
        <v>109</v>
      </c>
      <c r="B114" s="30" t="s">
        <v>98</v>
      </c>
      <c r="C114" s="25">
        <v>0</v>
      </c>
      <c r="D114" s="26">
        <f t="shared" si="2"/>
        <v>0</v>
      </c>
    </row>
    <row r="115" spans="1:4" ht="30.6" hidden="1" customHeight="1" x14ac:dyDescent="0.25">
      <c r="A115" s="2">
        <v>110</v>
      </c>
      <c r="B115" s="30" t="s">
        <v>99</v>
      </c>
      <c r="C115" s="25">
        <v>3559000</v>
      </c>
      <c r="D115" s="26">
        <f t="shared" si="2"/>
        <v>0.25791598707217589</v>
      </c>
    </row>
    <row r="116" spans="1:4" ht="25.5" hidden="1" x14ac:dyDescent="0.25">
      <c r="A116" s="2">
        <v>111</v>
      </c>
      <c r="B116" s="30" t="s">
        <v>100</v>
      </c>
      <c r="C116" s="25">
        <v>687440</v>
      </c>
      <c r="D116" s="26">
        <f t="shared" si="2"/>
        <v>4.981786067797038E-2</v>
      </c>
    </row>
    <row r="117" spans="1:4" hidden="1" x14ac:dyDescent="0.25">
      <c r="A117" s="2">
        <v>112</v>
      </c>
      <c r="B117" s="30" t="s">
        <v>101</v>
      </c>
      <c r="C117" s="25">
        <v>1020000</v>
      </c>
      <c r="D117" s="26">
        <f t="shared" si="2"/>
        <v>7.3918040689412587E-2</v>
      </c>
    </row>
    <row r="118" spans="1:4" hidden="1" x14ac:dyDescent="0.25">
      <c r="A118" s="2">
        <v>113</v>
      </c>
      <c r="B118" s="31" t="s">
        <v>96</v>
      </c>
      <c r="C118" s="25"/>
      <c r="D118" s="26">
        <f t="shared" si="2"/>
        <v>0</v>
      </c>
    </row>
    <row r="119" spans="1:4" hidden="1" x14ac:dyDescent="0.25">
      <c r="A119" s="2">
        <v>114</v>
      </c>
      <c r="B119" s="29" t="s">
        <v>119</v>
      </c>
      <c r="C119" s="25">
        <f>SUM(C120:C123)</f>
        <v>340000</v>
      </c>
      <c r="D119" s="26">
        <f t="shared" si="2"/>
        <v>2.4639346896470862E-2</v>
      </c>
    </row>
    <row r="120" spans="1:4" ht="32.450000000000003" hidden="1" customHeight="1" x14ac:dyDescent="0.25">
      <c r="A120" s="2">
        <v>115</v>
      </c>
      <c r="B120" s="30" t="s">
        <v>98</v>
      </c>
      <c r="C120" s="25">
        <v>0</v>
      </c>
      <c r="D120" s="26">
        <f t="shared" si="2"/>
        <v>0</v>
      </c>
    </row>
    <row r="121" spans="1:4" ht="30.6" hidden="1" customHeight="1" x14ac:dyDescent="0.25">
      <c r="A121" s="2">
        <v>116</v>
      </c>
      <c r="B121" s="30" t="s">
        <v>99</v>
      </c>
      <c r="C121" s="25">
        <v>340000</v>
      </c>
      <c r="D121" s="26">
        <f t="shared" si="2"/>
        <v>2.4639346896470862E-2</v>
      </c>
    </row>
    <row r="122" spans="1:4" ht="25.5" hidden="1" x14ac:dyDescent="0.25">
      <c r="A122" s="2">
        <v>117</v>
      </c>
      <c r="B122" s="30" t="s">
        <v>100</v>
      </c>
      <c r="C122" s="25">
        <v>0</v>
      </c>
      <c r="D122" s="26">
        <f t="shared" si="2"/>
        <v>0</v>
      </c>
    </row>
    <row r="123" spans="1:4" hidden="1" x14ac:dyDescent="0.25">
      <c r="A123" s="2">
        <v>118</v>
      </c>
      <c r="B123" s="30" t="s">
        <v>101</v>
      </c>
      <c r="C123" s="25">
        <v>0</v>
      </c>
      <c r="D123" s="26">
        <f t="shared" si="2"/>
        <v>0</v>
      </c>
    </row>
    <row r="124" spans="1:4" hidden="1" x14ac:dyDescent="0.25">
      <c r="A124" s="2">
        <v>119</v>
      </c>
      <c r="B124" s="31" t="s">
        <v>96</v>
      </c>
      <c r="C124" s="25">
        <v>0</v>
      </c>
      <c r="D124" s="26">
        <f t="shared" si="2"/>
        <v>0</v>
      </c>
    </row>
    <row r="125" spans="1:4" hidden="1" x14ac:dyDescent="0.25">
      <c r="A125" s="2">
        <v>120</v>
      </c>
      <c r="B125" s="29" t="s">
        <v>120</v>
      </c>
      <c r="C125" s="25">
        <f>SUM(C126:C129)</f>
        <v>27296326</v>
      </c>
      <c r="D125" s="26">
        <f t="shared" si="2"/>
        <v>1.9781283685681086</v>
      </c>
    </row>
    <row r="126" spans="1:4" ht="32.450000000000003" hidden="1" customHeight="1" x14ac:dyDescent="0.25">
      <c r="A126" s="2">
        <v>121</v>
      </c>
      <c r="B126" s="30" t="s">
        <v>98</v>
      </c>
      <c r="C126" s="25">
        <v>1038500</v>
      </c>
      <c r="D126" s="26">
        <f t="shared" si="2"/>
        <v>7.5258711035249976E-2</v>
      </c>
    </row>
    <row r="127" spans="1:4" ht="30.6" hidden="1" customHeight="1" x14ac:dyDescent="0.25">
      <c r="A127" s="2">
        <v>122</v>
      </c>
      <c r="B127" s="30" t="s">
        <v>99</v>
      </c>
      <c r="C127" s="25">
        <v>15500000</v>
      </c>
      <c r="D127" s="26">
        <f t="shared" si="2"/>
        <v>1.1232643438097012</v>
      </c>
    </row>
    <row r="128" spans="1:4" ht="25.5" hidden="1" x14ac:dyDescent="0.25">
      <c r="A128" s="2">
        <v>123</v>
      </c>
      <c r="B128" s="30" t="s">
        <v>100</v>
      </c>
      <c r="C128" s="25">
        <v>2454826</v>
      </c>
      <c r="D128" s="26">
        <f t="shared" si="2"/>
        <v>0.17789796877787054</v>
      </c>
    </row>
    <row r="129" spans="1:4" hidden="1" x14ac:dyDescent="0.25">
      <c r="A129" s="2">
        <v>124</v>
      </c>
      <c r="B129" s="30" t="s">
        <v>101</v>
      </c>
      <c r="C129" s="25">
        <v>8303000</v>
      </c>
      <c r="D129" s="26">
        <f t="shared" si="2"/>
        <v>0.60170734494528699</v>
      </c>
    </row>
    <row r="130" spans="1:4" hidden="1" x14ac:dyDescent="0.25">
      <c r="A130" s="2">
        <v>125</v>
      </c>
      <c r="B130" s="31" t="s">
        <v>96</v>
      </c>
      <c r="C130" s="25">
        <v>0</v>
      </c>
      <c r="D130" s="26">
        <f t="shared" si="2"/>
        <v>0</v>
      </c>
    </row>
    <row r="131" spans="1:4" hidden="1" x14ac:dyDescent="0.25">
      <c r="A131" s="2">
        <v>126</v>
      </c>
      <c r="B131" s="29" t="s">
        <v>121</v>
      </c>
      <c r="C131" s="25">
        <f>SUM(C132:C135)</f>
        <v>3206500</v>
      </c>
      <c r="D131" s="26">
        <f t="shared" si="2"/>
        <v>0.23237078183392301</v>
      </c>
    </row>
    <row r="132" spans="1:4" ht="32.450000000000003" hidden="1" customHeight="1" x14ac:dyDescent="0.25">
      <c r="A132" s="2">
        <v>127</v>
      </c>
      <c r="B132" s="30" t="s">
        <v>98</v>
      </c>
      <c r="C132" s="25">
        <v>0</v>
      </c>
      <c r="D132" s="26">
        <f t="shared" si="2"/>
        <v>0</v>
      </c>
    </row>
    <row r="133" spans="1:4" ht="30.6" hidden="1" customHeight="1" x14ac:dyDescent="0.25">
      <c r="A133" s="2">
        <v>128</v>
      </c>
      <c r="B133" s="30" t="s">
        <v>99</v>
      </c>
      <c r="C133" s="25">
        <v>771500</v>
      </c>
      <c r="D133" s="26">
        <f t="shared" si="2"/>
        <v>5.5909576854786092E-2</v>
      </c>
    </row>
    <row r="134" spans="1:4" ht="25.5" hidden="1" x14ac:dyDescent="0.25">
      <c r="A134" s="2">
        <v>129</v>
      </c>
      <c r="B134" s="30" t="s">
        <v>100</v>
      </c>
      <c r="C134" s="25">
        <v>130000</v>
      </c>
      <c r="D134" s="26">
        <f t="shared" si="2"/>
        <v>9.4209267545329774E-3</v>
      </c>
    </row>
    <row r="135" spans="1:4" hidden="1" x14ac:dyDescent="0.25">
      <c r="A135" s="2">
        <v>130</v>
      </c>
      <c r="B135" s="30" t="s">
        <v>101</v>
      </c>
      <c r="C135" s="25">
        <v>2305000</v>
      </c>
      <c r="D135" s="26">
        <f t="shared" ref="D135:D140" si="3">C135*100/C$5</f>
        <v>0.16704027822460393</v>
      </c>
    </row>
    <row r="136" spans="1:4" hidden="1" x14ac:dyDescent="0.25">
      <c r="A136" s="2">
        <v>131</v>
      </c>
      <c r="B136" s="31" t="s">
        <v>96</v>
      </c>
      <c r="C136" s="25">
        <v>321000</v>
      </c>
      <c r="D136" s="26">
        <f t="shared" si="3"/>
        <v>2.3262442216962196E-2</v>
      </c>
    </row>
    <row r="137" spans="1:4" ht="29.25" hidden="1" customHeight="1" x14ac:dyDescent="0.25">
      <c r="A137" s="2">
        <v>132</v>
      </c>
      <c r="B137" s="29" t="s">
        <v>122</v>
      </c>
      <c r="C137" s="25">
        <f>+SUM(C138:C140)</f>
        <v>77654400</v>
      </c>
      <c r="D137" s="26">
        <f t="shared" si="3"/>
        <v>5.6275108812861969</v>
      </c>
    </row>
    <row r="138" spans="1:4" ht="22.15" customHeight="1" x14ac:dyDescent="0.25">
      <c r="A138" s="2">
        <v>5</v>
      </c>
      <c r="B138" s="30" t="s">
        <v>77</v>
      </c>
      <c r="C138" s="25">
        <v>51554400</v>
      </c>
      <c r="D138" s="26">
        <f t="shared" si="3"/>
        <v>3.7360786636453454</v>
      </c>
    </row>
    <row r="139" spans="1:4" ht="23.45" customHeight="1" x14ac:dyDescent="0.25">
      <c r="A139" s="2">
        <v>6</v>
      </c>
      <c r="B139" s="30" t="s">
        <v>123</v>
      </c>
      <c r="C139" s="25">
        <v>8700000</v>
      </c>
      <c r="D139" s="26">
        <f t="shared" si="3"/>
        <v>0.63047740588028378</v>
      </c>
    </row>
    <row r="140" spans="1:4" ht="22.15" customHeight="1" x14ac:dyDescent="0.25">
      <c r="A140" s="2">
        <v>7</v>
      </c>
      <c r="B140" s="30" t="s">
        <v>83</v>
      </c>
      <c r="C140" s="25">
        <v>17400000</v>
      </c>
      <c r="D140" s="26">
        <f t="shared" si="3"/>
        <v>1.2609548117605676</v>
      </c>
    </row>
  </sheetData>
  <mergeCells count="2">
    <mergeCell ref="A2:D2"/>
    <mergeCell ref="A5:B5"/>
  </mergeCells>
  <pageMargins left="0.70866141732283472" right="0.70866141732283472" top="0.74803149606299213" bottom="0.74803149606299213" header="0.31496062992125984" footer="0.31496062992125984"/>
  <pageSetup fitToHeight="111" orientation="portrait" r:id="rId1"/>
  <headerFooter>
    <oddHeader>&amp;LIerobežotas pieejamības informācija</oddHeader>
    <oddFooter>&amp;C&amp;P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AF2D4-6D98-4568-88B5-E3284E02FFFA}">
  <sheetPr>
    <pageSetUpPr fitToPage="1"/>
  </sheetPr>
  <dimension ref="A1:G17"/>
  <sheetViews>
    <sheetView view="pageBreakPreview" topLeftCell="C1" zoomScale="75" zoomScaleNormal="85" zoomScaleSheetLayoutView="75" workbookViewId="0">
      <selection activeCell="E8" sqref="E8"/>
    </sheetView>
  </sheetViews>
  <sheetFormatPr defaultColWidth="9.140625" defaultRowHeight="12.75" x14ac:dyDescent="0.2"/>
  <cols>
    <col min="1" max="1" width="6.7109375" style="14" hidden="1" customWidth="1"/>
    <col min="2" max="2" width="7.85546875" style="14" hidden="1" customWidth="1"/>
    <col min="3" max="3" width="10.42578125" style="14" customWidth="1"/>
    <col min="4" max="4" width="59.28515625" style="15" customWidth="1"/>
    <col min="5" max="5" width="25" style="15" customWidth="1"/>
    <col min="6" max="6" width="12.7109375" style="32" bestFit="1" customWidth="1"/>
    <col min="7" max="7" width="11.7109375" style="32" bestFit="1" customWidth="1"/>
    <col min="8" max="16384" width="9.140625" style="32"/>
  </cols>
  <sheetData>
    <row r="1" spans="1:7" x14ac:dyDescent="0.2">
      <c r="E1" s="56" t="s">
        <v>124</v>
      </c>
    </row>
    <row r="2" spans="1:7" ht="42.6" customHeight="1" x14ac:dyDescent="0.2">
      <c r="C2" s="71" t="s">
        <v>125</v>
      </c>
      <c r="D2" s="71"/>
      <c r="E2" s="71"/>
    </row>
    <row r="3" spans="1:7" s="14" customFormat="1" ht="71.650000000000006" customHeight="1" x14ac:dyDescent="0.25">
      <c r="A3" s="37" t="s">
        <v>126</v>
      </c>
      <c r="B3" s="38" t="s">
        <v>127</v>
      </c>
      <c r="C3" s="45" t="s">
        <v>128</v>
      </c>
      <c r="D3" s="45" t="s">
        <v>129</v>
      </c>
      <c r="E3" s="46" t="s">
        <v>130</v>
      </c>
    </row>
    <row r="4" spans="1:7" s="14" customFormat="1" ht="16.899999999999999" customHeight="1" x14ac:dyDescent="0.25">
      <c r="A4" s="37"/>
      <c r="B4" s="38"/>
      <c r="C4" s="47">
        <v>1</v>
      </c>
      <c r="D4" s="47">
        <v>2</v>
      </c>
      <c r="E4" s="48">
        <v>3</v>
      </c>
    </row>
    <row r="5" spans="1:7" s="14" customFormat="1" ht="24.6" customHeight="1" x14ac:dyDescent="0.25">
      <c r="A5" s="37"/>
      <c r="B5" s="38"/>
      <c r="C5" s="72" t="s">
        <v>131</v>
      </c>
      <c r="D5" s="72"/>
      <c r="E5" s="49">
        <f>E6+E11+E12+E13+E14</f>
        <v>296777880</v>
      </c>
    </row>
    <row r="6" spans="1:7" s="41" customFormat="1" ht="26.45" customHeight="1" x14ac:dyDescent="0.25">
      <c r="A6" s="39">
        <v>4</v>
      </c>
      <c r="B6" s="40" t="s">
        <v>132</v>
      </c>
      <c r="C6" s="50" t="s">
        <v>133</v>
      </c>
      <c r="D6" s="51" t="s">
        <v>134</v>
      </c>
      <c r="E6" s="52">
        <v>106338240</v>
      </c>
      <c r="F6" s="64"/>
      <c r="G6" s="64"/>
    </row>
    <row r="7" spans="1:7" s="41" customFormat="1" ht="35.450000000000003" customHeight="1" x14ac:dyDescent="0.25">
      <c r="A7" s="39"/>
      <c r="B7" s="40"/>
      <c r="C7" s="53" t="s">
        <v>135</v>
      </c>
      <c r="D7" s="54" t="s">
        <v>136</v>
      </c>
      <c r="E7" s="55">
        <v>28000000</v>
      </c>
      <c r="F7" s="64"/>
      <c r="G7" s="64"/>
    </row>
    <row r="8" spans="1:7" s="41" customFormat="1" ht="45" customHeight="1" x14ac:dyDescent="0.25">
      <c r="A8" s="39"/>
      <c r="B8" s="40"/>
      <c r="C8" s="53" t="s">
        <v>137</v>
      </c>
      <c r="D8" s="54" t="s">
        <v>138</v>
      </c>
      <c r="E8" s="55">
        <v>17400000</v>
      </c>
      <c r="F8" s="64"/>
      <c r="G8" s="64"/>
    </row>
    <row r="9" spans="1:7" s="41" customFormat="1" ht="58.15" customHeight="1" x14ac:dyDescent="0.25">
      <c r="A9" s="39"/>
      <c r="B9" s="40"/>
      <c r="C9" s="53" t="s">
        <v>139</v>
      </c>
      <c r="D9" s="54" t="s">
        <v>140</v>
      </c>
      <c r="E9" s="73">
        <f>E6-E7-E8</f>
        <v>60938240</v>
      </c>
      <c r="F9" s="64"/>
      <c r="G9" s="64"/>
    </row>
    <row r="10" spans="1:7" s="41" customFormat="1" ht="54" customHeight="1" x14ac:dyDescent="0.25">
      <c r="A10" s="39"/>
      <c r="B10" s="40"/>
      <c r="C10" s="53" t="s">
        <v>141</v>
      </c>
      <c r="D10" s="54" t="s">
        <v>142</v>
      </c>
      <c r="E10" s="73"/>
      <c r="F10" s="64"/>
      <c r="G10" s="64"/>
    </row>
    <row r="11" spans="1:7" s="41" customFormat="1" ht="36" customHeight="1" x14ac:dyDescent="0.25">
      <c r="A11" s="39">
        <v>4</v>
      </c>
      <c r="B11" s="40" t="s">
        <v>132</v>
      </c>
      <c r="C11" s="50" t="s">
        <v>143</v>
      </c>
      <c r="D11" s="51" t="s">
        <v>144</v>
      </c>
      <c r="E11" s="52">
        <v>151185240</v>
      </c>
    </row>
    <row r="12" spans="1:7" s="41" customFormat="1" ht="34.9" customHeight="1" x14ac:dyDescent="0.25">
      <c r="A12" s="39">
        <v>4</v>
      </c>
      <c r="B12" s="40" t="s">
        <v>132</v>
      </c>
      <c r="C12" s="50" t="s">
        <v>145</v>
      </c>
      <c r="D12" s="51" t="s">
        <v>146</v>
      </c>
      <c r="E12" s="52">
        <v>8700000</v>
      </c>
    </row>
    <row r="13" spans="1:7" s="41" customFormat="1" ht="23.45" customHeight="1" x14ac:dyDescent="0.25">
      <c r="A13" s="39">
        <v>4</v>
      </c>
      <c r="B13" s="40" t="s">
        <v>132</v>
      </c>
      <c r="C13" s="50" t="s">
        <v>147</v>
      </c>
      <c r="D13" s="51" t="s">
        <v>148</v>
      </c>
      <c r="E13" s="52">
        <v>13154400</v>
      </c>
    </row>
    <row r="14" spans="1:7" s="41" customFormat="1" ht="33.6" customHeight="1" x14ac:dyDescent="0.25">
      <c r="A14" s="39">
        <v>4</v>
      </c>
      <c r="B14" s="40" t="s">
        <v>132</v>
      </c>
      <c r="C14" s="50" t="s">
        <v>149</v>
      </c>
      <c r="D14" s="51" t="s">
        <v>150</v>
      </c>
      <c r="E14" s="52">
        <v>17400000</v>
      </c>
    </row>
    <row r="15" spans="1:7" s="41" customFormat="1" ht="37.15" customHeight="1" x14ac:dyDescent="0.25">
      <c r="A15" s="42"/>
      <c r="B15" s="43"/>
    </row>
    <row r="17" spans="5:5" x14ac:dyDescent="0.2">
      <c r="E17" s="44"/>
    </row>
  </sheetData>
  <mergeCells count="3">
    <mergeCell ref="C2:E2"/>
    <mergeCell ref="C5:D5"/>
    <mergeCell ref="E9:E10"/>
  </mergeCells>
  <pageMargins left="0.43307086614173229" right="0.23622047244094491" top="0.74803149606299213" bottom="0.74803149606299213" header="0.31496062992125984" footer="0.31496062992125984"/>
  <pageSetup fitToHeight="111" orientation="portrait" r:id="rId1"/>
  <headerFooter>
    <oddHeader>&amp;LIerobežotas pieejamības informācija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1.piel._Pieejamais_finansējums</vt:lpstr>
      <vt:lpstr>2.piel._Iestāžu_vajadzības</vt:lpstr>
      <vt:lpstr>3.piel._ES_Fondi_2021.-2027.</vt:lpstr>
      <vt:lpstr>'1.piel._Pieejamais_finansējums'!Print_Area</vt:lpstr>
      <vt:lpstr>'3.piel._ES_Fondi_2021.-2027.'!Print_Area</vt:lpstr>
      <vt:lpstr>'1.piel._Pieejamais_finansējums'!Print_Titles</vt:lpstr>
      <vt:lpstr>'3.piel._ES_Fondi_2021.-2027.'!Print_Titles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atomsone</dc:creator>
  <cp:keywords/>
  <dc:description/>
  <cp:lastModifiedBy>Ilze Vērdiņa-Lāce</cp:lastModifiedBy>
  <cp:revision/>
  <dcterms:created xsi:type="dcterms:W3CDTF">2020-11-09T08:49:49Z</dcterms:created>
  <dcterms:modified xsi:type="dcterms:W3CDTF">2022-03-28T07:25:52Z</dcterms:modified>
  <cp:category/>
  <cp:contentStatus/>
</cp:coreProperties>
</file>