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shared\Vardarbības mazināšanas pasākumi\_Vardarbības novēršanas PLĀNS\_Plāna projekts_gala\TAP uz VK\"/>
    </mc:Choice>
  </mc:AlternateContent>
  <xr:revisionPtr revIDLastSave="0" documentId="13_ncr:1_{E4B4E705-709E-4EC8-9EFC-65C1F08DC196}" xr6:coauthVersionLast="47" xr6:coauthVersionMax="47" xr10:uidLastSave="{00000000-0000-0000-0000-000000000000}"/>
  <bookViews>
    <workbookView xWindow="-120" yWindow="-16320" windowWidth="29040" windowHeight="15720" xr2:uid="{00000000-000D-0000-FFFF-FFFF00000000}"/>
  </bookViews>
  <sheets>
    <sheet name="Kopsavilk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1" i="1" l="1"/>
  <c r="K19" i="1"/>
  <c r="J18" i="1"/>
  <c r="K15" i="1" l="1"/>
  <c r="K14" i="1" s="1"/>
  <c r="L15" i="1"/>
  <c r="L14" i="1" s="1"/>
  <c r="M15" i="1"/>
  <c r="M14" i="1" s="1"/>
  <c r="N15" i="1"/>
  <c r="N14" i="1" s="1"/>
  <c r="O15" i="1"/>
  <c r="O14" i="1" s="1"/>
  <c r="J15" i="1"/>
  <c r="D14" i="1"/>
  <c r="J16" i="1"/>
  <c r="F16" i="1"/>
  <c r="H16" i="1"/>
  <c r="D15" i="1"/>
  <c r="D16" i="1"/>
  <c r="L19" i="1"/>
  <c r="M19" i="1"/>
  <c r="N19" i="1"/>
  <c r="O19" i="1"/>
  <c r="J19" i="1"/>
  <c r="F19" i="1"/>
  <c r="H19" i="1"/>
  <c r="D19" i="1"/>
  <c r="K13" i="1" l="1"/>
  <c r="L13" i="1"/>
  <c r="M13" i="1"/>
  <c r="N13" i="1"/>
  <c r="O13" i="1"/>
  <c r="J13" i="1"/>
  <c r="F13" i="1"/>
  <c r="H13" i="1"/>
  <c r="D13" i="1"/>
  <c r="O25" i="1" l="1"/>
  <c r="O24" i="1" s="1"/>
  <c r="N25" i="1"/>
  <c r="N24" i="1" s="1"/>
  <c r="L25" i="1"/>
  <c r="L24" i="1" s="1"/>
  <c r="K25" i="1"/>
  <c r="K24" i="1" s="1"/>
  <c r="J25" i="1"/>
  <c r="J24" i="1" s="1"/>
  <c r="I25" i="1"/>
  <c r="H25" i="1"/>
  <c r="H24" i="1" s="1"/>
  <c r="G25" i="1"/>
  <c r="F25" i="1"/>
  <c r="F24" i="1" s="1"/>
  <c r="E25" i="1"/>
  <c r="D25" i="1"/>
  <c r="D24" i="1" s="1"/>
  <c r="M25" i="1"/>
  <c r="M24" i="1" s="1"/>
  <c r="O11" i="1" l="1"/>
  <c r="N11" i="1"/>
  <c r="L11" i="1"/>
  <c r="L6" i="1" s="1"/>
  <c r="J21" i="1" l="1"/>
  <c r="J22" i="1"/>
  <c r="J23" i="1"/>
  <c r="K23" i="1"/>
  <c r="L23" i="1"/>
  <c r="M23" i="1"/>
  <c r="N23" i="1"/>
  <c r="O23" i="1"/>
  <c r="L22" i="1"/>
  <c r="M22" i="1"/>
  <c r="N22" i="1"/>
  <c r="O22" i="1"/>
  <c r="K22" i="1"/>
  <c r="L21" i="1"/>
  <c r="M21" i="1"/>
  <c r="N21" i="1"/>
  <c r="O21" i="1"/>
  <c r="K21" i="1"/>
  <c r="K18" i="1"/>
  <c r="K17" i="1" s="1"/>
  <c r="L18" i="1"/>
  <c r="L17" i="1" s="1"/>
  <c r="M18" i="1"/>
  <c r="M17" i="1" s="1"/>
  <c r="N18" i="1"/>
  <c r="N17" i="1" s="1"/>
  <c r="O18" i="1"/>
  <c r="O17" i="1" s="1"/>
  <c r="K11" i="1"/>
  <c r="J11" i="1"/>
  <c r="K12" i="1"/>
  <c r="L12" i="1"/>
  <c r="M12" i="1"/>
  <c r="N12" i="1"/>
  <c r="O12" i="1"/>
  <c r="J12" i="1"/>
  <c r="F23" i="1"/>
  <c r="H23" i="1"/>
  <c r="D23" i="1"/>
  <c r="D22" i="1"/>
  <c r="D21" i="1"/>
  <c r="F18" i="1"/>
  <c r="H18" i="1"/>
  <c r="D18" i="1"/>
  <c r="O6" i="1" l="1"/>
  <c r="N6" i="1"/>
  <c r="O20" i="1"/>
  <c r="N20" i="1"/>
  <c r="M20" i="1"/>
  <c r="L20" i="1"/>
  <c r="J20" i="1"/>
  <c r="K20" i="1"/>
  <c r="F15" i="1" l="1"/>
  <c r="F14" i="1" s="1"/>
  <c r="H15" i="1"/>
  <c r="H14" i="1" s="1"/>
  <c r="F12" i="1"/>
  <c r="H12" i="1"/>
  <c r="D12" i="1"/>
  <c r="F11" i="1"/>
  <c r="H11" i="1"/>
  <c r="D11" i="1"/>
  <c r="J9" i="1"/>
  <c r="M9" i="1"/>
  <c r="N9" i="1"/>
  <c r="K10" i="1"/>
  <c r="K6" i="1" s="1"/>
  <c r="J10" i="1"/>
  <c r="F10" i="1"/>
  <c r="H10" i="1"/>
  <c r="D10" i="1"/>
  <c r="D6" i="1" s="1"/>
  <c r="F9" i="1"/>
  <c r="H9" i="1"/>
  <c r="H5" i="1" s="1"/>
  <c r="H6" i="1" l="1"/>
  <c r="F6" i="1"/>
  <c r="N8" i="1"/>
  <c r="N5" i="1"/>
  <c r="M5" i="1"/>
  <c r="J5" i="1"/>
  <c r="F5" i="1"/>
  <c r="J14" i="1"/>
  <c r="O50" i="1" l="1"/>
  <c r="L50" i="1"/>
  <c r="D50" i="1"/>
  <c r="L45" i="1"/>
  <c r="K45" i="1"/>
  <c r="L41" i="1"/>
  <c r="K36" i="1"/>
  <c r="H8" i="1"/>
  <c r="H4" i="1" s="1"/>
  <c r="F8" i="1"/>
  <c r="F4" i="1" s="1"/>
  <c r="L9" i="1" l="1"/>
  <c r="O9" i="1"/>
  <c r="K9" i="1"/>
  <c r="D9" i="1"/>
  <c r="D5" i="1" s="1"/>
  <c r="N4" i="1"/>
  <c r="J8" i="1"/>
  <c r="J17" i="1" l="1"/>
  <c r="J4" i="1" s="1"/>
  <c r="J6" i="1"/>
  <c r="O8" i="1"/>
  <c r="O4" i="1" s="1"/>
  <c r="O5" i="1"/>
  <c r="K8" i="1"/>
  <c r="K4" i="1" s="1"/>
  <c r="K5" i="1"/>
  <c r="L8" i="1"/>
  <c r="L4" i="1" s="1"/>
  <c r="L5" i="1"/>
  <c r="D8" i="1"/>
  <c r="D4" i="1" s="1"/>
  <c r="M8" i="1"/>
  <c r="M4" i="1" s="1"/>
  <c r="M6" i="1"/>
</calcChain>
</file>

<file path=xl/sharedStrings.xml><?xml version="1.0" encoding="utf-8"?>
<sst xmlns="http://schemas.openxmlformats.org/spreadsheetml/2006/main" count="113" uniqueCount="82">
  <si>
    <t>Kopsavilkums par Plāna pasākumu īstenošanai nepieciešamo valsts un pašvaldību budžeta finansējumu</t>
  </si>
  <si>
    <t>Budžeta resors;
budžeta programmas (apakšprogrammas) kods un nosaukums</t>
  </si>
  <si>
    <t>Vidēja termiņa budžeta ietvara likumā plānotais finansējums (euro)</t>
  </si>
  <si>
    <t>Nepieciešamais papildu finansējums (euro)</t>
  </si>
  <si>
    <t>Pasākuma īstenošanas gads (ja pasākuma īstenošana ir terminēta</t>
  </si>
  <si>
    <t>Finansējums Plāna realizācijai kopā</t>
  </si>
  <si>
    <t>t.sk., šādos resoros:</t>
  </si>
  <si>
    <t>18.LM</t>
  </si>
  <si>
    <t>22.02.00 Valsts programma bērnu un ģimenes stāvokļa uzlabošanai</t>
  </si>
  <si>
    <t xml:space="preserve">14. IeM </t>
  </si>
  <si>
    <t>22. KM</t>
  </si>
  <si>
    <t>Finansējuma sadalījums atbilstoši Plāna pasākumiem</t>
  </si>
  <si>
    <t>Pasākuma rezultāta nr.</t>
  </si>
  <si>
    <t xml:space="preserve">Darbības rezultāta nr. </t>
  </si>
  <si>
    <t>Budžeta resors;budžeta programmas (apakšprogrammas) kods un nosaukums</t>
  </si>
  <si>
    <t>Pasākuma īstenošanas gads (ja pasākuma īstenošana ir terminēta)</t>
  </si>
  <si>
    <t>1.1.</t>
  </si>
  <si>
    <t>1.2.</t>
  </si>
  <si>
    <t>2.1.</t>
  </si>
  <si>
    <t>2026 - 2029</t>
  </si>
  <si>
    <t>2.2.</t>
  </si>
  <si>
    <t>3.2.</t>
  </si>
  <si>
    <t>3.3.</t>
  </si>
  <si>
    <t>3.6.</t>
  </si>
  <si>
    <t>3.8.</t>
  </si>
  <si>
    <t>3.10.</t>
  </si>
  <si>
    <t>3.11.</t>
  </si>
  <si>
    <t>3.14.</t>
  </si>
  <si>
    <t>2025-2029</t>
  </si>
  <si>
    <t>4.5.</t>
  </si>
  <si>
    <t>5.1.</t>
  </si>
  <si>
    <t>6.1.</t>
  </si>
  <si>
    <t>02.03.00. "Vienotās sakaru un informācijas sistēmas uzturēšana un vadība"</t>
  </si>
  <si>
    <t>06.01.00 "Valsts policija"</t>
  </si>
  <si>
    <t>KM 21.00.00  Kultūras mantojums</t>
  </si>
  <si>
    <t xml:space="preserve">KM  20.00.00 Kultūrizglītība </t>
  </si>
  <si>
    <t>KM 27.00.00  Mediju politikas īstenošana</t>
  </si>
  <si>
    <t>22. KM 21.00.00  Kultūras mantojums</t>
  </si>
  <si>
    <t>22. KM 27.00.00  Mediju politikas īstenošana</t>
  </si>
  <si>
    <t>22.01.00 Bērnu aizsardzības centra darbības nodrošināšana</t>
  </si>
  <si>
    <t>2027-2028</t>
  </si>
  <si>
    <t>2025-2028</t>
  </si>
  <si>
    <t>2024-2029</t>
  </si>
  <si>
    <t>2024-2026</t>
  </si>
  <si>
    <t>2026-2029</t>
  </si>
  <si>
    <t>2024-2027</t>
  </si>
  <si>
    <t>2025 - 2029</t>
  </si>
  <si>
    <t>9.1.</t>
  </si>
  <si>
    <t>8.6.</t>
  </si>
  <si>
    <t>10.4.</t>
  </si>
  <si>
    <t>05.01.00 Sociālās rehabilitācijas valsts programmas</t>
  </si>
  <si>
    <t xml:space="preserve">22.KM  20.00.00 Kultūrizglītība </t>
  </si>
  <si>
    <t>18.LM 22.02.00 Valsts programma bērnu un ģimenes stāvokļa uzlabošanai (2024.g.)</t>
  </si>
  <si>
    <t>18.LM 05.01.00 Sociālās rehabilitācijas valsts programmas</t>
  </si>
  <si>
    <t>18.LM 22.01.00 Bērnu aizsardzības centra darbības nodrošināšana</t>
  </si>
  <si>
    <t>14.IeM 06.01.00 Valsts policija</t>
  </si>
  <si>
    <t>19. TM</t>
  </si>
  <si>
    <t>2027-2029</t>
  </si>
  <si>
    <t>Piezīmes</t>
  </si>
  <si>
    <t xml:space="preserve"> Norādītais papildus finansējums tiek norādīts indikatīvi, ņemot vērā, ka uz Plāna saskaņošanas brīdi nav iespējams sniegt detalizētus aprēķinus. Attiecībā par 2026.un 2027.gadu nepieciešamo pasākumu īstenošanai VP un IeM pieprasīs mērķfinansējumu un gatavos 2025.gadā pieprasījumu prioritārajiem politikas pasākumiem</t>
  </si>
  <si>
    <t>no 2025.gada piešķirts finansējums saskaņā ar MK 20.08.2024. sēdes protokola Nr.32 61.§ 63.1.apakšpunktu</t>
  </si>
  <si>
    <t>12. EM</t>
  </si>
  <si>
    <t>12. EM  24.00.00  Statistiskās informācijas nodrošināšana</t>
  </si>
  <si>
    <t>Valsts budžets</t>
  </si>
  <si>
    <t>2024 - 2028</t>
  </si>
  <si>
    <t>Plāna 10.1. darbības rezultāta ceturto rezultatīvo rādītāju sasniegs papildu finansējumu LM virzīs gadskārtējā valsts budžeta, tajā skaitā prioritāro pasākumu pieteikumu, sagatavošanas procesā.</t>
  </si>
  <si>
    <t>19. TM 74.06.00 Atveseļošanas un noturības mehānisma (ANM) projekti un pasākumi Eiropas Savienības Atveseļošanas un noturības mehānisma plāna 6. komponentes "Likuma vara" 6.2. reformu un investīciju virziena "Noziedzīgi iegūtu līdzekļu legalizācijas identificēšana, ekonomisko noziegumu izmeklēšana, tiesvedības procesu modernizācija un preventīvo darbību īstenošana" 6.2.1.3.i. investīcija "Vienota tiesnešu, tiesu darbinieku, prokuroru, prokuroru palīgu un specializēto izmeklētāju (starpdisciplināros jautājumos) kvalifikācijas pilnveides centra izveidei"</t>
  </si>
  <si>
    <t>74.06.00 Atveseļošanas un noturības mehānisma (ANM) projekti un pasākumi Eiropas Savienības Atveseļošanas un noturības mehānisma plāna 6. komponentes "Likuma vara" 6.2. reformu un investīciju virziena "Noziedzīgi iegūtu līdzekļu legalizācijas identificēšana, ekonomisko noziegumu izmeklēšana, tiesvedības procesu modernizācija un preventīvo darbību īstenošana" 6.2.1.3.i. investīcija "Vienota tiesnešu, tiesu darbinieku, prokuroru, prokuroru palīgu un specializēto izmeklētāju (starpdisciplināros jautājumos) kvalifikācijas pilnveides centra izveidei"</t>
  </si>
  <si>
    <t>19.TM  03.01.00 "Tiesu administrēšana"</t>
  </si>
  <si>
    <t>03.01.00 "Tiesu administrēšana"</t>
  </si>
  <si>
    <t xml:space="preserve"> 24.00.00  Statistiskās informācijas nodrošināšana </t>
  </si>
  <si>
    <t>Eiropas Savienības fondi***</t>
  </si>
  <si>
    <t>63.08.00 Eiropas Sociālā fonda Plus (ESF+)  projektu un pasākumu īstenošana (2021-2027), projekts “Atbalsta instrumenti vardarbības ģimenē mazināšanai” Nr. 4.3.6.4/1/24/I/001</t>
  </si>
  <si>
    <t xml:space="preserve">*Pasākums īstenots no valsts budžeta programmas "Līdzekļi neparedzētiem gadījumiem" </t>
  </si>
  <si>
    <t xml:space="preserve">2024* </t>
  </si>
  <si>
    <t xml:space="preserve">2025** </t>
  </si>
  <si>
    <t>** Pamatojoties uz Ministra kabineta 2024. gada 18.jūnija sēdes protokola Nr. 25 74. § 2. punktu, likumprojekta "Par valsts budžetu 2025. gadam un budžeta ietvaru 2025., 2026. un 2027. gadam" sagatavošanā kā vienīgo vidēja termiņa budžeta prioritāro attīstības virzienu noteikt valsts drošību.  Jautājumu par papildu valsts budžeta līdzekļu piešķiršanu plānā paredzēto pasākumu īstenošanai 2026. gadā un turpmākajos gados izskatīt Ministru kabinetā likumprojekta par valsts budžetu kārtējam gadam un vidēja termiņa budžeta ietvaru sagatavošanas un izskatīšanas procesā kopā ar visu ministriju un citu centrālo valsts iestāžu iesniegtajiem pieteikumiem prioritārajiem pasākumiem atbilstoši valsts budžeta finansiālajām iespējām. Ja likumprojekta par valsts budžetu kārtējam gadam un vidēja termiņa budžeta ietvaru sagatavošanas un izskatīšanas procesā papildu valsts budžeta finansējums plānā paredzēto pasākumu īstenošanai netiek piešķirts vai tiek piešķirts daļēji, tad plāna īstenošanā iesaistītajām institūcijām nodrošināt, ka tiek īstenoti tie plānā paredzētie pasākumi, kurus var nodrošināt atbilstoši piešķirtajiem valsts budžeta līdzekļiem.</t>
  </si>
  <si>
    <t>*** Papildu nepieciešamais finansējums tiks pieprasīts no 74.budžeta resora 80.00.00 programmas “Nesadalītais finansējums Eiropas Savienības politiku instrumentu un pārējās ārvalstu finanšu palīdzības līdzfinansēto projektu un pasākumu īstenošanai”.</t>
  </si>
  <si>
    <t>**** Pamatojoties uz Ministra kabineta 2024. gada 19. septembra sēdes protokola Nr. 38 2. § 2. punktu, prioritārā pasākuma "Elektroniskās uzraudzības sistēmas ieviešana un uzturēšana" īstenošanai atbalstīts papildus finansējums 2025. gadam un turpmāk ikgadu 545 800 euro apmērā, tai skaitā 02.03.00 apakšprogrammā  "Vienotās sakaru un informācijas sistēmas uzturēšana un vadība" 105 800 euro apmērā un 06.01.00 apakšprogrammā "Valsts policija" 440 000 euro apmērā.</t>
  </si>
  <si>
    <t>14.IeM 06.01.00 Valsts policija ****</t>
  </si>
  <si>
    <t>14. IeM 02.03.00. "Vienotās sakaru un informācijas sistēmas uzturēšana un vadība" ****</t>
  </si>
  <si>
    <t xml:space="preserve">63.08.00 Eiropas Sociālā fonda Plus (ESF+) projektu un pasākumu īstenošana (2021-2027), projekts “Profesionālās kvalifikācijas pilnveide bērnu tiesību aizsardzības jautājumos un bērnu likumisko pārstāvju atbildības stiprināšana” Nr. 4.3.6.1/1/24/I/001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</si>
</sst>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b/>
      <sz val="12"/>
      <color theme="1"/>
      <name val="Calibri"/>
      <family val="2"/>
      <charset val="186"/>
      <scheme val="minor"/>
    </font>
    <font>
      <sz val="10"/>
      <color theme="1"/>
      <name val="Calibri Light"/>
      <family val="2"/>
      <charset val="186"/>
      <scheme val="major"/>
    </font>
    <font>
      <b/>
      <sz val="10"/>
      <color theme="1"/>
      <name val="Calibri"/>
      <family val="2"/>
      <scheme val="minor"/>
    </font>
    <font>
      <sz val="10"/>
      <color theme="1"/>
      <name val="Calibri"/>
      <family val="2"/>
      <scheme val="minor"/>
    </font>
    <font>
      <sz val="11"/>
      <color rgb="FF000000"/>
      <name val="Calibri"/>
      <family val="2"/>
      <charset val="186"/>
    </font>
    <font>
      <sz val="11"/>
      <name val="Calibri"/>
      <family val="2"/>
      <scheme val="minor"/>
    </font>
    <font>
      <sz val="8"/>
      <name val="Calibri"/>
      <family val="2"/>
      <scheme val="minor"/>
    </font>
    <font>
      <b/>
      <sz val="11"/>
      <name val="Calibri"/>
      <family val="2"/>
      <scheme val="minor"/>
    </font>
    <font>
      <sz val="10"/>
      <name val="Calibri"/>
      <family val="2"/>
      <scheme val="minor"/>
    </font>
    <font>
      <sz val="11"/>
      <name val="Calibri"/>
      <family val="2"/>
    </font>
    <font>
      <i/>
      <sz val="11"/>
      <color theme="1"/>
      <name val="Calibri"/>
      <family val="2"/>
      <charset val="186"/>
      <scheme val="minor"/>
    </font>
    <font>
      <b/>
      <sz val="14"/>
      <color theme="1"/>
      <name val="Calibri"/>
      <family val="2"/>
      <charset val="186"/>
      <scheme val="minor"/>
    </font>
    <font>
      <i/>
      <sz val="10"/>
      <color theme="1"/>
      <name val="Calibri"/>
      <family val="2"/>
      <charset val="186"/>
      <scheme val="minor"/>
    </font>
    <font>
      <b/>
      <sz val="12"/>
      <color rgb="FF0070C0"/>
      <name val="Calibri"/>
      <family val="2"/>
      <charset val="186"/>
      <scheme val="minor"/>
    </font>
  </fonts>
  <fills count="6">
    <fill>
      <patternFill patternType="none"/>
    </fill>
    <fill>
      <patternFill patternType="gray125"/>
    </fill>
    <fill>
      <patternFill patternType="solid">
        <fgColor theme="9" tint="0.79995117038483843"/>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79998168889431442"/>
        <bgColor indexed="64"/>
      </patternFill>
    </fill>
  </fills>
  <borders count="7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right style="thin">
        <color auto="1"/>
      </right>
      <top style="thin">
        <color auto="1"/>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style="thin">
        <color auto="1"/>
      </top>
      <bottom/>
      <diagonal/>
    </border>
    <border>
      <left style="thin">
        <color rgb="FF000000"/>
      </left>
      <right/>
      <top style="thin">
        <color rgb="FF000000"/>
      </top>
      <bottom/>
      <diagonal/>
    </border>
    <border>
      <left style="thin">
        <color auto="1"/>
      </left>
      <right/>
      <top/>
      <bottom style="thin">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right/>
      <top style="thin">
        <color auto="1"/>
      </top>
      <bottom style="thin">
        <color auto="1"/>
      </bottom>
      <diagonal/>
    </border>
    <border>
      <left style="thin">
        <color rgb="FF000000"/>
      </left>
      <right style="thin">
        <color rgb="FF000000"/>
      </right>
      <top/>
      <bottom style="thin">
        <color rgb="FF000000"/>
      </bottom>
      <diagonal/>
    </border>
    <border>
      <left style="medium">
        <color auto="1"/>
      </left>
      <right style="thin">
        <color auto="1"/>
      </right>
      <top style="thin">
        <color auto="1"/>
      </top>
      <bottom/>
      <diagonal/>
    </border>
    <border>
      <left/>
      <right style="medium">
        <color auto="1"/>
      </right>
      <top style="thin">
        <color auto="1"/>
      </top>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medium">
        <color auto="1"/>
      </left>
      <right/>
      <top style="thin">
        <color auto="1"/>
      </top>
      <bottom/>
      <diagonal/>
    </border>
    <border>
      <left/>
      <right/>
      <top style="thin">
        <color rgb="FF000000"/>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top style="thin">
        <color auto="1"/>
      </top>
      <bottom style="medium">
        <color auto="1"/>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medium">
        <color auto="1"/>
      </top>
      <bottom style="medium">
        <color auto="1"/>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rgb="FF000000"/>
      </left>
      <right style="thin">
        <color rgb="FF000000"/>
      </right>
      <top style="medium">
        <color indexed="64"/>
      </top>
      <bottom style="thin">
        <color rgb="FF000000"/>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style="thin">
        <color auto="1"/>
      </top>
      <bottom style="medium">
        <color indexed="64"/>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indexed="64"/>
      </bottom>
      <diagonal/>
    </border>
    <border>
      <left style="medium">
        <color indexed="64"/>
      </left>
      <right/>
      <top/>
      <bottom style="medium">
        <color indexed="64"/>
      </bottom>
      <diagonal/>
    </border>
    <border>
      <left/>
      <right style="thin">
        <color auto="1"/>
      </right>
      <top/>
      <bottom style="medium">
        <color auto="1"/>
      </bottom>
      <diagonal/>
    </border>
    <border>
      <left/>
      <right style="medium">
        <color indexed="64"/>
      </right>
      <top/>
      <bottom style="medium">
        <color auto="1"/>
      </bottom>
      <diagonal/>
    </border>
    <border>
      <left style="thin">
        <color auto="1"/>
      </left>
      <right style="medium">
        <color auto="1"/>
      </right>
      <top/>
      <bottom style="medium">
        <color auto="1"/>
      </bottom>
      <diagonal/>
    </border>
    <border>
      <left/>
      <right/>
      <top style="thin">
        <color auto="1"/>
      </top>
      <bottom/>
      <diagonal/>
    </border>
    <border>
      <left style="thin">
        <color auto="1"/>
      </left>
      <right/>
      <top/>
      <bottom/>
      <diagonal/>
    </border>
    <border>
      <left style="medium">
        <color indexed="64"/>
      </left>
      <right/>
      <top style="medium">
        <color indexed="64"/>
      </top>
      <bottom/>
      <diagonal/>
    </border>
    <border>
      <left style="medium">
        <color indexed="64"/>
      </left>
      <right/>
      <top style="thin">
        <color rgb="FF000000"/>
      </top>
      <bottom/>
      <diagonal/>
    </border>
    <border>
      <left style="medium">
        <color indexed="64"/>
      </left>
      <right/>
      <top/>
      <bottom style="thin">
        <color rgb="FF000000"/>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thin">
        <color rgb="FF000000"/>
      </left>
      <right style="thin">
        <color rgb="FF000000"/>
      </right>
      <top/>
      <bottom style="thin">
        <color auto="1"/>
      </bottom>
      <diagonal/>
    </border>
  </borders>
  <cellStyleXfs count="1">
    <xf numFmtId="0" fontId="0" fillId="0" borderId="0"/>
  </cellStyleXfs>
  <cellXfs count="352">
    <xf numFmtId="0" fontId="0" fillId="0" borderId="0" xfId="0"/>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xf numFmtId="0" fontId="4" fillId="0" borderId="6" xfId="0" applyFont="1" applyBorder="1" applyAlignment="1">
      <alignment horizontal="center" vertical="center"/>
    </xf>
    <xf numFmtId="0" fontId="7" fillId="0" borderId="6" xfId="0" applyFont="1" applyBorder="1"/>
    <xf numFmtId="0" fontId="8" fillId="0" borderId="0" xfId="0" applyFont="1"/>
    <xf numFmtId="4" fontId="0" fillId="0" borderId="0" xfId="0" applyNumberFormat="1"/>
    <xf numFmtId="0" fontId="4" fillId="0" borderId="6" xfId="0" applyFont="1" applyBorder="1" applyAlignment="1">
      <alignment vertical="center"/>
    </xf>
    <xf numFmtId="0" fontId="0" fillId="0" borderId="0" xfId="0" applyAlignment="1">
      <alignment horizontal="center" vertical="center"/>
    </xf>
    <xf numFmtId="0" fontId="0" fillId="0" borderId="0" xfId="0"/>
    <xf numFmtId="0" fontId="0" fillId="0" borderId="0" xfId="0"/>
    <xf numFmtId="0" fontId="0" fillId="0" borderId="1" xfId="0" applyBorder="1"/>
    <xf numFmtId="0" fontId="4" fillId="0" borderId="1" xfId="0" applyFont="1" applyBorder="1" applyAlignment="1">
      <alignment horizontal="center" vertical="center"/>
    </xf>
    <xf numFmtId="0" fontId="0" fillId="0" borderId="2" xfId="0" applyBorder="1"/>
    <xf numFmtId="0" fontId="0" fillId="0" borderId="7" xfId="0" applyBorder="1"/>
    <xf numFmtId="0" fontId="8" fillId="0" borderId="5" xfId="0" applyFont="1" applyBorder="1" applyAlignment="1">
      <alignment horizontal="center" vertical="center" wrapText="1"/>
    </xf>
    <xf numFmtId="0" fontId="0" fillId="0" borderId="2" xfId="0" applyFill="1" applyBorder="1"/>
    <xf numFmtId="0" fontId="0" fillId="0" borderId="15" xfId="0" applyBorder="1"/>
    <xf numFmtId="0" fontId="0" fillId="0" borderId="15" xfId="0" applyFill="1" applyBorder="1"/>
    <xf numFmtId="0" fontId="0" fillId="0" borderId="16" xfId="0" applyFill="1" applyBorder="1"/>
    <xf numFmtId="0" fontId="7" fillId="0" borderId="6" xfId="0" applyFont="1" applyFill="1" applyBorder="1" applyAlignment="1">
      <alignment horizontal="center" vertical="center"/>
    </xf>
    <xf numFmtId="0" fontId="0" fillId="0" borderId="25" xfId="0" applyBorder="1"/>
    <xf numFmtId="0" fontId="0" fillId="0" borderId="47" xfId="0" applyBorder="1"/>
    <xf numFmtId="0" fontId="0" fillId="0" borderId="22" xfId="0" applyBorder="1"/>
    <xf numFmtId="0" fontId="0" fillId="0" borderId="21" xfId="0" applyBorder="1"/>
    <xf numFmtId="0" fontId="0" fillId="0" borderId="20" xfId="0" applyBorder="1"/>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8" fillId="4" borderId="5"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9" xfId="0" applyFont="1" applyFill="1" applyBorder="1" applyAlignment="1">
      <alignment horizontal="center" vertical="center" wrapText="1"/>
    </xf>
    <xf numFmtId="0" fontId="10" fillId="0" borderId="19" xfId="0" applyFont="1" applyFill="1" applyBorder="1" applyAlignment="1">
      <alignment horizontal="center" vertical="center"/>
    </xf>
    <xf numFmtId="0" fontId="0" fillId="4" borderId="19" xfId="0" applyFill="1" applyBorder="1"/>
    <xf numFmtId="1" fontId="0" fillId="0" borderId="58" xfId="0" applyNumberFormat="1" applyBorder="1"/>
    <xf numFmtId="0" fontId="0" fillId="0" borderId="21"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center" vertical="center"/>
    </xf>
    <xf numFmtId="0" fontId="14" fillId="0" borderId="6" xfId="0" applyFont="1" applyFill="1" applyBorder="1" applyAlignment="1">
      <alignment horizontal="center" vertical="center"/>
    </xf>
    <xf numFmtId="0" fontId="14" fillId="0" borderId="9" xfId="0" applyFont="1" applyFill="1" applyBorder="1" applyAlignment="1">
      <alignment horizontal="center" vertical="center"/>
    </xf>
    <xf numFmtId="0" fontId="0" fillId="0" borderId="52"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35" xfId="0" applyBorder="1" applyAlignment="1">
      <alignment horizontal="center" vertical="center"/>
    </xf>
    <xf numFmtId="0" fontId="0" fillId="4" borderId="25" xfId="0" applyFill="1" applyBorder="1"/>
    <xf numFmtId="0" fontId="0" fillId="0" borderId="65" xfId="0" applyBorder="1" applyAlignment="1">
      <alignment horizontal="center"/>
    </xf>
    <xf numFmtId="0" fontId="0" fillId="0" borderId="65" xfId="0" applyBorder="1"/>
    <xf numFmtId="0" fontId="0" fillId="0" borderId="65" xfId="0" applyFill="1" applyBorder="1"/>
    <xf numFmtId="0" fontId="8" fillId="0" borderId="9" xfId="0" applyFont="1" applyFill="1" applyBorder="1" applyAlignment="1">
      <alignment horizontal="left" vertical="center" wrapText="1"/>
    </xf>
    <xf numFmtId="0" fontId="0" fillId="0" borderId="13" xfId="0" applyFill="1" applyBorder="1" applyAlignment="1">
      <alignment horizontal="center" wrapText="1"/>
    </xf>
    <xf numFmtId="0" fontId="0" fillId="0" borderId="31" xfId="0" applyFill="1" applyBorder="1" applyAlignment="1">
      <alignment horizontal="center" wrapText="1"/>
    </xf>
    <xf numFmtId="0" fontId="0" fillId="4" borderId="2" xfId="0" applyFill="1" applyBorder="1"/>
    <xf numFmtId="0" fontId="0" fillId="4" borderId="1" xfId="0" applyFill="1" applyBorder="1" applyAlignment="1">
      <alignment horizontal="center" vertical="center"/>
    </xf>
    <xf numFmtId="0" fontId="0" fillId="4" borderId="6" xfId="0" applyFill="1" applyBorder="1" applyAlignment="1">
      <alignment horizontal="center" vertical="center"/>
    </xf>
    <xf numFmtId="0" fontId="0" fillId="4" borderId="5" xfId="0" applyFill="1" applyBorder="1" applyAlignment="1">
      <alignment horizontal="center" vertical="center"/>
    </xf>
    <xf numFmtId="0" fontId="8" fillId="4" borderId="9" xfId="0" applyFont="1" applyFill="1" applyBorder="1" applyAlignment="1">
      <alignment horizontal="center" vertical="center" wrapText="1"/>
    </xf>
    <xf numFmtId="0" fontId="13" fillId="4" borderId="5" xfId="0" applyFont="1" applyFill="1" applyBorder="1" applyAlignment="1">
      <alignment horizontal="center" vertical="center" wrapText="1"/>
    </xf>
    <xf numFmtId="1" fontId="0" fillId="4" borderId="19" xfId="0" applyNumberFormat="1" applyFill="1" applyBorder="1"/>
    <xf numFmtId="1" fontId="0" fillId="4" borderId="25" xfId="0" applyNumberFormat="1" applyFill="1" applyBorder="1"/>
    <xf numFmtId="0" fontId="0" fillId="4" borderId="19" xfId="0" applyFill="1" applyBorder="1" applyAlignment="1">
      <alignment horizontal="center" vertical="center"/>
    </xf>
    <xf numFmtId="0" fontId="0" fillId="4" borderId="51" xfId="0" applyFill="1" applyBorder="1" applyAlignment="1">
      <alignment horizontal="center" vertical="center"/>
    </xf>
    <xf numFmtId="0" fontId="0" fillId="4" borderId="9" xfId="0" applyFill="1" applyBorder="1" applyAlignment="1">
      <alignment horizontal="center" vertical="center"/>
    </xf>
    <xf numFmtId="0" fontId="0" fillId="4" borderId="9" xfId="0" applyFill="1" applyBorder="1" applyAlignment="1">
      <alignment horizontal="center" vertical="center" wrapText="1"/>
    </xf>
    <xf numFmtId="0" fontId="0" fillId="0" borderId="0" xfId="0" applyBorder="1"/>
    <xf numFmtId="0" fontId="4" fillId="0" borderId="0" xfId="0" applyFont="1" applyBorder="1" applyAlignment="1">
      <alignment horizontal="center" vertical="center"/>
    </xf>
    <xf numFmtId="0" fontId="8" fillId="0" borderId="0"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left" vertical="center"/>
    </xf>
    <xf numFmtId="0" fontId="4" fillId="0" borderId="0" xfId="0" applyFont="1"/>
    <xf numFmtId="0" fontId="0" fillId="0" borderId="25" xfId="0" applyFill="1" applyBorder="1"/>
    <xf numFmtId="0" fontId="8" fillId="0" borderId="0" xfId="0" applyFont="1" applyBorder="1"/>
    <xf numFmtId="0" fontId="0" fillId="0" borderId="23" xfId="0" applyBorder="1"/>
    <xf numFmtId="0" fontId="0" fillId="4" borderId="23" xfId="0" applyFill="1" applyBorder="1"/>
    <xf numFmtId="0" fontId="0" fillId="0" borderId="5" xfId="0" applyBorder="1"/>
    <xf numFmtId="0" fontId="0" fillId="0" borderId="17" xfId="0" applyBorder="1" applyAlignment="1">
      <alignment vertical="center"/>
    </xf>
    <xf numFmtId="0" fontId="0" fillId="4" borderId="17" xfId="0" applyFill="1" applyBorder="1" applyAlignment="1">
      <alignment vertical="center"/>
    </xf>
    <xf numFmtId="0" fontId="10" fillId="0" borderId="29" xfId="0" applyFont="1" applyFill="1" applyBorder="1" applyAlignment="1">
      <alignment horizontal="center" vertical="center"/>
    </xf>
    <xf numFmtId="0" fontId="10" fillId="0" borderId="29" xfId="0" applyFont="1" applyFill="1" applyBorder="1" applyAlignment="1">
      <alignment vertical="center"/>
    </xf>
    <xf numFmtId="0" fontId="0" fillId="0" borderId="52" xfId="0" applyBorder="1" applyAlignment="1">
      <alignment vertical="center"/>
    </xf>
    <xf numFmtId="0" fontId="0" fillId="0" borderId="68" xfId="0" applyBorder="1" applyAlignment="1">
      <alignment horizontal="center" vertical="center"/>
    </xf>
    <xf numFmtId="0" fontId="0" fillId="0" borderId="70" xfId="0" applyBorder="1" applyAlignment="1">
      <alignment horizontal="center" vertical="center"/>
    </xf>
    <xf numFmtId="0" fontId="0" fillId="0" borderId="55" xfId="0" applyBorder="1"/>
    <xf numFmtId="0" fontId="8" fillId="0" borderId="55" xfId="0" applyFont="1" applyBorder="1"/>
    <xf numFmtId="0" fontId="0" fillId="0" borderId="57" xfId="0" applyBorder="1"/>
    <xf numFmtId="1" fontId="0" fillId="0" borderId="0" xfId="0" applyNumberFormat="1"/>
    <xf numFmtId="0" fontId="0" fillId="0" borderId="5" xfId="0" applyFill="1" applyBorder="1" applyAlignment="1">
      <alignment horizontal="center" vertical="center"/>
    </xf>
    <xf numFmtId="0" fontId="10" fillId="0" borderId="5" xfId="0" applyFont="1" applyFill="1" applyBorder="1" applyAlignment="1">
      <alignment horizontal="center" vertical="center"/>
    </xf>
    <xf numFmtId="0" fontId="0" fillId="0" borderId="19" xfId="0" applyFill="1" applyBorder="1" applyAlignment="1">
      <alignment horizontal="center" vertical="center"/>
    </xf>
    <xf numFmtId="0" fontId="0" fillId="0" borderId="1" xfId="0" applyFill="1" applyBorder="1" applyAlignment="1">
      <alignment horizontal="center" vertical="center"/>
    </xf>
    <xf numFmtId="0" fontId="0" fillId="0" borderId="12" xfId="0" applyFill="1" applyBorder="1" applyAlignment="1">
      <alignment horizontal="center" vertical="center" wrapText="1"/>
    </xf>
    <xf numFmtId="0" fontId="0" fillId="0" borderId="53" xfId="0" applyFill="1" applyBorder="1" applyAlignment="1">
      <alignment horizontal="center" vertical="center"/>
    </xf>
    <xf numFmtId="0" fontId="0" fillId="0" borderId="10" xfId="0" applyFill="1" applyBorder="1" applyAlignment="1">
      <alignment horizontal="center" vertical="center"/>
    </xf>
    <xf numFmtId="0" fontId="0" fillId="0" borderId="12" xfId="0" applyFill="1" applyBorder="1" applyAlignment="1">
      <alignment horizontal="center" vertical="center"/>
    </xf>
    <xf numFmtId="0" fontId="8" fillId="0" borderId="5"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0" fillId="0" borderId="25" xfId="0" applyFill="1" applyBorder="1" applyAlignment="1">
      <alignment horizontal="center" vertical="center"/>
    </xf>
    <xf numFmtId="0" fontId="0" fillId="0" borderId="7" xfId="0" applyFill="1" applyBorder="1" applyAlignment="1">
      <alignment horizontal="center" vertical="center"/>
    </xf>
    <xf numFmtId="0" fontId="0" fillId="0" borderId="11" xfId="0" applyFill="1" applyBorder="1" applyAlignment="1">
      <alignment horizontal="center" vertical="center"/>
    </xf>
    <xf numFmtId="0" fontId="0" fillId="0" borderId="51" xfId="0" applyFill="1" applyBorder="1" applyAlignment="1">
      <alignment horizontal="center" vertical="center"/>
    </xf>
    <xf numFmtId="0" fontId="0" fillId="0" borderId="52" xfId="0" applyFill="1" applyBorder="1" applyAlignment="1">
      <alignment horizontal="center" vertical="center"/>
    </xf>
    <xf numFmtId="0" fontId="9" fillId="0" borderId="6" xfId="0" applyFont="1" applyFill="1" applyBorder="1" applyAlignment="1">
      <alignment horizontal="center" vertical="center"/>
    </xf>
    <xf numFmtId="0" fontId="0" fillId="0" borderId="6" xfId="0" applyFill="1" applyBorder="1" applyAlignment="1">
      <alignment horizontal="center" vertical="center"/>
    </xf>
    <xf numFmtId="0" fontId="0" fillId="0" borderId="22" xfId="0" applyFill="1" applyBorder="1"/>
    <xf numFmtId="0" fontId="0" fillId="0" borderId="1" xfId="0" applyFill="1" applyBorder="1"/>
    <xf numFmtId="0" fontId="0" fillId="0" borderId="7" xfId="0" applyFill="1" applyBorder="1"/>
    <xf numFmtId="0" fontId="0" fillId="0" borderId="44" xfId="0" applyFill="1" applyBorder="1" applyAlignment="1">
      <alignment horizontal="center" vertical="center"/>
    </xf>
    <xf numFmtId="0" fontId="0" fillId="0" borderId="19" xfId="0" applyFill="1" applyBorder="1"/>
    <xf numFmtId="1" fontId="0" fillId="0" borderId="58" xfId="0" applyNumberFormat="1" applyFill="1" applyBorder="1"/>
    <xf numFmtId="1" fontId="0" fillId="0" borderId="19" xfId="0" applyNumberFormat="1" applyFill="1" applyBorder="1"/>
    <xf numFmtId="1" fontId="0" fillId="0" borderId="25" xfId="0" applyNumberFormat="1" applyFill="1" applyBorder="1"/>
    <xf numFmtId="0" fontId="0" fillId="0" borderId="2" xfId="0" applyFill="1" applyBorder="1" applyAlignment="1">
      <alignment horizontal="center" vertical="center"/>
    </xf>
    <xf numFmtId="0" fontId="0" fillId="0" borderId="49" xfId="0" applyFill="1" applyBorder="1" applyAlignment="1">
      <alignment horizontal="center" vertical="center"/>
    </xf>
    <xf numFmtId="0" fontId="0" fillId="0" borderId="0" xfId="0" applyFill="1" applyBorder="1" applyAlignment="1">
      <alignment horizontal="center" vertical="center"/>
    </xf>
    <xf numFmtId="0" fontId="0" fillId="0" borderId="0" xfId="0" applyFill="1"/>
    <xf numFmtId="1" fontId="0" fillId="0" borderId="0" xfId="0" applyNumberFormat="1" applyFill="1"/>
    <xf numFmtId="0" fontId="0" fillId="0" borderId="55" xfId="0" applyFill="1" applyBorder="1"/>
    <xf numFmtId="0" fontId="4" fillId="0" borderId="7" xfId="0" applyFont="1" applyFill="1" applyBorder="1" applyAlignment="1">
      <alignment horizontal="center" vertical="center"/>
    </xf>
    <xf numFmtId="3" fontId="4" fillId="0" borderId="25" xfId="0" applyNumberFormat="1" applyFont="1" applyBorder="1" applyAlignment="1">
      <alignment horizontal="center" vertical="center" wrapText="1"/>
    </xf>
    <xf numFmtId="0" fontId="15" fillId="0" borderId="55" xfId="0" applyFont="1" applyBorder="1" applyAlignment="1">
      <alignment wrapText="1"/>
    </xf>
    <xf numFmtId="3" fontId="16" fillId="0" borderId="19" xfId="0" applyNumberFormat="1" applyFont="1" applyBorder="1" applyAlignment="1">
      <alignment horizontal="center" vertical="center" wrapText="1"/>
    </xf>
    <xf numFmtId="3" fontId="16" fillId="0" borderId="19" xfId="0" applyNumberFormat="1" applyFont="1" applyFill="1" applyBorder="1" applyAlignment="1">
      <alignment horizontal="center" vertical="center" wrapText="1"/>
    </xf>
    <xf numFmtId="0" fontId="15" fillId="0" borderId="55" xfId="0" applyFont="1" applyBorder="1" applyAlignment="1">
      <alignment vertical="center" wrapText="1"/>
    </xf>
    <xf numFmtId="1" fontId="0" fillId="0" borderId="0" xfId="0" applyNumberFormat="1" applyBorder="1"/>
    <xf numFmtId="0" fontId="0" fillId="0" borderId="5" xfId="0" applyFill="1" applyBorder="1" applyAlignment="1">
      <alignment horizontal="center" vertical="center"/>
    </xf>
    <xf numFmtId="0" fontId="0" fillId="0" borderId="1" xfId="0" applyFill="1" applyBorder="1" applyAlignment="1">
      <alignment horizontal="center" vertical="center"/>
    </xf>
    <xf numFmtId="0" fontId="0" fillId="0" borderId="19" xfId="0" applyFill="1" applyBorder="1" applyAlignment="1">
      <alignment horizontal="center" vertical="center"/>
    </xf>
    <xf numFmtId="0" fontId="0" fillId="0" borderId="58" xfId="0" applyBorder="1"/>
    <xf numFmtId="0" fontId="0" fillId="0" borderId="58" xfId="0" applyFill="1" applyBorder="1"/>
    <xf numFmtId="0" fontId="0" fillId="0" borderId="9" xfId="0" applyFill="1" applyBorder="1" applyAlignment="1">
      <alignment horizontal="center" vertical="center" wrapText="1"/>
    </xf>
    <xf numFmtId="0" fontId="0" fillId="0" borderId="9" xfId="0" applyFill="1" applyBorder="1" applyAlignment="1">
      <alignment horizontal="center" vertical="center"/>
    </xf>
    <xf numFmtId="3"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0" fillId="0" borderId="0" xfId="0" applyAlignment="1"/>
    <xf numFmtId="0" fontId="4" fillId="4" borderId="1" xfId="0" applyFont="1" applyFill="1" applyBorder="1" applyAlignment="1">
      <alignment horizontal="center" vertical="center"/>
    </xf>
    <xf numFmtId="0" fontId="17" fillId="0" borderId="55" xfId="0" applyFont="1" applyBorder="1" applyAlignment="1">
      <alignment wrapText="1"/>
    </xf>
    <xf numFmtId="0" fontId="0" fillId="2" borderId="22" xfId="0" applyFill="1" applyBorder="1" applyAlignment="1">
      <alignment vertical="center"/>
    </xf>
    <xf numFmtId="0" fontId="0" fillId="5" borderId="15" xfId="0" applyFill="1" applyBorder="1" applyAlignment="1">
      <alignment vertical="center"/>
    </xf>
    <xf numFmtId="0" fontId="0" fillId="2" borderId="15" xfId="0" applyFill="1" applyBorder="1" applyAlignment="1">
      <alignment vertical="center"/>
    </xf>
    <xf numFmtId="0" fontId="0" fillId="2" borderId="34" xfId="0" applyFill="1" applyBorder="1" applyAlignment="1">
      <alignment vertical="center"/>
    </xf>
    <xf numFmtId="0" fontId="0" fillId="0" borderId="0" xfId="0" applyBorder="1" applyAlignment="1">
      <alignment wrapText="1"/>
    </xf>
    <xf numFmtId="0" fontId="0" fillId="0" borderId="0" xfId="0" applyAlignment="1">
      <alignment wrapText="1"/>
    </xf>
    <xf numFmtId="0" fontId="0" fillId="0" borderId="0" xfId="0" applyAlignment="1">
      <alignment horizontal="left" wrapText="1"/>
    </xf>
    <xf numFmtId="0" fontId="0" fillId="0" borderId="0" xfId="0" applyBorder="1" applyAlignment="1">
      <alignment horizontal="left" wrapText="1"/>
    </xf>
    <xf numFmtId="0" fontId="0" fillId="4" borderId="0" xfId="0" applyFill="1" applyBorder="1"/>
    <xf numFmtId="1" fontId="0" fillId="4" borderId="0" xfId="0" applyNumberFormat="1" applyFill="1" applyBorder="1"/>
    <xf numFmtId="0" fontId="0" fillId="0" borderId="0" xfId="0" applyFill="1" applyBorder="1"/>
    <xf numFmtId="1" fontId="0" fillId="0" borderId="0" xfId="0" applyNumberFormat="1" applyFill="1" applyBorder="1"/>
    <xf numFmtId="0" fontId="4" fillId="0" borderId="0" xfId="0" applyFont="1" applyFill="1" applyBorder="1"/>
    <xf numFmtId="0" fontId="4" fillId="0" borderId="0" xfId="0" applyFont="1" applyBorder="1"/>
    <xf numFmtId="0" fontId="10" fillId="0" borderId="1" xfId="0" applyFont="1" applyFill="1" applyBorder="1" applyAlignment="1">
      <alignment horizontal="center" vertical="center"/>
    </xf>
    <xf numFmtId="3" fontId="0" fillId="0" borderId="55" xfId="0" applyNumberFormat="1" applyBorder="1"/>
    <xf numFmtId="1" fontId="10" fillId="4" borderId="51" xfId="0" applyNumberFormat="1" applyFont="1" applyFill="1" applyBorder="1" applyAlignment="1">
      <alignment horizontal="center" vertical="center"/>
    </xf>
    <xf numFmtId="1" fontId="10" fillId="4" borderId="6" xfId="0" applyNumberFormat="1" applyFont="1" applyFill="1" applyBorder="1" applyAlignment="1">
      <alignment horizontal="center" vertical="center"/>
    </xf>
    <xf numFmtId="1" fontId="10" fillId="4" borderId="9" xfId="0" applyNumberFormat="1" applyFont="1" applyFill="1" applyBorder="1" applyAlignment="1">
      <alignment horizontal="center" vertical="center"/>
    </xf>
    <xf numFmtId="0" fontId="10" fillId="0" borderId="5" xfId="0" applyFont="1" applyBorder="1" applyAlignment="1">
      <alignment horizontal="center" vertical="center"/>
    </xf>
    <xf numFmtId="0" fontId="10" fillId="0" borderId="51" xfId="0" applyFont="1" applyBorder="1" applyAlignment="1">
      <alignment horizontal="center" vertical="center"/>
    </xf>
    <xf numFmtId="0" fontId="10" fillId="0" borderId="6" xfId="0" applyFont="1" applyFill="1" applyBorder="1" applyAlignment="1">
      <alignment horizontal="center" vertic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3" fillId="0" borderId="69" xfId="0" applyFont="1" applyBorder="1" applyAlignment="1">
      <alignment horizontal="center" vertical="center"/>
    </xf>
    <xf numFmtId="0" fontId="10" fillId="4" borderId="6" xfId="0" applyFont="1" applyFill="1" applyBorder="1" applyAlignment="1">
      <alignment horizontal="center" vertical="center"/>
    </xf>
    <xf numFmtId="0" fontId="14" fillId="4" borderId="0" xfId="0" applyFont="1" applyFill="1" applyBorder="1" applyAlignment="1">
      <alignment horizontal="center" vertical="center"/>
    </xf>
    <xf numFmtId="0" fontId="13" fillId="4" borderId="52" xfId="0" applyFont="1" applyFill="1" applyBorder="1" applyAlignment="1">
      <alignment horizontal="center" vertical="center"/>
    </xf>
    <xf numFmtId="0" fontId="13" fillId="0" borderId="51" xfId="0" applyFont="1" applyBorder="1" applyAlignment="1">
      <alignment horizontal="center" vertical="center"/>
    </xf>
    <xf numFmtId="0" fontId="13" fillId="0" borderId="6" xfId="0" applyFont="1" applyFill="1" applyBorder="1" applyAlignment="1">
      <alignment horizontal="center" vertical="center"/>
    </xf>
    <xf numFmtId="0" fontId="13" fillId="0" borderId="6" xfId="0" applyFont="1" applyBorder="1" applyAlignment="1">
      <alignment horizontal="center" vertical="center"/>
    </xf>
    <xf numFmtId="0" fontId="13" fillId="0" borderId="9" xfId="0" applyFont="1" applyBorder="1" applyAlignment="1">
      <alignment horizontal="center" vertical="center"/>
    </xf>
    <xf numFmtId="0" fontId="13" fillId="0" borderId="52" xfId="0" applyFont="1" applyBorder="1" applyAlignment="1">
      <alignment horizontal="center" vertical="center"/>
    </xf>
    <xf numFmtId="3" fontId="4" fillId="4" borderId="25" xfId="0" applyNumberFormat="1" applyFont="1" applyFill="1" applyBorder="1" applyAlignment="1">
      <alignment horizontal="center" vertical="center" wrapText="1"/>
    </xf>
    <xf numFmtId="0" fontId="0" fillId="4" borderId="55" xfId="0" applyFill="1" applyBorder="1"/>
    <xf numFmtId="0" fontId="0" fillId="4" borderId="0" xfId="0" applyFill="1"/>
    <xf numFmtId="0" fontId="0" fillId="0" borderId="34" xfId="0" applyFill="1" applyBorder="1" applyAlignment="1">
      <alignment horizontal="center"/>
    </xf>
    <xf numFmtId="0" fontId="0" fillId="0" borderId="40" xfId="0" applyFill="1" applyBorder="1" applyAlignment="1">
      <alignment horizontal="center"/>
    </xf>
    <xf numFmtId="0" fontId="4" fillId="0" borderId="58" xfId="0" applyFont="1" applyBorder="1" applyAlignment="1">
      <alignment horizontal="center"/>
    </xf>
    <xf numFmtId="0" fontId="4" fillId="0" borderId="59" xfId="0" applyFont="1" applyBorder="1" applyAlignment="1">
      <alignment horizontal="center"/>
    </xf>
    <xf numFmtId="0" fontId="4" fillId="0" borderId="60" xfId="0" applyFont="1" applyBorder="1" applyAlignment="1">
      <alignment horizontal="center"/>
    </xf>
    <xf numFmtId="0" fontId="0" fillId="4" borderId="17" xfId="0" applyFill="1" applyBorder="1" applyAlignment="1">
      <alignment horizontal="center"/>
    </xf>
    <xf numFmtId="0" fontId="0" fillId="4" borderId="4" xfId="0" applyFill="1" applyBorder="1" applyAlignment="1">
      <alignment horizontal="center"/>
    </xf>
    <xf numFmtId="0" fontId="0" fillId="0" borderId="2" xfId="0" applyBorder="1" applyAlignment="1">
      <alignment horizontal="center" vertical="center"/>
    </xf>
    <xf numFmtId="0" fontId="0" fillId="0" borderId="20" xfId="0" applyBorder="1" applyAlignment="1">
      <alignment horizontal="center" vertical="center"/>
    </xf>
    <xf numFmtId="0" fontId="10" fillId="0" borderId="5" xfId="0" applyFont="1" applyFill="1" applyBorder="1" applyAlignment="1">
      <alignment horizontal="center" vertical="center"/>
    </xf>
    <xf numFmtId="0" fontId="10" fillId="0" borderId="18" xfId="0" applyFont="1" applyFill="1" applyBorder="1" applyAlignment="1">
      <alignment horizontal="center" vertical="center"/>
    </xf>
    <xf numFmtId="0" fontId="0" fillId="0" borderId="5" xfId="0" applyBorder="1" applyAlignment="1">
      <alignment horizontal="center" vertical="center"/>
    </xf>
    <xf numFmtId="0" fontId="0" fillId="0" borderId="18" xfId="0" applyBorder="1" applyAlignment="1">
      <alignment horizontal="center" vertical="center"/>
    </xf>
    <xf numFmtId="0" fontId="18" fillId="0" borderId="5"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18" xfId="0" applyFont="1" applyBorder="1" applyAlignment="1">
      <alignment horizontal="center" vertical="center" wrapText="1"/>
    </xf>
    <xf numFmtId="0" fontId="18" fillId="4" borderId="5" xfId="0" applyFont="1" applyFill="1" applyBorder="1" applyAlignment="1">
      <alignment horizontal="center" vertical="center" wrapText="1"/>
    </xf>
    <xf numFmtId="0" fontId="18" fillId="4" borderId="23" xfId="0" applyFont="1" applyFill="1" applyBorder="1" applyAlignment="1">
      <alignment horizontal="center" vertical="center" wrapText="1"/>
    </xf>
    <xf numFmtId="0" fontId="18" fillId="4" borderId="18" xfId="0" applyFont="1" applyFill="1" applyBorder="1" applyAlignment="1">
      <alignment horizontal="center" vertical="center" wrapText="1"/>
    </xf>
    <xf numFmtId="0" fontId="0" fillId="5" borderId="67" xfId="0" applyFill="1" applyBorder="1" applyAlignment="1">
      <alignment horizontal="center" vertical="center" wrapText="1"/>
    </xf>
    <xf numFmtId="0" fontId="0" fillId="5" borderId="41" xfId="0" applyFill="1" applyBorder="1" applyAlignment="1">
      <alignment horizontal="center" vertical="center" wrapText="1"/>
    </xf>
    <xf numFmtId="0" fontId="10" fillId="0" borderId="19" xfId="0" applyFont="1" applyFill="1" applyBorder="1" applyAlignment="1">
      <alignment horizontal="center" vertical="center"/>
    </xf>
    <xf numFmtId="0" fontId="10" fillId="0" borderId="1" xfId="0" applyFont="1" applyFill="1" applyBorder="1" applyAlignment="1">
      <alignment horizontal="center" vertical="center"/>
    </xf>
    <xf numFmtId="0" fontId="0" fillId="0" borderId="1" xfId="0" applyBorder="1" applyAlignment="1">
      <alignment horizontal="center" vertical="center"/>
    </xf>
    <xf numFmtId="0" fontId="4" fillId="0" borderId="22" xfId="0" applyFont="1" applyFill="1" applyBorder="1" applyAlignment="1">
      <alignment horizontal="center" wrapText="1"/>
    </xf>
    <xf numFmtId="0" fontId="4" fillId="0" borderId="15" xfId="0" applyFont="1" applyFill="1" applyBorder="1" applyAlignment="1">
      <alignment horizontal="center" wrapText="1"/>
    </xf>
    <xf numFmtId="0" fontId="4" fillId="0" borderId="16" xfId="0" applyFont="1" applyFill="1" applyBorder="1" applyAlignment="1">
      <alignment horizontal="center" wrapText="1"/>
    </xf>
    <xf numFmtId="0" fontId="12" fillId="0" borderId="7" xfId="0" applyFont="1" applyFill="1" applyBorder="1" applyAlignment="1">
      <alignment horizontal="center" vertical="center"/>
    </xf>
    <xf numFmtId="0" fontId="12" fillId="0" borderId="2" xfId="0" applyFont="1" applyFill="1" applyBorder="1" applyAlignment="1">
      <alignment horizontal="center" vertical="center"/>
    </xf>
    <xf numFmtId="0" fontId="0" fillId="0" borderId="13" xfId="0" applyFill="1" applyBorder="1" applyAlignment="1">
      <alignment horizontal="center"/>
    </xf>
    <xf numFmtId="0" fontId="0" fillId="0" borderId="31" xfId="0" applyFill="1" applyBorder="1" applyAlignment="1">
      <alignment horizontal="center"/>
    </xf>
    <xf numFmtId="0" fontId="2" fillId="0" borderId="5" xfId="0" applyFont="1" applyFill="1" applyBorder="1" applyAlignment="1">
      <alignment horizontal="center"/>
    </xf>
    <xf numFmtId="0" fontId="3" fillId="0" borderId="23" xfId="0" applyFont="1" applyFill="1" applyBorder="1" applyAlignment="1">
      <alignment horizontal="center"/>
    </xf>
    <xf numFmtId="0" fontId="0" fillId="0" borderId="11" xfId="0" applyFill="1" applyBorder="1" applyAlignment="1">
      <alignment horizontal="center" wrapText="1"/>
    </xf>
    <xf numFmtId="0" fontId="0" fillId="0" borderId="65" xfId="0" applyFill="1" applyBorder="1" applyAlignment="1">
      <alignment horizontal="center" wrapText="1"/>
    </xf>
    <xf numFmtId="0" fontId="0" fillId="2" borderId="7" xfId="0" applyFill="1" applyBorder="1" applyAlignment="1">
      <alignment horizontal="center"/>
    </xf>
    <xf numFmtId="0" fontId="0" fillId="2" borderId="11" xfId="0" applyFill="1" applyBorder="1" applyAlignment="1">
      <alignment horizontal="center"/>
    </xf>
    <xf numFmtId="0" fontId="0" fillId="0" borderId="42" xfId="0" applyFill="1" applyBorder="1" applyAlignment="1">
      <alignment horizontal="center"/>
    </xf>
    <xf numFmtId="0" fontId="0" fillId="0" borderId="5" xfId="0" applyFill="1" applyBorder="1" applyAlignment="1">
      <alignment horizontal="center"/>
    </xf>
    <xf numFmtId="0" fontId="0" fillId="0" borderId="18" xfId="0" applyFill="1" applyBorder="1" applyAlignment="1">
      <alignment horizontal="center"/>
    </xf>
    <xf numFmtId="0" fontId="0" fillId="0" borderId="29" xfId="0" applyFill="1" applyBorder="1" applyAlignment="1">
      <alignment horizontal="center"/>
    </xf>
    <xf numFmtId="0" fontId="0" fillId="0" borderId="8" xfId="0" applyFill="1" applyBorder="1" applyAlignment="1">
      <alignment horizontal="center"/>
    </xf>
    <xf numFmtId="0" fontId="0" fillId="0" borderId="60" xfId="0" applyBorder="1" applyAlignment="1">
      <alignment horizontal="center"/>
    </xf>
    <xf numFmtId="0" fontId="0" fillId="0" borderId="62" xfId="0" applyBorder="1" applyAlignment="1">
      <alignment horizontal="center"/>
    </xf>
    <xf numFmtId="0" fontId="0" fillId="4" borderId="12" xfId="0" applyFont="1" applyFill="1" applyBorder="1" applyAlignment="1">
      <alignment horizontal="center" vertical="center"/>
    </xf>
    <xf numFmtId="0" fontId="0" fillId="4" borderId="30" xfId="0" applyFont="1" applyFill="1" applyBorder="1" applyAlignment="1">
      <alignment horizontal="center" vertical="center"/>
    </xf>
    <xf numFmtId="0" fontId="0" fillId="0" borderId="29" xfId="0" applyBorder="1" applyAlignment="1">
      <alignment horizontal="center"/>
    </xf>
    <xf numFmtId="0" fontId="0" fillId="0" borderId="8" xfId="0" applyBorder="1" applyAlignment="1">
      <alignment horizontal="center"/>
    </xf>
    <xf numFmtId="0" fontId="0" fillId="4" borderId="29" xfId="0" applyFill="1" applyBorder="1" applyAlignment="1">
      <alignment horizontal="center"/>
    </xf>
    <xf numFmtId="0" fontId="0" fillId="4" borderId="8" xfId="0" applyFill="1" applyBorder="1" applyAlignment="1">
      <alignment horizontal="center"/>
    </xf>
    <xf numFmtId="0" fontId="4" fillId="0" borderId="10" xfId="0" applyFont="1" applyBorder="1" applyAlignment="1">
      <alignment horizontal="center" vertical="center" wrapText="1"/>
    </xf>
    <xf numFmtId="0" fontId="4" fillId="0" borderId="24" xfId="0" applyFont="1" applyBorder="1" applyAlignment="1">
      <alignment horizontal="center" vertical="center" wrapText="1"/>
    </xf>
    <xf numFmtId="0" fontId="0" fillId="0" borderId="5" xfId="0" applyFill="1" applyBorder="1" applyAlignment="1">
      <alignment horizontal="center" vertical="center"/>
    </xf>
    <xf numFmtId="0" fontId="0" fillId="0" borderId="18" xfId="0" applyFill="1" applyBorder="1" applyAlignment="1">
      <alignment horizontal="center" vertical="center"/>
    </xf>
    <xf numFmtId="0" fontId="0" fillId="0" borderId="7" xfId="0" applyFill="1" applyBorder="1" applyAlignment="1">
      <alignment horizontal="center" vertical="center"/>
    </xf>
    <xf numFmtId="0" fontId="0" fillId="0" borderId="11" xfId="0" applyFill="1" applyBorder="1" applyAlignment="1">
      <alignment horizontal="center" vertical="center"/>
    </xf>
    <xf numFmtId="0" fontId="0" fillId="0" borderId="26" xfId="0" applyFill="1" applyBorder="1" applyAlignment="1">
      <alignment horizontal="center" vertical="center"/>
    </xf>
    <xf numFmtId="0" fontId="0" fillId="0" borderId="1" xfId="0" applyFill="1" applyBorder="1" applyAlignment="1">
      <alignment horizontal="center" vertical="center"/>
    </xf>
    <xf numFmtId="0" fontId="4" fillId="0" borderId="10" xfId="0" applyFont="1" applyBorder="1" applyAlignment="1">
      <alignment horizontal="center" vertical="center"/>
    </xf>
    <xf numFmtId="0" fontId="4" fillId="0" borderId="24" xfId="0" applyFont="1" applyBorder="1" applyAlignment="1">
      <alignment horizontal="center" vertical="center"/>
    </xf>
    <xf numFmtId="0" fontId="0" fillId="4" borderId="27" xfId="0" applyFont="1" applyFill="1" applyBorder="1" applyAlignment="1">
      <alignment horizontal="center" vertical="center" wrapText="1"/>
    </xf>
    <xf numFmtId="0" fontId="0" fillId="4" borderId="28" xfId="0" applyFont="1" applyFill="1" applyBorder="1" applyAlignment="1">
      <alignment horizontal="center" vertical="center" wrapText="1"/>
    </xf>
    <xf numFmtId="0" fontId="0" fillId="0" borderId="32" xfId="0" applyFill="1" applyBorder="1" applyAlignment="1">
      <alignment horizontal="center"/>
    </xf>
    <xf numFmtId="0" fontId="0" fillId="0" borderId="14" xfId="0" applyFill="1" applyBorder="1" applyAlignment="1">
      <alignment horizontal="center"/>
    </xf>
    <xf numFmtId="0" fontId="0" fillId="0" borderId="41" xfId="0" applyFill="1" applyBorder="1" applyAlignment="1">
      <alignment horizontal="center"/>
    </xf>
    <xf numFmtId="0" fontId="0" fillId="0" borderId="3" xfId="0" applyFill="1" applyBorder="1" applyAlignment="1">
      <alignment horizontal="center"/>
    </xf>
    <xf numFmtId="0" fontId="0" fillId="0" borderId="17" xfId="0" applyFill="1" applyBorder="1" applyAlignment="1">
      <alignment horizontal="center"/>
    </xf>
    <xf numFmtId="0" fontId="0" fillId="0" borderId="4" xfId="0" applyFill="1" applyBorder="1" applyAlignment="1">
      <alignment horizontal="center"/>
    </xf>
    <xf numFmtId="0" fontId="0" fillId="0" borderId="19" xfId="0" applyFill="1" applyBorder="1" applyAlignment="1">
      <alignment horizontal="center" vertical="center"/>
    </xf>
    <xf numFmtId="0" fontId="4" fillId="0" borderId="32" xfId="0" applyFont="1" applyFill="1" applyBorder="1" applyAlignment="1">
      <alignment horizontal="center"/>
    </xf>
    <xf numFmtId="0" fontId="4" fillId="0" borderId="33" xfId="0" applyFont="1" applyFill="1" applyBorder="1" applyAlignment="1">
      <alignment horizontal="center"/>
    </xf>
    <xf numFmtId="0" fontId="6" fillId="2" borderId="1"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0" fillId="4" borderId="5" xfId="0" applyFill="1" applyBorder="1" applyAlignment="1">
      <alignment horizontal="center" vertical="center"/>
    </xf>
    <xf numFmtId="0" fontId="0" fillId="4" borderId="18" xfId="0" applyFill="1" applyBorder="1" applyAlignment="1">
      <alignment horizontal="center" vertical="center"/>
    </xf>
    <xf numFmtId="0" fontId="0" fillId="4" borderId="4" xfId="0" applyFill="1" applyBorder="1" applyAlignment="1">
      <alignment horizontal="center" vertical="center"/>
    </xf>
    <xf numFmtId="0" fontId="10" fillId="4" borderId="5" xfId="0" applyFont="1" applyFill="1" applyBorder="1" applyAlignment="1">
      <alignment horizontal="center" vertical="center"/>
    </xf>
    <xf numFmtId="0" fontId="10" fillId="4" borderId="18" xfId="0" applyFont="1" applyFill="1" applyBorder="1" applyAlignment="1">
      <alignment horizontal="center" vertical="center"/>
    </xf>
    <xf numFmtId="0" fontId="8" fillId="0" borderId="1" xfId="0" applyFont="1" applyBorder="1" applyAlignment="1">
      <alignment horizontal="center" vertical="center"/>
    </xf>
    <xf numFmtId="0" fontId="0" fillId="4" borderId="17" xfId="0" applyFill="1" applyBorder="1" applyAlignment="1">
      <alignment horizontal="center" vertical="center"/>
    </xf>
    <xf numFmtId="0" fontId="0" fillId="0" borderId="19" xfId="0" applyBorder="1" applyAlignment="1">
      <alignment horizontal="center" vertical="center"/>
    </xf>
    <xf numFmtId="0" fontId="10" fillId="4" borderId="4" xfId="0" applyFont="1" applyFill="1" applyBorder="1" applyAlignment="1">
      <alignment horizontal="center" vertical="center"/>
    </xf>
    <xf numFmtId="0" fontId="10" fillId="4" borderId="17" xfId="0" applyFont="1" applyFill="1" applyBorder="1" applyAlignment="1">
      <alignment horizontal="center" vertical="center"/>
    </xf>
    <xf numFmtId="0" fontId="0" fillId="0" borderId="2" xfId="0" applyBorder="1" applyAlignment="1">
      <alignment horizontal="center"/>
    </xf>
    <xf numFmtId="0" fontId="0" fillId="0" borderId="0" xfId="0" applyAlignment="1"/>
    <xf numFmtId="0" fontId="0" fillId="0" borderId="49" xfId="0" applyBorder="1" applyAlignment="1">
      <alignment horizontal="center" vertical="center"/>
    </xf>
    <xf numFmtId="0" fontId="0" fillId="0" borderId="50" xfId="0" applyBorder="1" applyAlignment="1">
      <alignment horizontal="center" vertical="center"/>
    </xf>
    <xf numFmtId="0" fontId="0" fillId="0" borderId="4" xfId="0" applyFill="1" applyBorder="1" applyAlignment="1">
      <alignment horizontal="center" vertical="center"/>
    </xf>
    <xf numFmtId="0" fontId="0" fillId="0" borderId="8" xfId="0" applyFill="1" applyBorder="1" applyAlignment="1">
      <alignment horizontal="center" vertical="center"/>
    </xf>
    <xf numFmtId="0" fontId="0" fillId="0" borderId="17" xfId="0" applyFill="1" applyBorder="1" applyAlignment="1">
      <alignment horizontal="center" vertical="center"/>
    </xf>
    <xf numFmtId="0" fontId="0" fillId="0" borderId="29" xfId="0" applyFill="1" applyBorder="1" applyAlignment="1">
      <alignment horizontal="center" vertical="center"/>
    </xf>
    <xf numFmtId="0" fontId="0" fillId="0" borderId="0" xfId="0" applyBorder="1" applyAlignment="1">
      <alignment horizontal="left" wrapText="1"/>
    </xf>
    <xf numFmtId="0" fontId="0" fillId="0" borderId="0" xfId="0" applyAlignment="1">
      <alignment horizontal="left" wrapText="1"/>
    </xf>
    <xf numFmtId="0" fontId="4" fillId="0" borderId="72" xfId="0" applyFont="1" applyBorder="1" applyAlignment="1">
      <alignment horizontal="center" vertical="center"/>
    </xf>
    <xf numFmtId="0" fontId="4" fillId="0" borderId="10" xfId="0" applyFont="1" applyBorder="1" applyAlignment="1">
      <alignment horizontal="center"/>
    </xf>
    <xf numFmtId="0" fontId="4" fillId="0" borderId="72" xfId="0" applyFont="1" applyBorder="1" applyAlignment="1">
      <alignment horizontal="center"/>
    </xf>
    <xf numFmtId="0" fontId="8" fillId="0" borderId="5" xfId="0" applyFont="1" applyBorder="1" applyAlignment="1">
      <alignment horizontal="center" vertical="center"/>
    </xf>
    <xf numFmtId="0" fontId="8" fillId="0" borderId="18" xfId="0" applyFont="1" applyBorder="1" applyAlignment="1">
      <alignment horizontal="center" vertical="center"/>
    </xf>
    <xf numFmtId="0" fontId="0" fillId="0" borderId="48" xfId="0" applyBorder="1" applyAlignment="1">
      <alignment horizontal="center" vertical="center"/>
    </xf>
    <xf numFmtId="0" fontId="8" fillId="0" borderId="19" xfId="0" applyFont="1" applyBorder="1" applyAlignment="1">
      <alignment horizontal="center" vertical="center"/>
    </xf>
    <xf numFmtId="0" fontId="4" fillId="0" borderId="24" xfId="0" applyFont="1" applyBorder="1" applyAlignment="1">
      <alignment horizontal="center"/>
    </xf>
    <xf numFmtId="0" fontId="4" fillId="0" borderId="5" xfId="0" applyFont="1" applyBorder="1" applyAlignment="1">
      <alignment horizontal="center" vertical="center" wrapText="1"/>
    </xf>
    <xf numFmtId="0" fontId="4" fillId="0" borderId="2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4" fillId="0" borderId="7" xfId="0" applyFont="1" applyBorder="1" applyAlignment="1">
      <alignment horizontal="center" wrapText="1"/>
    </xf>
    <xf numFmtId="0" fontId="0" fillId="0" borderId="7" xfId="0" applyBorder="1" applyAlignment="1">
      <alignment horizontal="center"/>
    </xf>
    <xf numFmtId="0" fontId="0" fillId="0" borderId="11" xfId="0" applyBorder="1" applyAlignment="1">
      <alignment horizontal="center"/>
    </xf>
    <xf numFmtId="0" fontId="4" fillId="0" borderId="22" xfId="0" applyFont="1" applyBorder="1" applyAlignment="1">
      <alignment horizontal="center"/>
    </xf>
    <xf numFmtId="0" fontId="4" fillId="0" borderId="15" xfId="0" applyFont="1" applyBorder="1" applyAlignment="1">
      <alignment horizontal="center"/>
    </xf>
    <xf numFmtId="0" fontId="4" fillId="0" borderId="34" xfId="0" applyFont="1" applyBorder="1" applyAlignment="1">
      <alignment horizontal="center"/>
    </xf>
    <xf numFmtId="0" fontId="0" fillId="0" borderId="2" xfId="0" applyBorder="1" applyAlignment="1">
      <alignment horizontal="center" wrapText="1"/>
    </xf>
    <xf numFmtId="0" fontId="0" fillId="0" borderId="13" xfId="0" applyBorder="1" applyAlignment="1">
      <alignment horizont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1" fillId="4" borderId="22" xfId="0" applyFont="1" applyFill="1" applyBorder="1" applyAlignment="1">
      <alignment horizontal="center" wrapText="1"/>
    </xf>
    <xf numFmtId="0" fontId="4" fillId="4" borderId="15" xfId="0" applyFont="1" applyFill="1" applyBorder="1" applyAlignment="1">
      <alignment horizontal="center" wrapText="1"/>
    </xf>
    <xf numFmtId="0" fontId="4" fillId="4" borderId="34" xfId="0" applyFont="1" applyFill="1" applyBorder="1" applyAlignment="1">
      <alignment horizontal="center" wrapText="1"/>
    </xf>
    <xf numFmtId="0" fontId="0" fillId="0" borderId="11" xfId="0" applyFill="1" applyBorder="1" applyAlignment="1">
      <alignment horizontal="center" vertical="center" wrapText="1"/>
    </xf>
    <xf numFmtId="0" fontId="0" fillId="0" borderId="65" xfId="0" applyFill="1" applyBorder="1" applyAlignment="1">
      <alignment horizontal="center" vertical="center" wrapText="1"/>
    </xf>
    <xf numFmtId="0" fontId="0" fillId="4" borderId="23" xfId="0" applyFill="1" applyBorder="1" applyAlignment="1">
      <alignment horizontal="center" vertical="center" wrapText="1"/>
    </xf>
    <xf numFmtId="0" fontId="0" fillId="4" borderId="18" xfId="0" applyFill="1" applyBorder="1" applyAlignment="1">
      <alignment horizontal="center" vertical="center" wrapText="1"/>
    </xf>
    <xf numFmtId="0" fontId="0" fillId="0" borderId="36" xfId="0" applyBorder="1" applyAlignment="1">
      <alignment horizontal="center" vertical="center"/>
    </xf>
    <xf numFmtId="0" fontId="0" fillId="0" borderId="37" xfId="0" applyBorder="1" applyAlignment="1">
      <alignment horizontal="center" vertical="center"/>
    </xf>
    <xf numFmtId="0" fontId="16" fillId="0" borderId="17"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41" xfId="0" applyBorder="1" applyAlignment="1">
      <alignment horizontal="center"/>
    </xf>
    <xf numFmtId="0" fontId="0" fillId="0" borderId="3" xfId="0" applyBorder="1" applyAlignment="1">
      <alignment horizontal="center"/>
    </xf>
    <xf numFmtId="0" fontId="0" fillId="0" borderId="38" xfId="0" applyBorder="1" applyAlignment="1">
      <alignment horizontal="center" vertical="center"/>
    </xf>
    <xf numFmtId="0" fontId="0" fillId="0" borderId="32" xfId="0" applyBorder="1" applyAlignment="1">
      <alignment horizontal="center"/>
    </xf>
    <xf numFmtId="0" fontId="0" fillId="0" borderId="14" xfId="0" applyBorder="1" applyAlignment="1">
      <alignment horizontal="center"/>
    </xf>
    <xf numFmtId="0" fontId="0" fillId="0" borderId="39" xfId="0" applyBorder="1" applyAlignment="1">
      <alignment horizontal="center" vertical="center"/>
    </xf>
    <xf numFmtId="0" fontId="0" fillId="4" borderId="25" xfId="0" applyFill="1" applyBorder="1" applyAlignment="1">
      <alignment horizontal="center" vertical="center"/>
    </xf>
    <xf numFmtId="0" fontId="0" fillId="4" borderId="7" xfId="0" applyFill="1" applyBorder="1" applyAlignment="1">
      <alignment horizontal="center" vertical="center"/>
    </xf>
    <xf numFmtId="0" fontId="0" fillId="4" borderId="19" xfId="0" applyFill="1" applyBorder="1" applyAlignment="1">
      <alignment horizontal="center" vertical="center"/>
    </xf>
    <xf numFmtId="0" fontId="0" fillId="4" borderId="1" xfId="0" applyFill="1" applyBorder="1" applyAlignment="1">
      <alignment horizontal="center" vertical="center"/>
    </xf>
    <xf numFmtId="0" fontId="0" fillId="2" borderId="15" xfId="0" applyFill="1" applyBorder="1" applyAlignment="1">
      <alignment horizontal="center" vertical="center"/>
    </xf>
    <xf numFmtId="0" fontId="0" fillId="0" borderId="21" xfId="0" applyBorder="1" applyAlignment="1">
      <alignment horizontal="center" vertical="center"/>
    </xf>
    <xf numFmtId="0" fontId="0" fillId="2" borderId="22" xfId="0" applyFill="1" applyBorder="1" applyAlignment="1">
      <alignment horizontal="center" vertical="center"/>
    </xf>
    <xf numFmtId="0" fontId="0" fillId="2" borderId="7" xfId="0" applyFill="1" applyBorder="1" applyAlignment="1">
      <alignment horizontal="center" wrapText="1"/>
    </xf>
    <xf numFmtId="0" fontId="4" fillId="0" borderId="1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2"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0" fillId="0" borderId="40" xfId="0" applyBorder="1" applyAlignment="1">
      <alignment horizontal="center"/>
    </xf>
    <xf numFmtId="0" fontId="0" fillId="0" borderId="15" xfId="0" applyBorder="1" applyAlignment="1">
      <alignment horizontal="center"/>
    </xf>
    <xf numFmtId="0" fontId="0" fillId="2" borderId="16" xfId="0" applyFill="1" applyBorder="1" applyAlignment="1">
      <alignment horizontal="center" vertical="center"/>
    </xf>
    <xf numFmtId="0" fontId="1" fillId="4" borderId="32" xfId="0" applyFont="1" applyFill="1" applyBorder="1" applyAlignment="1">
      <alignment horizontal="center" vertical="center" wrapText="1"/>
    </xf>
    <xf numFmtId="0" fontId="1" fillId="4" borderId="33" xfId="0" applyFont="1" applyFill="1" applyBorder="1" applyAlignment="1">
      <alignment horizontal="center" vertical="center" wrapText="1"/>
    </xf>
    <xf numFmtId="0" fontId="1" fillId="4" borderId="40"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2" xfId="0" applyFont="1" applyFill="1" applyBorder="1" applyAlignment="1">
      <alignment horizontal="center" vertical="center"/>
    </xf>
    <xf numFmtId="0" fontId="0" fillId="0" borderId="2" xfId="0" applyFill="1" applyBorder="1" applyAlignment="1">
      <alignment horizontal="center" vertical="center"/>
    </xf>
    <xf numFmtId="0" fontId="0" fillId="0" borderId="26" xfId="0" applyBorder="1" applyAlignment="1">
      <alignment horizontal="center"/>
    </xf>
    <xf numFmtId="0" fontId="0" fillId="0" borderId="63" xfId="0" applyBorder="1" applyAlignment="1">
      <alignment horizontal="center"/>
    </xf>
    <xf numFmtId="0" fontId="0" fillId="0" borderId="61" xfId="0" applyBorder="1" applyAlignment="1">
      <alignment horizontal="center"/>
    </xf>
    <xf numFmtId="0" fontId="4" fillId="4" borderId="17"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3" borderId="66" xfId="0" applyFont="1" applyFill="1" applyBorder="1" applyAlignment="1">
      <alignment horizontal="center"/>
    </xf>
    <xf numFmtId="0" fontId="4" fillId="3" borderId="0" xfId="0" applyFont="1" applyFill="1" applyBorder="1" applyAlignment="1">
      <alignment horizontal="center"/>
    </xf>
    <xf numFmtId="0" fontId="4" fillId="0" borderId="71" xfId="0" applyFont="1" applyBorder="1" applyAlignment="1">
      <alignment horizontal="center" vertical="center"/>
    </xf>
    <xf numFmtId="0" fontId="0" fillId="0" borderId="55" xfId="0" applyBorder="1" applyAlignment="1">
      <alignment horizontal="center" vertical="center"/>
    </xf>
    <xf numFmtId="1" fontId="0" fillId="0" borderId="56" xfId="0" applyNumberFormat="1" applyFill="1" applyBorder="1" applyAlignment="1">
      <alignment horizontal="center" wrapText="1"/>
    </xf>
    <xf numFmtId="1" fontId="0" fillId="0" borderId="54" xfId="0" applyNumberFormat="1" applyFill="1" applyBorder="1" applyAlignment="1">
      <alignment horizontal="center" wrapText="1"/>
    </xf>
    <xf numFmtId="0" fontId="4" fillId="3" borderId="11" xfId="0" applyFont="1" applyFill="1" applyBorder="1" applyAlignment="1">
      <alignment horizontal="center"/>
    </xf>
    <xf numFmtId="0" fontId="4" fillId="3" borderId="65" xfId="0" applyFont="1" applyFill="1" applyBorder="1" applyAlignment="1">
      <alignment horizontal="center"/>
    </xf>
    <xf numFmtId="0" fontId="4" fillId="3" borderId="26" xfId="0" applyFont="1" applyFill="1" applyBorder="1" applyAlignment="1">
      <alignment horizontal="center"/>
    </xf>
    <xf numFmtId="0" fontId="0" fillId="5" borderId="56" xfId="0" applyFill="1" applyBorder="1" applyAlignment="1">
      <alignment horizontal="center" vertical="center"/>
    </xf>
    <xf numFmtId="0" fontId="0" fillId="5" borderId="54" xfId="0" applyFill="1" applyBorder="1" applyAlignment="1">
      <alignment horizontal="center" vertical="center"/>
    </xf>
    <xf numFmtId="0" fontId="0" fillId="0" borderId="25" xfId="0" applyFill="1" applyBorder="1" applyAlignment="1">
      <alignment horizontal="center" vertical="center"/>
    </xf>
    <xf numFmtId="0" fontId="0" fillId="0" borderId="58" xfId="0" applyFill="1" applyBorder="1" applyAlignment="1">
      <alignment horizontal="center" wrapText="1"/>
    </xf>
    <xf numFmtId="0" fontId="0" fillId="0" borderId="59" xfId="0" applyFill="1" applyBorder="1" applyAlignment="1">
      <alignment horizontal="center" wrapText="1"/>
    </xf>
    <xf numFmtId="0" fontId="0" fillId="0" borderId="64" xfId="0" applyFill="1" applyBorder="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77"/>
  <sheetViews>
    <sheetView tabSelected="1" zoomScale="70" zoomScaleNormal="70" workbookViewId="0">
      <pane ySplit="4" topLeftCell="A5" activePane="bottomLeft" state="frozen"/>
      <selection pane="bottomLeft" activeCell="D54" sqref="D54:E54"/>
    </sheetView>
  </sheetViews>
  <sheetFormatPr defaultRowHeight="14.5" x14ac:dyDescent="0.35"/>
  <cols>
    <col min="3" max="3" width="18.81640625" style="10" customWidth="1"/>
    <col min="5" max="5" width="4" customWidth="1"/>
    <col min="7" max="7" width="4.7265625" customWidth="1"/>
    <col min="9" max="9" width="7.81640625" customWidth="1"/>
    <col min="10" max="10" width="13.36328125" customWidth="1"/>
    <col min="11" max="11" width="12.08984375" style="120" bestFit="1" customWidth="1"/>
    <col min="12" max="15" width="12.08984375" bestFit="1" customWidth="1"/>
    <col min="16" max="16" width="12.453125" customWidth="1"/>
    <col min="17" max="17" width="24.81640625" customWidth="1"/>
    <col min="18" max="18" width="9.453125" bestFit="1" customWidth="1"/>
    <col min="19" max="19" width="9.36328125" bestFit="1" customWidth="1"/>
  </cols>
  <sheetData>
    <row r="1" spans="1:17" ht="15" thickBot="1" x14ac:dyDescent="0.4">
      <c r="A1" s="337" t="s">
        <v>0</v>
      </c>
      <c r="B1" s="338"/>
      <c r="C1" s="338"/>
      <c r="D1" s="338"/>
      <c r="E1" s="338"/>
      <c r="F1" s="338"/>
      <c r="G1" s="338"/>
      <c r="H1" s="338"/>
      <c r="I1" s="338"/>
      <c r="J1" s="338"/>
      <c r="K1" s="338"/>
      <c r="L1" s="338"/>
      <c r="M1" s="338"/>
      <c r="N1" s="338"/>
      <c r="O1" s="338"/>
      <c r="P1" s="338"/>
      <c r="Q1" s="338"/>
    </row>
    <row r="2" spans="1:17" ht="31" customHeight="1" thickBot="1" x14ac:dyDescent="0.4">
      <c r="A2" s="281" t="s">
        <v>1</v>
      </c>
      <c r="B2" s="281"/>
      <c r="C2" s="281"/>
      <c r="D2" s="283" t="s">
        <v>2</v>
      </c>
      <c r="E2" s="283"/>
      <c r="F2" s="283"/>
      <c r="G2" s="283"/>
      <c r="H2" s="283"/>
      <c r="I2" s="283"/>
      <c r="J2" s="283" t="s">
        <v>3</v>
      </c>
      <c r="K2" s="283"/>
      <c r="L2" s="283"/>
      <c r="M2" s="283"/>
      <c r="N2" s="283"/>
      <c r="O2" s="283"/>
      <c r="P2" s="279" t="s">
        <v>4</v>
      </c>
      <c r="Q2" s="339" t="s">
        <v>58</v>
      </c>
    </row>
    <row r="3" spans="1:17" ht="140.15" customHeight="1" x14ac:dyDescent="0.35">
      <c r="A3" s="281"/>
      <c r="B3" s="281"/>
      <c r="C3" s="282"/>
      <c r="D3" s="300">
        <v>2024</v>
      </c>
      <c r="E3" s="301"/>
      <c r="F3" s="306">
        <v>2025</v>
      </c>
      <c r="G3" s="301"/>
      <c r="H3" s="306">
        <v>2026</v>
      </c>
      <c r="I3" s="309"/>
      <c r="J3" s="28" t="s">
        <v>74</v>
      </c>
      <c r="K3" s="112" t="s">
        <v>75</v>
      </c>
      <c r="L3" s="29">
        <v>2026</v>
      </c>
      <c r="M3" s="29">
        <v>2027</v>
      </c>
      <c r="N3" s="30">
        <v>2028</v>
      </c>
      <c r="O3" s="31">
        <v>2029</v>
      </c>
      <c r="P3" s="280"/>
      <c r="Q3" s="340"/>
    </row>
    <row r="4" spans="1:17" ht="27.5" customHeight="1" x14ac:dyDescent="0.35">
      <c r="A4" s="281" t="s">
        <v>5</v>
      </c>
      <c r="B4" s="281"/>
      <c r="C4" s="282"/>
      <c r="D4" s="302">
        <f>D8+D14+D17+D20+D24</f>
        <v>686197</v>
      </c>
      <c r="E4" s="303"/>
      <c r="F4" s="302">
        <f>F8+F15+F17+F20+F24</f>
        <v>541673</v>
      </c>
      <c r="G4" s="303"/>
      <c r="H4" s="302">
        <f>H8+H15+H17+H20+H24</f>
        <v>718905</v>
      </c>
      <c r="I4" s="303"/>
      <c r="J4" s="126">
        <f t="shared" ref="J4:O4" si="0">J8+J14+J17+J20+J24</f>
        <v>150000</v>
      </c>
      <c r="K4" s="127">
        <f t="shared" si="0"/>
        <v>1300113</v>
      </c>
      <c r="L4" s="126">
        <f t="shared" si="0"/>
        <v>2151845</v>
      </c>
      <c r="M4" s="126">
        <f t="shared" si="0"/>
        <v>2073897</v>
      </c>
      <c r="N4" s="126">
        <f t="shared" si="0"/>
        <v>2078265</v>
      </c>
      <c r="O4" s="126">
        <f t="shared" si="0"/>
        <v>2095334</v>
      </c>
      <c r="P4" s="78"/>
      <c r="Q4" s="88"/>
    </row>
    <row r="5" spans="1:17" s="12" customFormat="1" ht="14.5" customHeight="1" x14ac:dyDescent="0.35">
      <c r="A5" s="191" t="s">
        <v>71</v>
      </c>
      <c r="B5" s="192"/>
      <c r="C5" s="193"/>
      <c r="D5" s="318">
        <f>SUM(D9+D12+D15)</f>
        <v>201493</v>
      </c>
      <c r="E5" s="319"/>
      <c r="F5" s="318">
        <f t="shared" ref="F5" si="1">SUM(F9+F12+F15)</f>
        <v>0</v>
      </c>
      <c r="G5" s="319"/>
      <c r="H5" s="318">
        <f t="shared" ref="H5" si="2">SUM(H9+H12+H15)</f>
        <v>0</v>
      </c>
      <c r="I5" s="319"/>
      <c r="J5" s="124">
        <f>SUM(J9+J12+J15)</f>
        <v>0</v>
      </c>
      <c r="K5" s="124">
        <f t="shared" ref="K5:O5" si="3">SUM(K9+K12+K15)</f>
        <v>658198</v>
      </c>
      <c r="L5" s="124">
        <f t="shared" si="3"/>
        <v>724424</v>
      </c>
      <c r="M5" s="124">
        <f t="shared" si="3"/>
        <v>432180</v>
      </c>
      <c r="N5" s="124">
        <f t="shared" si="3"/>
        <v>332380</v>
      </c>
      <c r="O5" s="124">
        <f t="shared" si="3"/>
        <v>322080</v>
      </c>
      <c r="P5" s="78"/>
      <c r="Q5" s="88"/>
    </row>
    <row r="6" spans="1:17" s="177" customFormat="1" ht="14.5" customHeight="1" x14ac:dyDescent="0.35">
      <c r="A6" s="194" t="s">
        <v>63</v>
      </c>
      <c r="B6" s="195"/>
      <c r="C6" s="196"/>
      <c r="D6" s="335">
        <f>SUM(D10+D11+D13+D18+D19+D21+D22+D23+D25)</f>
        <v>482744</v>
      </c>
      <c r="E6" s="336"/>
      <c r="F6" s="335">
        <f t="shared" ref="F6" si="4">SUM(F10+F11+F13+F18+F19+F21+F22+F23+F25)</f>
        <v>541673</v>
      </c>
      <c r="G6" s="336"/>
      <c r="H6" s="335">
        <f t="shared" ref="H6" si="5">SUM(H10+H11+H13+H18+H19+H21+H22+H23+H25)</f>
        <v>718905</v>
      </c>
      <c r="I6" s="336"/>
      <c r="J6" s="175">
        <f>SUM(J10+J11+J13+J18+J19+J21+J22+J23+J25)</f>
        <v>150000</v>
      </c>
      <c r="K6" s="175">
        <f t="shared" ref="K6:O6" si="6">SUM(K10+K11+K13+K18+K19+K21+K22+K23+K25)</f>
        <v>641915</v>
      </c>
      <c r="L6" s="175">
        <f>SUM(L10+L11+L13+L18+L19+L21+L22+L23+L25)</f>
        <v>1427421</v>
      </c>
      <c r="M6" s="175">
        <f>SUM(M10+M11+M13+M18+M19+M21+M22+M23+M25)</f>
        <v>1641717</v>
      </c>
      <c r="N6" s="175">
        <f t="shared" si="6"/>
        <v>1745885</v>
      </c>
      <c r="O6" s="175">
        <f t="shared" si="6"/>
        <v>1773254</v>
      </c>
      <c r="P6" s="79"/>
      <c r="Q6" s="176"/>
    </row>
    <row r="7" spans="1:17" ht="15" thickBot="1" x14ac:dyDescent="0.4">
      <c r="A7" s="284" t="s">
        <v>6</v>
      </c>
      <c r="B7" s="284"/>
      <c r="C7" s="285"/>
      <c r="D7" s="224"/>
      <c r="E7" s="225"/>
      <c r="F7" s="285"/>
      <c r="G7" s="225"/>
      <c r="H7" s="285"/>
      <c r="I7" s="332"/>
      <c r="J7" s="23"/>
      <c r="K7" s="111"/>
      <c r="L7" s="16"/>
      <c r="M7" s="16"/>
      <c r="N7" s="16"/>
      <c r="O7" s="24"/>
      <c r="P7" s="78"/>
      <c r="Q7" s="88"/>
    </row>
    <row r="8" spans="1:17" ht="15" thickBot="1" x14ac:dyDescent="0.4">
      <c r="A8" s="286" t="s">
        <v>7</v>
      </c>
      <c r="B8" s="287"/>
      <c r="C8" s="288"/>
      <c r="D8" s="240">
        <f>D9+D10+D13+D11+D12</f>
        <v>684237</v>
      </c>
      <c r="E8" s="241"/>
      <c r="F8" s="307">
        <f>F9+F10+F13+F11</f>
        <v>541673</v>
      </c>
      <c r="G8" s="308"/>
      <c r="H8" s="307">
        <f>H9+H10+H13+H11</f>
        <v>718905</v>
      </c>
      <c r="I8" s="308"/>
      <c r="J8" s="25">
        <f>J9+J10+J13</f>
        <v>0</v>
      </c>
      <c r="K8" s="20">
        <f>K9+K10+K13+K11+K12</f>
        <v>754313</v>
      </c>
      <c r="L8" s="20">
        <f>L9+L10+L13+L11+L12</f>
        <v>1139883</v>
      </c>
      <c r="M8" s="19">
        <f>M9+M10+M13+M11</f>
        <v>1104425</v>
      </c>
      <c r="N8" s="19">
        <f>N9+N10+N13+N11</f>
        <v>1172593</v>
      </c>
      <c r="O8" s="19">
        <f>O9+O10+O13+O11</f>
        <v>1307111</v>
      </c>
      <c r="P8" s="78"/>
      <c r="Q8" s="88"/>
    </row>
    <row r="9" spans="1:17" ht="67.5" customHeight="1" x14ac:dyDescent="0.35">
      <c r="A9" s="289" t="s">
        <v>72</v>
      </c>
      <c r="B9" s="289"/>
      <c r="C9" s="290"/>
      <c r="D9" s="304">
        <f>D30+D31+D36+D37+D41+D44+D45+D50+D52+D56</f>
        <v>85000</v>
      </c>
      <c r="E9" s="305"/>
      <c r="F9" s="304">
        <f>F30+F31+F36+F37+F41+F44+F45+F50+F52+F56</f>
        <v>0</v>
      </c>
      <c r="G9" s="305"/>
      <c r="H9" s="304">
        <f>H30+H31+H36+H37+H41+H44+H45+H50+H52+H56</f>
        <v>0</v>
      </c>
      <c r="I9" s="305"/>
      <c r="J9" s="26">
        <f t="shared" ref="J9:O9" si="7">J30+J31+J36+J37+J41+J44+J45+J52+J56+J50</f>
        <v>0</v>
      </c>
      <c r="K9" s="18">
        <f t="shared" si="7"/>
        <v>469300</v>
      </c>
      <c r="L9" s="58">
        <f t="shared" si="7"/>
        <v>555200</v>
      </c>
      <c r="M9" s="15">
        <f t="shared" si="7"/>
        <v>410800</v>
      </c>
      <c r="N9" s="15">
        <f t="shared" si="7"/>
        <v>311000</v>
      </c>
      <c r="O9" s="27">
        <f t="shared" si="7"/>
        <v>300700</v>
      </c>
      <c r="P9" s="78"/>
      <c r="Q9" s="88"/>
    </row>
    <row r="10" spans="1:17" ht="55" customHeight="1" x14ac:dyDescent="0.35">
      <c r="A10" s="291" t="s">
        <v>8</v>
      </c>
      <c r="B10" s="291"/>
      <c r="C10" s="292"/>
      <c r="D10" s="183">
        <f>D34</f>
        <v>85000</v>
      </c>
      <c r="E10" s="184"/>
      <c r="F10" s="183">
        <f t="shared" ref="F10" si="8">F34</f>
        <v>0</v>
      </c>
      <c r="G10" s="184"/>
      <c r="H10" s="183">
        <f t="shared" ref="H10" si="9">H34</f>
        <v>0</v>
      </c>
      <c r="I10" s="184"/>
      <c r="J10" s="36">
        <f>J46</f>
        <v>0</v>
      </c>
      <c r="K10" s="113">
        <f t="shared" ref="K10" si="10">K46</f>
        <v>0</v>
      </c>
      <c r="L10" s="36">
        <v>0</v>
      </c>
      <c r="M10" s="36">
        <v>0</v>
      </c>
      <c r="N10" s="36">
        <v>0</v>
      </c>
      <c r="O10" s="36">
        <v>0</v>
      </c>
      <c r="P10" s="79"/>
      <c r="Q10" s="88"/>
    </row>
    <row r="11" spans="1:17" s="12" customFormat="1" ht="55" customHeight="1" x14ac:dyDescent="0.35">
      <c r="A11" s="291" t="s">
        <v>50</v>
      </c>
      <c r="B11" s="291"/>
      <c r="C11" s="292"/>
      <c r="D11" s="183">
        <f>D35+D46+D51</f>
        <v>0</v>
      </c>
      <c r="E11" s="184"/>
      <c r="F11" s="183">
        <f>F35+F46+F51</f>
        <v>0</v>
      </c>
      <c r="G11" s="184"/>
      <c r="H11" s="183">
        <f>H35+H46+H51</f>
        <v>0</v>
      </c>
      <c r="I11" s="184"/>
      <c r="J11" s="36">
        <f t="shared" ref="J11:O11" si="11">J35+J46+J51</f>
        <v>0</v>
      </c>
      <c r="K11" s="113">
        <f t="shared" si="11"/>
        <v>96115</v>
      </c>
      <c r="L11" s="36">
        <f t="shared" si="11"/>
        <v>436839</v>
      </c>
      <c r="M11" s="36">
        <f>M35+M46+M51</f>
        <v>488351</v>
      </c>
      <c r="N11" s="36">
        <f t="shared" si="11"/>
        <v>632264</v>
      </c>
      <c r="O11" s="36">
        <f t="shared" si="11"/>
        <v>777082</v>
      </c>
      <c r="P11" s="79"/>
      <c r="Q11" s="88"/>
    </row>
    <row r="12" spans="1:17" s="12" customFormat="1" ht="55" customHeight="1" x14ac:dyDescent="0.35">
      <c r="A12" s="292" t="s">
        <v>81</v>
      </c>
      <c r="B12" s="298"/>
      <c r="C12" s="299"/>
      <c r="D12" s="244">
        <f>D38</f>
        <v>116493</v>
      </c>
      <c r="E12" s="245"/>
      <c r="F12" s="183">
        <f t="shared" ref="F12" si="12">F38</f>
        <v>0</v>
      </c>
      <c r="G12" s="184"/>
      <c r="H12" s="183">
        <f t="shared" ref="H12" si="13">H38</f>
        <v>0</v>
      </c>
      <c r="I12" s="184"/>
      <c r="J12" s="51">
        <f>J38</f>
        <v>0</v>
      </c>
      <c r="K12" s="76">
        <f t="shared" ref="K12:O12" si="14">K38</f>
        <v>188898</v>
      </c>
      <c r="L12" s="76">
        <f t="shared" si="14"/>
        <v>147844</v>
      </c>
      <c r="M12" s="51">
        <f t="shared" si="14"/>
        <v>0</v>
      </c>
      <c r="N12" s="51">
        <f t="shared" si="14"/>
        <v>0</v>
      </c>
      <c r="O12" s="51">
        <f t="shared" si="14"/>
        <v>0</v>
      </c>
      <c r="P12" s="79"/>
      <c r="Q12" s="88"/>
    </row>
    <row r="13" spans="1:17" s="12" customFormat="1" ht="55" customHeight="1" thickBot="1" x14ac:dyDescent="0.4">
      <c r="A13" s="296" t="s">
        <v>39</v>
      </c>
      <c r="B13" s="297"/>
      <c r="C13" s="297"/>
      <c r="D13" s="224">
        <f>D47+D53</f>
        <v>397744</v>
      </c>
      <c r="E13" s="225"/>
      <c r="F13" s="224">
        <f t="shared" ref="F13" si="15">F47+F53</f>
        <v>541673</v>
      </c>
      <c r="G13" s="225"/>
      <c r="H13" s="224">
        <f t="shared" ref="H13" si="16">H47+H53</f>
        <v>718905</v>
      </c>
      <c r="I13" s="225"/>
      <c r="J13" s="23">
        <f>J47+J53</f>
        <v>0</v>
      </c>
      <c r="K13" s="76">
        <f t="shared" ref="K13:O13" si="17">K47+K53</f>
        <v>0</v>
      </c>
      <c r="L13" s="23">
        <f t="shared" si="17"/>
        <v>0</v>
      </c>
      <c r="M13" s="23">
        <f t="shared" si="17"/>
        <v>205274</v>
      </c>
      <c r="N13" s="23">
        <f t="shared" si="17"/>
        <v>229329</v>
      </c>
      <c r="O13" s="23">
        <f t="shared" si="17"/>
        <v>229329</v>
      </c>
      <c r="P13" s="78"/>
      <c r="Q13" s="88"/>
    </row>
    <row r="14" spans="1:17" s="12" customFormat="1" ht="23.5" customHeight="1" thickBot="1" x14ac:dyDescent="0.4">
      <c r="A14" s="320" t="s">
        <v>56</v>
      </c>
      <c r="B14" s="321"/>
      <c r="C14" s="322"/>
      <c r="D14" s="307">
        <f>D15+D16</f>
        <v>1960</v>
      </c>
      <c r="E14" s="323"/>
      <c r="F14" s="307">
        <f t="shared" ref="F14" si="18">F15+F16</f>
        <v>0</v>
      </c>
      <c r="G14" s="323"/>
      <c r="H14" s="307">
        <f t="shared" ref="H14" si="19">H15+H16</f>
        <v>0</v>
      </c>
      <c r="I14" s="323"/>
      <c r="J14" s="25">
        <f>J15</f>
        <v>0</v>
      </c>
      <c r="K14" s="109">
        <f>K15+K16</f>
        <v>0</v>
      </c>
      <c r="L14" s="109">
        <f t="shared" ref="L14:O14" si="20">L15+L16</f>
        <v>21380</v>
      </c>
      <c r="M14" s="109">
        <f t="shared" si="20"/>
        <v>21380</v>
      </c>
      <c r="N14" s="109">
        <f t="shared" si="20"/>
        <v>21380</v>
      </c>
      <c r="O14" s="109">
        <f t="shared" si="20"/>
        <v>21380</v>
      </c>
      <c r="P14" s="78"/>
      <c r="Q14" s="88"/>
    </row>
    <row r="15" spans="1:17" ht="69.5" customHeight="1" thickBot="1" x14ac:dyDescent="0.4">
      <c r="A15" s="293" t="s">
        <v>67</v>
      </c>
      <c r="B15" s="294"/>
      <c r="C15" s="295"/>
      <c r="D15" s="307">
        <f>D40</f>
        <v>0</v>
      </c>
      <c r="E15" s="308"/>
      <c r="F15" s="307">
        <f>F40+F54</f>
        <v>0</v>
      </c>
      <c r="G15" s="308"/>
      <c r="H15" s="307">
        <f>H40+H54</f>
        <v>0</v>
      </c>
      <c r="I15" s="308"/>
      <c r="J15" s="25">
        <f>J40</f>
        <v>0</v>
      </c>
      <c r="K15" s="25">
        <f t="shared" ref="K15:O15" si="21">K40</f>
        <v>0</v>
      </c>
      <c r="L15" s="25">
        <f t="shared" si="21"/>
        <v>21380</v>
      </c>
      <c r="M15" s="25">
        <f t="shared" si="21"/>
        <v>21380</v>
      </c>
      <c r="N15" s="25">
        <f t="shared" si="21"/>
        <v>21380</v>
      </c>
      <c r="O15" s="25">
        <f t="shared" si="21"/>
        <v>21380</v>
      </c>
      <c r="P15" s="78"/>
      <c r="Q15" s="88"/>
    </row>
    <row r="16" spans="1:17" s="12" customFormat="1" ht="69.5" customHeight="1" thickBot="1" x14ac:dyDescent="0.4">
      <c r="A16" s="326" t="s">
        <v>69</v>
      </c>
      <c r="B16" s="327"/>
      <c r="C16" s="328"/>
      <c r="D16" s="307">
        <f>D54</f>
        <v>1960</v>
      </c>
      <c r="E16" s="308"/>
      <c r="F16" s="307">
        <f t="shared" ref="F16" si="22">F54</f>
        <v>0</v>
      </c>
      <c r="G16" s="308"/>
      <c r="H16" s="307">
        <f t="shared" ref="H16" si="23">H54</f>
        <v>0</v>
      </c>
      <c r="I16" s="308"/>
      <c r="J16" s="133">
        <f>J54</f>
        <v>0</v>
      </c>
      <c r="K16" s="134">
        <v>0</v>
      </c>
      <c r="L16" s="134">
        <v>0</v>
      </c>
      <c r="M16" s="134">
        <v>0</v>
      </c>
      <c r="N16" s="134">
        <v>0</v>
      </c>
      <c r="O16" s="134">
        <v>0</v>
      </c>
      <c r="P16" s="78"/>
      <c r="Q16" s="88"/>
    </row>
    <row r="17" spans="1:19" ht="15" thickBot="1" x14ac:dyDescent="0.4">
      <c r="A17" s="180" t="s">
        <v>9</v>
      </c>
      <c r="B17" s="181"/>
      <c r="C17" s="182"/>
      <c r="D17" s="334">
        <v>0</v>
      </c>
      <c r="E17" s="221"/>
      <c r="F17" s="220">
        <v>0</v>
      </c>
      <c r="G17" s="221"/>
      <c r="H17" s="220">
        <v>0</v>
      </c>
      <c r="I17" s="333"/>
      <c r="J17" s="37">
        <f>J18+J19</f>
        <v>150000</v>
      </c>
      <c r="K17" s="114">
        <f t="shared" ref="K17:O17" si="24">K18+K19</f>
        <v>545800</v>
      </c>
      <c r="L17" s="37">
        <f t="shared" si="24"/>
        <v>553800</v>
      </c>
      <c r="M17" s="37">
        <f t="shared" si="24"/>
        <v>554200</v>
      </c>
      <c r="N17" s="37">
        <f t="shared" si="24"/>
        <v>554620</v>
      </c>
      <c r="O17" s="37">
        <f t="shared" si="24"/>
        <v>555061</v>
      </c>
      <c r="P17" s="78"/>
      <c r="Q17" s="88"/>
      <c r="R17" s="91"/>
    </row>
    <row r="18" spans="1:19" ht="44" customHeight="1" x14ac:dyDescent="0.35">
      <c r="A18" s="238" t="s">
        <v>32</v>
      </c>
      <c r="B18" s="239"/>
      <c r="C18" s="239"/>
      <c r="D18" s="183">
        <f>D48</f>
        <v>0</v>
      </c>
      <c r="E18" s="184"/>
      <c r="F18" s="183">
        <f t="shared" ref="F18" si="25">F48</f>
        <v>0</v>
      </c>
      <c r="G18" s="184"/>
      <c r="H18" s="183">
        <f t="shared" ref="H18" si="26">H48</f>
        <v>0</v>
      </c>
      <c r="I18" s="184"/>
      <c r="J18" s="64">
        <f>J48</f>
        <v>150000</v>
      </c>
      <c r="K18" s="115">
        <f t="shared" ref="K18:O18" si="27">K48</f>
        <v>105800</v>
      </c>
      <c r="L18" s="64">
        <f t="shared" si="27"/>
        <v>105800</v>
      </c>
      <c r="M18" s="64">
        <f t="shared" si="27"/>
        <v>105800</v>
      </c>
      <c r="N18" s="64">
        <f t="shared" si="27"/>
        <v>105800</v>
      </c>
      <c r="O18" s="64">
        <f t="shared" si="27"/>
        <v>105800</v>
      </c>
      <c r="P18" s="78"/>
      <c r="Q18" s="88"/>
      <c r="R18" s="91"/>
      <c r="S18" s="91"/>
    </row>
    <row r="19" spans="1:19" ht="26.5" customHeight="1" thickBot="1" x14ac:dyDescent="0.4">
      <c r="A19" s="222" t="s">
        <v>33</v>
      </c>
      <c r="B19" s="223"/>
      <c r="C19" s="223"/>
      <c r="D19" s="226">
        <f>D49+D32</f>
        <v>0</v>
      </c>
      <c r="E19" s="227"/>
      <c r="F19" s="226">
        <f t="shared" ref="F19" si="28">F49+F32</f>
        <v>0</v>
      </c>
      <c r="G19" s="227"/>
      <c r="H19" s="226">
        <f t="shared" ref="H19" si="29">H49+H32</f>
        <v>0</v>
      </c>
      <c r="I19" s="227"/>
      <c r="J19" s="65">
        <f>J49+J32</f>
        <v>0</v>
      </c>
      <c r="K19" s="116">
        <f>K49+K32</f>
        <v>440000</v>
      </c>
      <c r="L19" s="65">
        <f t="shared" ref="L19:O19" si="30">L49+L32</f>
        <v>448000</v>
      </c>
      <c r="M19" s="65">
        <f t="shared" si="30"/>
        <v>448400</v>
      </c>
      <c r="N19" s="65">
        <f t="shared" si="30"/>
        <v>448820</v>
      </c>
      <c r="O19" s="65">
        <f t="shared" si="30"/>
        <v>449261</v>
      </c>
      <c r="P19" s="78"/>
      <c r="Q19" s="88"/>
      <c r="R19" s="91"/>
      <c r="S19" s="91"/>
    </row>
    <row r="20" spans="1:19" ht="15" thickBot="1" x14ac:dyDescent="0.4">
      <c r="A20" s="247" t="s">
        <v>10</v>
      </c>
      <c r="B20" s="248"/>
      <c r="C20" s="248"/>
      <c r="D20" s="240">
        <v>0</v>
      </c>
      <c r="E20" s="241"/>
      <c r="F20" s="178">
        <v>0</v>
      </c>
      <c r="G20" s="241"/>
      <c r="H20" s="178">
        <v>0</v>
      </c>
      <c r="I20" s="179"/>
      <c r="J20" s="109">
        <f>J21+J22+J23</f>
        <v>0</v>
      </c>
      <c r="K20" s="109">
        <f t="shared" ref="K20" si="31">K21+K22+K23</f>
        <v>0</v>
      </c>
      <c r="L20" s="109">
        <f>L21+L22+L23</f>
        <v>436782</v>
      </c>
      <c r="M20" s="109">
        <f>M21+M22+M23</f>
        <v>211782</v>
      </c>
      <c r="N20" s="109">
        <f>N21+N22+N23</f>
        <v>211782</v>
      </c>
      <c r="O20" s="109">
        <f>O21+O22+O23</f>
        <v>211782</v>
      </c>
      <c r="P20" s="78"/>
      <c r="Q20" s="88"/>
    </row>
    <row r="21" spans="1:19" s="11" customFormat="1" x14ac:dyDescent="0.35">
      <c r="A21" s="207" t="s">
        <v>34</v>
      </c>
      <c r="B21" s="208"/>
      <c r="C21" s="208"/>
      <c r="D21" s="242">
        <f>D33+D42</f>
        <v>0</v>
      </c>
      <c r="E21" s="243"/>
      <c r="F21" s="207">
        <v>0</v>
      </c>
      <c r="G21" s="243"/>
      <c r="H21" s="207">
        <v>0</v>
      </c>
      <c r="I21" s="215"/>
      <c r="J21" s="18">
        <f>J33+J42</f>
        <v>0</v>
      </c>
      <c r="K21" s="18">
        <f>K33+K42</f>
        <v>0</v>
      </c>
      <c r="L21" s="18">
        <f t="shared" ref="L21:O21" si="32">L33+L42</f>
        <v>55000</v>
      </c>
      <c r="M21" s="18">
        <f t="shared" si="32"/>
        <v>55000</v>
      </c>
      <c r="N21" s="18">
        <f t="shared" si="32"/>
        <v>55000</v>
      </c>
      <c r="O21" s="18">
        <f t="shared" si="32"/>
        <v>55000</v>
      </c>
      <c r="P21" s="78"/>
      <c r="Q21" s="88"/>
    </row>
    <row r="22" spans="1:19" s="11" customFormat="1" x14ac:dyDescent="0.35">
      <c r="A22" s="209" t="s">
        <v>35</v>
      </c>
      <c r="B22" s="210"/>
      <c r="C22" s="210"/>
      <c r="D22" s="244">
        <f>D39</f>
        <v>0</v>
      </c>
      <c r="E22" s="245"/>
      <c r="F22" s="216">
        <v>0</v>
      </c>
      <c r="G22" s="245"/>
      <c r="H22" s="216">
        <v>0</v>
      </c>
      <c r="I22" s="217"/>
      <c r="J22" s="110">
        <f>J39</f>
        <v>0</v>
      </c>
      <c r="K22" s="110">
        <f>K39</f>
        <v>0</v>
      </c>
      <c r="L22" s="110">
        <f t="shared" ref="L22:O22" si="33">L39</f>
        <v>356782</v>
      </c>
      <c r="M22" s="110">
        <f t="shared" si="33"/>
        <v>131782</v>
      </c>
      <c r="N22" s="110">
        <f t="shared" si="33"/>
        <v>131782</v>
      </c>
      <c r="O22" s="110">
        <f t="shared" si="33"/>
        <v>131782</v>
      </c>
      <c r="P22" s="78"/>
      <c r="Q22" s="88"/>
    </row>
    <row r="23" spans="1:19" s="11" customFormat="1" ht="15" thickBot="1" x14ac:dyDescent="0.4">
      <c r="A23" s="211" t="s">
        <v>36</v>
      </c>
      <c r="B23" s="212"/>
      <c r="C23" s="212"/>
      <c r="D23" s="218">
        <f>D43</f>
        <v>0</v>
      </c>
      <c r="E23" s="219"/>
      <c r="F23" s="218">
        <f t="shared" ref="F23" si="34">F43</f>
        <v>0</v>
      </c>
      <c r="G23" s="219"/>
      <c r="H23" s="218">
        <f t="shared" ref="H23" si="35">H43</f>
        <v>0</v>
      </c>
      <c r="I23" s="219"/>
      <c r="J23" s="111">
        <f>J43</f>
        <v>0</v>
      </c>
      <c r="K23" s="111">
        <f>K43</f>
        <v>0</v>
      </c>
      <c r="L23" s="111">
        <f t="shared" ref="L23:O23" si="36">L43</f>
        <v>25000</v>
      </c>
      <c r="M23" s="111">
        <f t="shared" si="36"/>
        <v>25000</v>
      </c>
      <c r="N23" s="111">
        <f t="shared" si="36"/>
        <v>25000</v>
      </c>
      <c r="O23" s="111">
        <f t="shared" si="36"/>
        <v>25000</v>
      </c>
      <c r="P23" s="53"/>
      <c r="Q23" s="88"/>
    </row>
    <row r="24" spans="1:19" s="12" customFormat="1" ht="15" thickBot="1" x14ac:dyDescent="0.4">
      <c r="A24" s="202" t="s">
        <v>61</v>
      </c>
      <c r="B24" s="203"/>
      <c r="C24" s="204"/>
      <c r="D24" s="308">
        <f>D25</f>
        <v>0</v>
      </c>
      <c r="E24" s="324"/>
      <c r="F24" s="324">
        <f t="shared" ref="F24" si="37">F25</f>
        <v>0</v>
      </c>
      <c r="G24" s="324"/>
      <c r="H24" s="324">
        <f t="shared" ref="H24" si="38">H25</f>
        <v>0</v>
      </c>
      <c r="I24" s="324"/>
      <c r="J24" s="19">
        <f t="shared" ref="J24" si="39">J25</f>
        <v>0</v>
      </c>
      <c r="K24" s="20">
        <f>K25</f>
        <v>0</v>
      </c>
      <c r="L24" s="20">
        <f>L25</f>
        <v>0</v>
      </c>
      <c r="M24" s="20">
        <f>M25</f>
        <v>182110</v>
      </c>
      <c r="N24" s="20">
        <f>N25</f>
        <v>117890</v>
      </c>
      <c r="O24" s="21">
        <f>O25</f>
        <v>0</v>
      </c>
      <c r="P24" s="78"/>
      <c r="Q24" s="88"/>
    </row>
    <row r="25" spans="1:19" s="12" customFormat="1" ht="29.5" customHeight="1" thickBot="1" x14ac:dyDescent="0.4">
      <c r="A25" s="349" t="s">
        <v>70</v>
      </c>
      <c r="B25" s="350"/>
      <c r="C25" s="351"/>
      <c r="D25" s="305">
        <f t="shared" ref="D25:L25" si="40">D55</f>
        <v>0</v>
      </c>
      <c r="E25" s="261">
        <f t="shared" si="40"/>
        <v>0</v>
      </c>
      <c r="F25" s="261">
        <f t="shared" si="40"/>
        <v>0</v>
      </c>
      <c r="G25" s="261">
        <f t="shared" si="40"/>
        <v>0</v>
      </c>
      <c r="H25" s="261">
        <f t="shared" si="40"/>
        <v>0</v>
      </c>
      <c r="I25" s="261">
        <f t="shared" si="40"/>
        <v>0</v>
      </c>
      <c r="J25" s="15">
        <f t="shared" si="40"/>
        <v>0</v>
      </c>
      <c r="K25" s="18">
        <f t="shared" si="40"/>
        <v>0</v>
      </c>
      <c r="L25" s="18">
        <f t="shared" si="40"/>
        <v>0</v>
      </c>
      <c r="M25" s="18">
        <f>M55</f>
        <v>182110</v>
      </c>
      <c r="N25" s="18">
        <f t="shared" ref="N25:O25" si="41">N55</f>
        <v>117890</v>
      </c>
      <c r="O25" s="18">
        <f t="shared" si="41"/>
        <v>0</v>
      </c>
      <c r="P25" s="80"/>
      <c r="Q25" s="88"/>
    </row>
    <row r="26" spans="1:19" s="12" customFormat="1" x14ac:dyDescent="0.35">
      <c r="A26" s="56"/>
      <c r="B26" s="57"/>
      <c r="C26" s="57"/>
      <c r="D26" s="52"/>
      <c r="E26" s="52"/>
      <c r="F26" s="52"/>
      <c r="G26" s="52"/>
      <c r="H26" s="52"/>
      <c r="I26" s="52"/>
      <c r="J26" s="53"/>
      <c r="K26" s="54"/>
      <c r="L26" s="54"/>
      <c r="M26" s="54"/>
      <c r="N26" s="54"/>
      <c r="O26" s="54"/>
      <c r="P26" s="53"/>
      <c r="Q26" s="88"/>
    </row>
    <row r="27" spans="1:19" ht="15" thickBot="1" x14ac:dyDescent="0.4">
      <c r="A27" s="343" t="s">
        <v>11</v>
      </c>
      <c r="B27" s="344"/>
      <c r="C27" s="344"/>
      <c r="D27" s="344"/>
      <c r="E27" s="344"/>
      <c r="F27" s="344"/>
      <c r="G27" s="344"/>
      <c r="H27" s="344"/>
      <c r="I27" s="344"/>
      <c r="J27" s="344"/>
      <c r="K27" s="344"/>
      <c r="L27" s="344"/>
      <c r="M27" s="344"/>
      <c r="N27" s="344"/>
      <c r="O27" s="344"/>
      <c r="P27" s="344"/>
      <c r="Q27" s="345"/>
    </row>
    <row r="28" spans="1:19" ht="29.15" customHeight="1" thickBot="1" x14ac:dyDescent="0.4">
      <c r="A28" s="249" t="s">
        <v>12</v>
      </c>
      <c r="B28" s="249" t="s">
        <v>13</v>
      </c>
      <c r="C28" s="249" t="s">
        <v>14</v>
      </c>
      <c r="D28" s="317" t="s">
        <v>2</v>
      </c>
      <c r="E28" s="317"/>
      <c r="F28" s="317"/>
      <c r="G28" s="317"/>
      <c r="H28" s="317"/>
      <c r="I28" s="317"/>
      <c r="J28" s="213" t="s">
        <v>3</v>
      </c>
      <c r="K28" s="213"/>
      <c r="L28" s="213"/>
      <c r="M28" s="213"/>
      <c r="N28" s="213"/>
      <c r="O28" s="214"/>
      <c r="P28" s="197" t="s">
        <v>15</v>
      </c>
      <c r="Q28" s="346" t="s">
        <v>58</v>
      </c>
    </row>
    <row r="29" spans="1:19" ht="90" customHeight="1" thickBot="1" x14ac:dyDescent="0.4">
      <c r="A29" s="249"/>
      <c r="B29" s="249"/>
      <c r="C29" s="250"/>
      <c r="D29" s="316">
        <v>2024</v>
      </c>
      <c r="E29" s="314"/>
      <c r="F29" s="314">
        <v>2025</v>
      </c>
      <c r="G29" s="314"/>
      <c r="H29" s="314">
        <v>2026</v>
      </c>
      <c r="I29" s="325"/>
      <c r="J29" s="142">
        <v>2024</v>
      </c>
      <c r="K29" s="143">
        <v>2025</v>
      </c>
      <c r="L29" s="144">
        <v>2026</v>
      </c>
      <c r="M29" s="144">
        <v>2027</v>
      </c>
      <c r="N29" s="144">
        <v>2028</v>
      </c>
      <c r="O29" s="145">
        <v>2029</v>
      </c>
      <c r="P29" s="198"/>
      <c r="Q29" s="347"/>
    </row>
    <row r="30" spans="1:19" ht="91" customHeight="1" x14ac:dyDescent="0.35">
      <c r="A30" s="2">
        <v>1</v>
      </c>
      <c r="B30" s="3" t="s">
        <v>16</v>
      </c>
      <c r="C30" s="17" t="s">
        <v>72</v>
      </c>
      <c r="D30" s="315">
        <v>30000</v>
      </c>
      <c r="E30" s="185"/>
      <c r="F30" s="185">
        <v>0</v>
      </c>
      <c r="G30" s="185"/>
      <c r="H30" s="185">
        <v>0</v>
      </c>
      <c r="I30" s="186"/>
      <c r="J30" s="38">
        <v>0</v>
      </c>
      <c r="K30" s="117">
        <v>30000</v>
      </c>
      <c r="L30" s="39">
        <v>30000</v>
      </c>
      <c r="M30" s="39">
        <v>30000</v>
      </c>
      <c r="N30" s="39">
        <v>30000</v>
      </c>
      <c r="O30" s="40">
        <v>0</v>
      </c>
      <c r="P30" s="81" t="s">
        <v>64</v>
      </c>
      <c r="Q30" s="88"/>
      <c r="R30" s="129"/>
    </row>
    <row r="31" spans="1:19" ht="103.5" customHeight="1" x14ac:dyDescent="0.35">
      <c r="A31" s="1"/>
      <c r="B31" s="3" t="s">
        <v>17</v>
      </c>
      <c r="C31" s="17" t="s">
        <v>72</v>
      </c>
      <c r="D31" s="258">
        <v>0</v>
      </c>
      <c r="E31" s="201"/>
      <c r="F31" s="201">
        <v>0</v>
      </c>
      <c r="G31" s="201"/>
      <c r="H31" s="189">
        <v>0</v>
      </c>
      <c r="I31" s="190"/>
      <c r="J31" s="41">
        <v>0</v>
      </c>
      <c r="K31" s="95">
        <v>4000</v>
      </c>
      <c r="L31" s="1">
        <v>4000</v>
      </c>
      <c r="M31" s="1">
        <v>4000</v>
      </c>
      <c r="N31" s="1">
        <v>4000</v>
      </c>
      <c r="O31" s="42">
        <v>4000</v>
      </c>
      <c r="P31" s="81" t="s">
        <v>46</v>
      </c>
      <c r="Q31" s="88"/>
      <c r="R31" s="129"/>
    </row>
    <row r="32" spans="1:19" ht="169.5" x14ac:dyDescent="0.35">
      <c r="A32" s="1"/>
      <c r="B32" s="1"/>
      <c r="C32" s="32" t="s">
        <v>55</v>
      </c>
      <c r="D32" s="312">
        <v>0</v>
      </c>
      <c r="E32" s="313"/>
      <c r="F32" s="313">
        <v>0</v>
      </c>
      <c r="G32" s="313"/>
      <c r="H32" s="251">
        <v>0</v>
      </c>
      <c r="I32" s="252"/>
      <c r="J32" s="66">
        <v>0</v>
      </c>
      <c r="K32" s="156">
        <v>0</v>
      </c>
      <c r="L32" s="59">
        <v>8000</v>
      </c>
      <c r="M32" s="59">
        <v>8400</v>
      </c>
      <c r="N32" s="59">
        <v>8820</v>
      </c>
      <c r="O32" s="61">
        <v>9261</v>
      </c>
      <c r="P32" s="82" t="s">
        <v>19</v>
      </c>
      <c r="Q32" s="141" t="s">
        <v>59</v>
      </c>
      <c r="R32" s="129"/>
    </row>
    <row r="33" spans="1:29" ht="26" x14ac:dyDescent="0.35">
      <c r="A33" s="1"/>
      <c r="B33" s="1"/>
      <c r="C33" s="100" t="s">
        <v>37</v>
      </c>
      <c r="D33" s="246">
        <v>0</v>
      </c>
      <c r="E33" s="235"/>
      <c r="F33" s="235">
        <v>0</v>
      </c>
      <c r="G33" s="235"/>
      <c r="H33" s="230">
        <v>0</v>
      </c>
      <c r="I33" s="231"/>
      <c r="J33" s="94">
        <v>0</v>
      </c>
      <c r="K33" s="95">
        <v>0</v>
      </c>
      <c r="L33" s="95">
        <v>30000</v>
      </c>
      <c r="M33" s="138">
        <v>30000</v>
      </c>
      <c r="N33" s="138">
        <v>30000</v>
      </c>
      <c r="O33" s="138">
        <v>30000</v>
      </c>
      <c r="P33" s="81" t="s">
        <v>19</v>
      </c>
      <c r="Q33" s="88"/>
      <c r="R33" s="129"/>
    </row>
    <row r="34" spans="1:29" ht="52" x14ac:dyDescent="0.35">
      <c r="A34" s="205"/>
      <c r="B34" s="205" t="s">
        <v>18</v>
      </c>
      <c r="C34" s="63" t="s">
        <v>52</v>
      </c>
      <c r="D34" s="199">
        <v>85000</v>
      </c>
      <c r="E34" s="200"/>
      <c r="F34" s="200">
        <v>0</v>
      </c>
      <c r="G34" s="200"/>
      <c r="H34" s="187">
        <v>0</v>
      </c>
      <c r="I34" s="188"/>
      <c r="J34" s="35">
        <v>0</v>
      </c>
      <c r="K34" s="93">
        <v>0</v>
      </c>
      <c r="L34" s="43">
        <v>0</v>
      </c>
      <c r="M34" s="43">
        <v>0</v>
      </c>
      <c r="N34" s="43">
        <v>0</v>
      </c>
      <c r="O34" s="44">
        <v>0</v>
      </c>
      <c r="P34" s="83">
        <v>2024</v>
      </c>
      <c r="Q34" s="88"/>
      <c r="R34" s="129"/>
      <c r="S34" s="8"/>
      <c r="V34" s="12"/>
    </row>
    <row r="35" spans="1:29" s="12" customFormat="1" ht="58" x14ac:dyDescent="0.35">
      <c r="A35" s="206"/>
      <c r="B35" s="206"/>
      <c r="C35" s="63" t="s">
        <v>53</v>
      </c>
      <c r="D35" s="199">
        <v>0</v>
      </c>
      <c r="E35" s="200"/>
      <c r="F35" s="200">
        <v>0</v>
      </c>
      <c r="G35" s="200"/>
      <c r="H35" s="187">
        <v>0</v>
      </c>
      <c r="I35" s="188"/>
      <c r="J35" s="35">
        <v>0</v>
      </c>
      <c r="K35" s="93">
        <v>96115</v>
      </c>
      <c r="L35" s="43">
        <v>181686</v>
      </c>
      <c r="M35" s="43">
        <v>94656</v>
      </c>
      <c r="N35" s="43">
        <v>99389</v>
      </c>
      <c r="O35" s="44">
        <v>104358</v>
      </c>
      <c r="P35" s="84" t="s">
        <v>46</v>
      </c>
      <c r="Q35" s="128" t="s">
        <v>60</v>
      </c>
      <c r="R35" s="129"/>
      <c r="S35" s="8"/>
    </row>
    <row r="36" spans="1:29" ht="138" customHeight="1" x14ac:dyDescent="0.35">
      <c r="A36" s="1"/>
      <c r="B36" s="3" t="s">
        <v>20</v>
      </c>
      <c r="C36" s="17" t="s">
        <v>72</v>
      </c>
      <c r="D36" s="258">
        <v>0</v>
      </c>
      <c r="E36" s="201"/>
      <c r="F36" s="201">
        <v>0</v>
      </c>
      <c r="G36" s="201"/>
      <c r="H36" s="189">
        <v>0</v>
      </c>
      <c r="I36" s="190"/>
      <c r="J36" s="41">
        <v>0</v>
      </c>
      <c r="K36" s="95">
        <f>62800+6000</f>
        <v>68800</v>
      </c>
      <c r="L36" s="39">
        <v>94200</v>
      </c>
      <c r="M36" s="39">
        <v>62800</v>
      </c>
      <c r="N36" s="39">
        <v>50000</v>
      </c>
      <c r="O36" s="40">
        <v>44200</v>
      </c>
      <c r="P36" s="85" t="s">
        <v>28</v>
      </c>
      <c r="Q36" s="88"/>
      <c r="R36" s="129"/>
    </row>
    <row r="37" spans="1:29" ht="120" customHeight="1" x14ac:dyDescent="0.35">
      <c r="A37" s="1"/>
      <c r="B37" s="3" t="s">
        <v>21</v>
      </c>
      <c r="C37" s="17" t="s">
        <v>72</v>
      </c>
      <c r="D37" s="258">
        <v>25000</v>
      </c>
      <c r="E37" s="201"/>
      <c r="F37" s="201">
        <v>0</v>
      </c>
      <c r="G37" s="201"/>
      <c r="H37" s="189">
        <v>0</v>
      </c>
      <c r="I37" s="190"/>
      <c r="J37" s="41">
        <v>0</v>
      </c>
      <c r="K37" s="95">
        <v>25000</v>
      </c>
      <c r="L37" s="1">
        <v>25000</v>
      </c>
      <c r="M37" s="1">
        <v>25000</v>
      </c>
      <c r="N37" s="1">
        <v>0</v>
      </c>
      <c r="O37" s="42">
        <v>0</v>
      </c>
      <c r="P37" s="85" t="s">
        <v>45</v>
      </c>
      <c r="Q37" s="88"/>
      <c r="R37" s="129"/>
    </row>
    <row r="38" spans="1:29" ht="182" x14ac:dyDescent="0.35">
      <c r="A38" s="1"/>
      <c r="B38" s="140" t="s">
        <v>22</v>
      </c>
      <c r="C38" s="32" t="s">
        <v>81</v>
      </c>
      <c r="D38" s="312">
        <v>116493</v>
      </c>
      <c r="E38" s="313"/>
      <c r="F38" s="313">
        <v>0</v>
      </c>
      <c r="G38" s="313"/>
      <c r="H38" s="230">
        <v>0</v>
      </c>
      <c r="I38" s="231"/>
      <c r="J38" s="41">
        <v>0</v>
      </c>
      <c r="K38" s="95">
        <v>188898</v>
      </c>
      <c r="L38" s="1">
        <v>147844</v>
      </c>
      <c r="M38" s="1">
        <v>0</v>
      </c>
      <c r="N38" s="1">
        <v>0</v>
      </c>
      <c r="O38" s="42">
        <v>0</v>
      </c>
      <c r="P38" s="45" t="s">
        <v>43</v>
      </c>
      <c r="Q38" s="88"/>
      <c r="R38" s="129"/>
    </row>
    <row r="39" spans="1:29" ht="26" x14ac:dyDescent="0.35">
      <c r="A39" s="1"/>
      <c r="B39" s="14" t="s">
        <v>23</v>
      </c>
      <c r="C39" s="100" t="s">
        <v>51</v>
      </c>
      <c r="D39" s="246">
        <v>0</v>
      </c>
      <c r="E39" s="235"/>
      <c r="F39" s="235">
        <v>0</v>
      </c>
      <c r="G39" s="235"/>
      <c r="H39" s="230">
        <v>0</v>
      </c>
      <c r="I39" s="231"/>
      <c r="J39" s="94">
        <v>0</v>
      </c>
      <c r="K39" s="94">
        <v>0</v>
      </c>
      <c r="L39" s="137">
        <v>356782</v>
      </c>
      <c r="M39" s="95">
        <v>131782</v>
      </c>
      <c r="N39" s="95">
        <v>131782</v>
      </c>
      <c r="O39" s="92">
        <v>131782</v>
      </c>
      <c r="P39" s="45" t="s">
        <v>44</v>
      </c>
      <c r="Q39" s="157"/>
      <c r="R39" s="129"/>
    </row>
    <row r="40" spans="1:29" ht="409.5" x14ac:dyDescent="0.35">
      <c r="A40" s="1"/>
      <c r="B40" s="3" t="s">
        <v>24</v>
      </c>
      <c r="C40" s="100" t="s">
        <v>66</v>
      </c>
      <c r="D40" s="246">
        <v>0</v>
      </c>
      <c r="E40" s="235"/>
      <c r="F40" s="235">
        <v>0</v>
      </c>
      <c r="G40" s="235"/>
      <c r="H40" s="230">
        <v>0</v>
      </c>
      <c r="I40" s="231"/>
      <c r="J40" s="132">
        <v>0</v>
      </c>
      <c r="K40" s="131">
        <v>0</v>
      </c>
      <c r="L40" s="131">
        <v>21380</v>
      </c>
      <c r="M40" s="131">
        <v>21380</v>
      </c>
      <c r="N40" s="131">
        <v>21380</v>
      </c>
      <c r="O40" s="130">
        <v>21380</v>
      </c>
      <c r="P40" s="45" t="s">
        <v>44</v>
      </c>
      <c r="Q40" s="88"/>
      <c r="R40" s="129"/>
    </row>
    <row r="41" spans="1:29" ht="160.5" customHeight="1" x14ac:dyDescent="0.35">
      <c r="A41" s="1"/>
      <c r="B41" s="3" t="s">
        <v>25</v>
      </c>
      <c r="C41" s="17" t="s">
        <v>72</v>
      </c>
      <c r="D41" s="258">
        <v>0</v>
      </c>
      <c r="E41" s="201"/>
      <c r="F41" s="201">
        <v>0</v>
      </c>
      <c r="G41" s="201"/>
      <c r="H41" s="189">
        <v>0</v>
      </c>
      <c r="I41" s="190"/>
      <c r="J41" s="41">
        <v>0</v>
      </c>
      <c r="K41" s="95">
        <v>9000</v>
      </c>
      <c r="L41" s="1">
        <f>9000+20000</f>
        <v>29000</v>
      </c>
      <c r="M41" s="1">
        <v>9000</v>
      </c>
      <c r="N41" s="1">
        <v>9000</v>
      </c>
      <c r="O41" s="42">
        <v>0</v>
      </c>
      <c r="P41" s="45" t="s">
        <v>41</v>
      </c>
      <c r="Q41" s="88"/>
      <c r="R41" s="129"/>
    </row>
    <row r="42" spans="1:29" s="120" customFormat="1" ht="26" x14ac:dyDescent="0.35">
      <c r="A42" s="232"/>
      <c r="B42" s="329" t="s">
        <v>26</v>
      </c>
      <c r="C42" s="100" t="s">
        <v>37</v>
      </c>
      <c r="D42" s="246">
        <v>0</v>
      </c>
      <c r="E42" s="235"/>
      <c r="F42" s="235">
        <v>0</v>
      </c>
      <c r="G42" s="235"/>
      <c r="H42" s="230">
        <v>0</v>
      </c>
      <c r="I42" s="231"/>
      <c r="J42" s="94">
        <v>0</v>
      </c>
      <c r="K42" s="95">
        <v>0</v>
      </c>
      <c r="L42" s="95">
        <v>25000</v>
      </c>
      <c r="M42" s="95">
        <v>25000</v>
      </c>
      <c r="N42" s="138">
        <v>25000</v>
      </c>
      <c r="O42" s="138">
        <v>25000</v>
      </c>
      <c r="P42" s="106" t="s">
        <v>44</v>
      </c>
      <c r="Q42" s="122"/>
      <c r="R42" s="129"/>
    </row>
    <row r="43" spans="1:29" s="120" customFormat="1" ht="39" x14ac:dyDescent="0.35">
      <c r="A43" s="331"/>
      <c r="B43" s="330"/>
      <c r="C43" s="100" t="s">
        <v>38</v>
      </c>
      <c r="D43" s="246">
        <v>0</v>
      </c>
      <c r="E43" s="235"/>
      <c r="F43" s="235">
        <v>0</v>
      </c>
      <c r="G43" s="235"/>
      <c r="H43" s="230">
        <v>0</v>
      </c>
      <c r="I43" s="231"/>
      <c r="J43" s="94">
        <v>0</v>
      </c>
      <c r="K43" s="95">
        <v>0</v>
      </c>
      <c r="L43" s="95">
        <v>25000</v>
      </c>
      <c r="M43" s="138">
        <v>25000</v>
      </c>
      <c r="N43" s="138">
        <v>25000</v>
      </c>
      <c r="O43" s="138">
        <v>25000</v>
      </c>
      <c r="P43" s="106" t="s">
        <v>44</v>
      </c>
      <c r="Q43" s="122"/>
      <c r="R43" s="129"/>
    </row>
    <row r="44" spans="1:29" s="120" customFormat="1" ht="131.5" customHeight="1" x14ac:dyDescent="0.35">
      <c r="A44" s="103"/>
      <c r="B44" s="123" t="s">
        <v>27</v>
      </c>
      <c r="C44" s="101" t="s">
        <v>72</v>
      </c>
      <c r="D44" s="348">
        <v>0</v>
      </c>
      <c r="E44" s="232"/>
      <c r="F44" s="232">
        <v>0</v>
      </c>
      <c r="G44" s="232"/>
      <c r="H44" s="233">
        <v>0</v>
      </c>
      <c r="I44" s="234"/>
      <c r="J44" s="102">
        <v>0</v>
      </c>
      <c r="K44" s="103">
        <v>44000</v>
      </c>
      <c r="L44" s="103">
        <v>88000</v>
      </c>
      <c r="M44" s="103">
        <v>55000</v>
      </c>
      <c r="N44" s="103">
        <v>33000</v>
      </c>
      <c r="O44" s="104">
        <v>0</v>
      </c>
      <c r="P44" s="106" t="s">
        <v>41</v>
      </c>
      <c r="Q44" s="122"/>
      <c r="R44" s="129"/>
    </row>
    <row r="45" spans="1:29" ht="128" customHeight="1" x14ac:dyDescent="0.35">
      <c r="A45" s="9"/>
      <c r="B45" s="5">
        <v>4.0999999999999996</v>
      </c>
      <c r="C45" s="34" t="s">
        <v>72</v>
      </c>
      <c r="D45" s="246">
        <v>0</v>
      </c>
      <c r="E45" s="235"/>
      <c r="F45" s="232">
        <v>0</v>
      </c>
      <c r="G45" s="232"/>
      <c r="H45" s="230">
        <v>0</v>
      </c>
      <c r="I45" s="231"/>
      <c r="J45" s="105">
        <v>0</v>
      </c>
      <c r="K45" s="98">
        <f>35000+67500+6000</f>
        <v>108500</v>
      </c>
      <c r="L45" s="98">
        <f>15000+90000</f>
        <v>105000</v>
      </c>
      <c r="M45" s="98">
        <v>90000</v>
      </c>
      <c r="N45" s="98">
        <v>90000</v>
      </c>
      <c r="O45" s="99">
        <v>112500</v>
      </c>
      <c r="P45" s="45" t="s">
        <v>28</v>
      </c>
      <c r="Q45" s="88"/>
      <c r="R45" s="129"/>
      <c r="W45" s="70"/>
      <c r="X45" s="70"/>
      <c r="Y45" s="70"/>
      <c r="Z45" s="70"/>
      <c r="AA45" s="70"/>
      <c r="AB45" s="70"/>
      <c r="AC45" s="70"/>
    </row>
    <row r="46" spans="1:29" ht="39" customHeight="1" x14ac:dyDescent="0.35">
      <c r="A46" s="4"/>
      <c r="B46" s="5">
        <v>4.2</v>
      </c>
      <c r="C46" s="55" t="s">
        <v>53</v>
      </c>
      <c r="D46" s="246">
        <v>0</v>
      </c>
      <c r="E46" s="235"/>
      <c r="F46" s="235">
        <v>0</v>
      </c>
      <c r="G46" s="235"/>
      <c r="H46" s="230">
        <v>0</v>
      </c>
      <c r="I46" s="231"/>
      <c r="J46" s="106">
        <v>0</v>
      </c>
      <c r="K46" s="107">
        <v>0</v>
      </c>
      <c r="L46" s="108">
        <v>255153</v>
      </c>
      <c r="M46" s="108">
        <v>267911</v>
      </c>
      <c r="N46" s="108">
        <v>281307</v>
      </c>
      <c r="O46" s="108">
        <v>295372</v>
      </c>
      <c r="P46" s="45" t="s">
        <v>44</v>
      </c>
      <c r="Q46" s="88"/>
      <c r="R46" s="129"/>
      <c r="W46" s="70"/>
      <c r="X46" s="70"/>
      <c r="Y46" s="70"/>
      <c r="Z46" s="70"/>
      <c r="AA46" s="70"/>
      <c r="AB46" s="70"/>
      <c r="AC46" s="70"/>
    </row>
    <row r="47" spans="1:29" ht="72" customHeight="1" x14ac:dyDescent="0.35">
      <c r="A47" s="4"/>
      <c r="B47" s="5" t="s">
        <v>29</v>
      </c>
      <c r="C47" s="62" t="s">
        <v>54</v>
      </c>
      <c r="D47" s="257">
        <v>397744</v>
      </c>
      <c r="E47" s="253"/>
      <c r="F47" s="251">
        <v>541673</v>
      </c>
      <c r="G47" s="253"/>
      <c r="H47" s="251">
        <v>718905</v>
      </c>
      <c r="I47" s="252"/>
      <c r="J47" s="67">
        <v>0</v>
      </c>
      <c r="K47" s="108">
        <v>0</v>
      </c>
      <c r="L47" s="60">
        <v>0</v>
      </c>
      <c r="M47" s="60">
        <v>200274</v>
      </c>
      <c r="N47" s="60">
        <v>229329</v>
      </c>
      <c r="O47" s="68">
        <v>229329</v>
      </c>
      <c r="P47" s="86" t="s">
        <v>42</v>
      </c>
      <c r="Q47" s="88"/>
      <c r="R47" s="129"/>
      <c r="W47" s="70"/>
      <c r="X47" s="70"/>
      <c r="Y47" s="70"/>
      <c r="Z47" s="70"/>
      <c r="AA47" s="70"/>
      <c r="AB47" s="70"/>
      <c r="AC47" s="70"/>
    </row>
    <row r="48" spans="1:29" ht="66.5" customHeight="1" x14ac:dyDescent="0.35">
      <c r="A48" s="272"/>
      <c r="B48" s="236" t="s">
        <v>30</v>
      </c>
      <c r="C48" s="62" t="s">
        <v>80</v>
      </c>
      <c r="D48" s="260">
        <v>0</v>
      </c>
      <c r="E48" s="259"/>
      <c r="F48" s="254">
        <v>0</v>
      </c>
      <c r="G48" s="259"/>
      <c r="H48" s="254">
        <v>0</v>
      </c>
      <c r="I48" s="255"/>
      <c r="J48" s="158">
        <v>150000</v>
      </c>
      <c r="K48" s="159">
        <v>105800</v>
      </c>
      <c r="L48" s="159">
        <v>105800</v>
      </c>
      <c r="M48" s="159">
        <v>105800</v>
      </c>
      <c r="N48" s="159">
        <v>105800</v>
      </c>
      <c r="O48" s="160">
        <v>105800</v>
      </c>
      <c r="P48" s="161" t="s">
        <v>42</v>
      </c>
      <c r="Q48" s="341"/>
      <c r="R48" s="129"/>
      <c r="S48" s="129"/>
      <c r="T48" s="91"/>
      <c r="W48" s="70"/>
      <c r="X48" s="70"/>
      <c r="Y48" s="70"/>
      <c r="Z48" s="70"/>
      <c r="AA48" s="70"/>
      <c r="AB48" s="70"/>
      <c r="AC48" s="70"/>
    </row>
    <row r="49" spans="1:29" ht="116" customHeight="1" x14ac:dyDescent="0.35">
      <c r="A49" s="278"/>
      <c r="B49" s="237"/>
      <c r="C49" s="62" t="s">
        <v>79</v>
      </c>
      <c r="D49" s="260">
        <v>0</v>
      </c>
      <c r="E49" s="259"/>
      <c r="F49" s="254">
        <v>0</v>
      </c>
      <c r="G49" s="259"/>
      <c r="H49" s="254">
        <v>0</v>
      </c>
      <c r="I49" s="255"/>
      <c r="J49" s="158">
        <v>0</v>
      </c>
      <c r="K49" s="159">
        <v>440000</v>
      </c>
      <c r="L49" s="159">
        <v>440000</v>
      </c>
      <c r="M49" s="159">
        <v>440000</v>
      </c>
      <c r="N49" s="159">
        <v>440000</v>
      </c>
      <c r="O49" s="159">
        <v>440000</v>
      </c>
      <c r="P49" s="161" t="s">
        <v>28</v>
      </c>
      <c r="Q49" s="342"/>
      <c r="R49" s="129"/>
      <c r="S49" s="129"/>
      <c r="W49" s="70"/>
      <c r="X49" s="70"/>
      <c r="Y49" s="70"/>
      <c r="Z49" s="70"/>
      <c r="AA49" s="70"/>
      <c r="AB49" s="70"/>
      <c r="AC49" s="70"/>
    </row>
    <row r="50" spans="1:29" ht="146.5" customHeight="1" x14ac:dyDescent="0.35">
      <c r="A50" s="228"/>
      <c r="B50" s="236" t="s">
        <v>31</v>
      </c>
      <c r="C50" s="33" t="s">
        <v>72</v>
      </c>
      <c r="D50" s="258">
        <f>30000</f>
        <v>30000</v>
      </c>
      <c r="E50" s="201"/>
      <c r="F50" s="201">
        <v>0</v>
      </c>
      <c r="G50" s="201"/>
      <c r="H50" s="189">
        <v>0</v>
      </c>
      <c r="I50" s="190"/>
      <c r="J50" s="162">
        <v>0</v>
      </c>
      <c r="K50" s="163">
        <v>50000</v>
      </c>
      <c r="L50" s="164">
        <f>60000+60000</f>
        <v>120000</v>
      </c>
      <c r="M50" s="164">
        <v>80000</v>
      </c>
      <c r="N50" s="164">
        <v>40000</v>
      </c>
      <c r="O50" s="165">
        <f>20000+60000</f>
        <v>80000</v>
      </c>
      <c r="P50" s="166" t="s">
        <v>42</v>
      </c>
      <c r="Q50" s="88"/>
      <c r="R50" s="129"/>
      <c r="W50" s="70"/>
      <c r="X50" s="70"/>
      <c r="Y50" s="70"/>
      <c r="Z50" s="70"/>
      <c r="AA50" s="70"/>
      <c r="AB50" s="70"/>
      <c r="AC50" s="70"/>
    </row>
    <row r="51" spans="1:29" ht="73.5" customHeight="1" x14ac:dyDescent="0.35">
      <c r="A51" s="229"/>
      <c r="B51" s="237"/>
      <c r="C51" s="62" t="s">
        <v>53</v>
      </c>
      <c r="D51" s="258">
        <v>0</v>
      </c>
      <c r="E51" s="201"/>
      <c r="F51" s="201">
        <v>0</v>
      </c>
      <c r="G51" s="201"/>
      <c r="H51" s="189">
        <v>0</v>
      </c>
      <c r="I51" s="190"/>
      <c r="J51" s="162">
        <v>0</v>
      </c>
      <c r="K51" s="163">
        <v>0</v>
      </c>
      <c r="L51" s="167">
        <v>0</v>
      </c>
      <c r="M51" s="167">
        <v>125784</v>
      </c>
      <c r="N51" s="167">
        <v>251568</v>
      </c>
      <c r="O51" s="168">
        <v>377352</v>
      </c>
      <c r="P51" s="169" t="s">
        <v>57</v>
      </c>
      <c r="Q51" s="88"/>
      <c r="R51" s="129"/>
      <c r="W51" s="70"/>
      <c r="X51" s="70"/>
      <c r="Y51" s="70"/>
      <c r="Z51" s="70"/>
      <c r="AA51" s="70"/>
      <c r="AB51" s="70"/>
      <c r="AC51" s="70"/>
    </row>
    <row r="52" spans="1:29" s="7" customFormat="1" ht="134" customHeight="1" x14ac:dyDescent="0.35">
      <c r="A52" s="6"/>
      <c r="B52" s="22" t="s">
        <v>48</v>
      </c>
      <c r="C52" s="34" t="s">
        <v>72</v>
      </c>
      <c r="D52" s="277">
        <v>0</v>
      </c>
      <c r="E52" s="256"/>
      <c r="F52" s="256">
        <v>0</v>
      </c>
      <c r="G52" s="256"/>
      <c r="H52" s="274">
        <v>0</v>
      </c>
      <c r="I52" s="275"/>
      <c r="J52" s="170">
        <v>0</v>
      </c>
      <c r="K52" s="171">
        <v>20000</v>
      </c>
      <c r="L52" s="172">
        <v>40000</v>
      </c>
      <c r="M52" s="172">
        <v>40000</v>
      </c>
      <c r="N52" s="172">
        <v>40000</v>
      </c>
      <c r="O52" s="173">
        <v>60000</v>
      </c>
      <c r="P52" s="174" t="s">
        <v>28</v>
      </c>
      <c r="Q52" s="89"/>
      <c r="R52" s="129"/>
      <c r="W52" s="77"/>
      <c r="X52" s="77"/>
      <c r="Y52" s="77"/>
      <c r="Z52" s="77"/>
      <c r="AA52" s="77"/>
      <c r="AB52" s="77"/>
      <c r="AC52" s="77"/>
    </row>
    <row r="53" spans="1:29" ht="74.5" customHeight="1" x14ac:dyDescent="0.35">
      <c r="A53" s="4"/>
      <c r="B53" s="5" t="s">
        <v>47</v>
      </c>
      <c r="C53" s="69" t="s">
        <v>54</v>
      </c>
      <c r="D53" s="310">
        <v>0</v>
      </c>
      <c r="E53" s="311"/>
      <c r="F53" s="313">
        <v>0</v>
      </c>
      <c r="G53" s="313"/>
      <c r="H53" s="251">
        <v>0</v>
      </c>
      <c r="I53" s="252"/>
      <c r="J53" s="67">
        <v>0</v>
      </c>
      <c r="K53" s="108">
        <v>0</v>
      </c>
      <c r="L53" s="60">
        <v>0</v>
      </c>
      <c r="M53" s="60">
        <v>5000</v>
      </c>
      <c r="N53" s="46">
        <v>0</v>
      </c>
      <c r="O53" s="47">
        <v>0</v>
      </c>
      <c r="P53" s="45">
        <v>2027</v>
      </c>
      <c r="Q53" s="88"/>
      <c r="R53" s="129"/>
      <c r="W53" s="70"/>
      <c r="X53" s="70"/>
      <c r="Y53" s="70"/>
      <c r="Z53" s="70"/>
      <c r="AA53" s="70"/>
      <c r="AB53" s="70"/>
      <c r="AC53" s="70"/>
    </row>
    <row r="54" spans="1:29" ht="154" customHeight="1" x14ac:dyDescent="0.35">
      <c r="A54" s="272"/>
      <c r="B54" s="236">
        <v>10.1</v>
      </c>
      <c r="C54" s="135" t="s">
        <v>68</v>
      </c>
      <c r="D54" s="267">
        <v>1960</v>
      </c>
      <c r="E54" s="265"/>
      <c r="F54" s="230">
        <v>0</v>
      </c>
      <c r="G54" s="265"/>
      <c r="H54" s="230">
        <v>0</v>
      </c>
      <c r="I54" s="231"/>
      <c r="J54" s="105">
        <v>0</v>
      </c>
      <c r="K54" s="108">
        <v>0</v>
      </c>
      <c r="L54" s="108">
        <v>0</v>
      </c>
      <c r="M54" s="108">
        <v>0</v>
      </c>
      <c r="N54" s="108">
        <v>0</v>
      </c>
      <c r="O54" s="136">
        <v>0</v>
      </c>
      <c r="P54" s="45">
        <v>2024</v>
      </c>
      <c r="Q54" s="128"/>
      <c r="R54" s="129"/>
      <c r="W54" s="70"/>
      <c r="X54" s="70"/>
      <c r="Y54" s="70"/>
      <c r="Z54" s="70"/>
      <c r="AA54" s="70"/>
      <c r="AB54" s="70"/>
      <c r="AC54" s="70"/>
    </row>
    <row r="55" spans="1:29" ht="116" x14ac:dyDescent="0.35">
      <c r="A55" s="273"/>
      <c r="B55" s="271"/>
      <c r="C55" s="96" t="s">
        <v>62</v>
      </c>
      <c r="D55" s="268">
        <v>0</v>
      </c>
      <c r="E55" s="266"/>
      <c r="F55" s="233">
        <v>0</v>
      </c>
      <c r="G55" s="266"/>
      <c r="H55" s="233">
        <v>0</v>
      </c>
      <c r="I55" s="234"/>
      <c r="J55" s="97">
        <v>0</v>
      </c>
      <c r="K55" s="98">
        <v>0</v>
      </c>
      <c r="L55" s="98">
        <v>0</v>
      </c>
      <c r="M55" s="98">
        <v>182110</v>
      </c>
      <c r="N55" s="98">
        <v>117890</v>
      </c>
      <c r="O55" s="99">
        <v>0</v>
      </c>
      <c r="P55" s="86" t="s">
        <v>40</v>
      </c>
      <c r="Q55" s="125" t="s">
        <v>65</v>
      </c>
      <c r="R55" s="129"/>
      <c r="W55" s="70"/>
      <c r="X55" s="70"/>
      <c r="Y55" s="70"/>
      <c r="Z55" s="70"/>
      <c r="AA55" s="70"/>
      <c r="AB55" s="70"/>
      <c r="AC55" s="70"/>
    </row>
    <row r="56" spans="1:29" ht="150" customHeight="1" thickBot="1" x14ac:dyDescent="0.4">
      <c r="A56" s="13"/>
      <c r="B56" s="14" t="s">
        <v>49</v>
      </c>
      <c r="C56" s="17" t="s">
        <v>72</v>
      </c>
      <c r="D56" s="276">
        <v>0</v>
      </c>
      <c r="E56" s="263"/>
      <c r="F56" s="263">
        <v>0</v>
      </c>
      <c r="G56" s="263"/>
      <c r="H56" s="263">
        <v>0</v>
      </c>
      <c r="I56" s="264"/>
      <c r="J56" s="48">
        <v>0</v>
      </c>
      <c r="K56" s="118">
        <v>110000</v>
      </c>
      <c r="L56" s="49">
        <v>20000</v>
      </c>
      <c r="M56" s="49">
        <v>15000</v>
      </c>
      <c r="N56" s="49">
        <v>15000</v>
      </c>
      <c r="O56" s="50">
        <v>0</v>
      </c>
      <c r="P56" s="87" t="s">
        <v>41</v>
      </c>
      <c r="Q56" s="90"/>
      <c r="R56" s="129"/>
      <c r="W56" s="70"/>
      <c r="X56" s="70"/>
      <c r="Y56" s="70"/>
      <c r="Z56" s="70"/>
      <c r="AA56" s="70"/>
      <c r="AB56" s="70"/>
      <c r="AC56" s="70"/>
    </row>
    <row r="57" spans="1:29" s="12" customFormat="1" x14ac:dyDescent="0.35">
      <c r="A57" s="70"/>
      <c r="B57" s="71"/>
      <c r="C57" s="72"/>
      <c r="D57" s="73"/>
      <c r="E57" s="73"/>
      <c r="F57" s="73"/>
      <c r="G57" s="73"/>
      <c r="H57" s="73"/>
      <c r="I57" s="73"/>
      <c r="J57" s="73"/>
      <c r="K57" s="119"/>
      <c r="L57" s="73"/>
      <c r="M57" s="73"/>
      <c r="N57" s="73"/>
      <c r="O57" s="73"/>
      <c r="P57" s="73"/>
      <c r="W57" s="70"/>
      <c r="X57" s="70"/>
      <c r="Y57" s="70"/>
      <c r="Z57" s="70"/>
      <c r="AA57" s="70"/>
      <c r="AB57" s="70"/>
      <c r="AC57" s="70"/>
    </row>
    <row r="58" spans="1:29" s="12" customFormat="1" x14ac:dyDescent="0.35">
      <c r="A58" s="70" t="s">
        <v>73</v>
      </c>
      <c r="B58" s="71"/>
      <c r="C58" s="72"/>
      <c r="D58" s="73"/>
      <c r="E58" s="73"/>
      <c r="F58" s="73"/>
      <c r="G58" s="73"/>
      <c r="H58" s="73"/>
      <c r="I58" s="73"/>
      <c r="J58" s="73"/>
      <c r="K58" s="119"/>
      <c r="L58" s="73"/>
      <c r="M58" s="73"/>
      <c r="N58" s="73"/>
      <c r="O58" s="73"/>
      <c r="P58" s="73"/>
      <c r="W58" s="70"/>
      <c r="X58" s="70"/>
      <c r="Y58" s="70"/>
      <c r="Z58" s="70"/>
      <c r="AA58" s="70"/>
      <c r="AB58" s="70"/>
      <c r="AC58" s="70"/>
    </row>
    <row r="59" spans="1:29" s="147" customFormat="1" ht="80" customHeight="1" x14ac:dyDescent="0.35">
      <c r="A59" s="269" t="s">
        <v>76</v>
      </c>
      <c r="B59" s="269"/>
      <c r="C59" s="269"/>
      <c r="D59" s="269"/>
      <c r="E59" s="269"/>
      <c r="F59" s="269"/>
      <c r="G59" s="269"/>
      <c r="H59" s="269"/>
      <c r="I59" s="269"/>
      <c r="J59" s="269"/>
      <c r="K59" s="269"/>
      <c r="L59" s="269"/>
      <c r="M59" s="269"/>
      <c r="N59" s="269"/>
      <c r="O59" s="269"/>
      <c r="P59" s="269"/>
      <c r="Q59" s="269"/>
      <c r="W59" s="146"/>
      <c r="X59" s="146"/>
      <c r="Y59" s="146"/>
      <c r="Z59" s="146"/>
      <c r="AA59" s="146"/>
      <c r="AB59" s="146"/>
      <c r="AC59" s="146"/>
    </row>
    <row r="60" spans="1:29" s="12" customFormat="1" x14ac:dyDescent="0.35">
      <c r="A60" s="12" t="s">
        <v>77</v>
      </c>
      <c r="B60" s="71"/>
      <c r="C60" s="72"/>
      <c r="D60" s="73"/>
      <c r="E60" s="73"/>
      <c r="F60" s="73"/>
      <c r="G60" s="73"/>
      <c r="H60" s="73"/>
      <c r="I60" s="73"/>
      <c r="J60" s="73"/>
      <c r="K60" s="119"/>
      <c r="L60" s="73"/>
      <c r="M60" s="73"/>
      <c r="N60" s="73"/>
      <c r="O60" s="73"/>
      <c r="P60" s="73"/>
      <c r="W60" s="70"/>
      <c r="X60" s="70"/>
      <c r="Y60" s="70"/>
      <c r="Z60" s="70"/>
      <c r="AA60" s="70"/>
      <c r="AB60" s="70"/>
      <c r="AC60" s="70"/>
    </row>
    <row r="61" spans="1:29" s="148" customFormat="1" ht="50.5" customHeight="1" x14ac:dyDescent="0.35">
      <c r="A61" s="270" t="s">
        <v>78</v>
      </c>
      <c r="B61" s="270"/>
      <c r="C61" s="270"/>
      <c r="D61" s="270"/>
      <c r="E61" s="270"/>
      <c r="F61" s="270"/>
      <c r="G61" s="270"/>
      <c r="H61" s="270"/>
      <c r="I61" s="270"/>
      <c r="J61" s="270"/>
      <c r="K61" s="270"/>
      <c r="L61" s="270"/>
      <c r="M61" s="270"/>
      <c r="N61" s="270"/>
      <c r="O61" s="270"/>
      <c r="P61" s="270"/>
      <c r="Q61" s="270"/>
      <c r="W61" s="149"/>
      <c r="X61" s="149"/>
      <c r="Y61" s="149"/>
      <c r="Z61" s="149"/>
      <c r="AA61" s="149"/>
      <c r="AB61" s="149"/>
      <c r="AC61" s="149"/>
    </row>
    <row r="62" spans="1:29" x14ac:dyDescent="0.35">
      <c r="A62" s="12"/>
      <c r="B62" s="12"/>
      <c r="D62" s="139"/>
      <c r="E62" s="139"/>
      <c r="F62" s="139"/>
      <c r="G62" s="139"/>
      <c r="H62" s="139"/>
      <c r="I62" s="139"/>
      <c r="J62" s="12"/>
      <c r="K62" s="152"/>
      <c r="L62" s="150"/>
      <c r="M62" s="150"/>
      <c r="N62" s="150"/>
      <c r="O62" s="150"/>
      <c r="P62" s="70"/>
      <c r="Q62" s="70"/>
      <c r="W62" s="70"/>
      <c r="X62" s="70"/>
      <c r="Y62" s="70"/>
      <c r="Z62" s="70"/>
      <c r="AA62" s="70"/>
      <c r="AB62" s="70"/>
      <c r="AC62" s="70"/>
    </row>
    <row r="63" spans="1:29" x14ac:dyDescent="0.35">
      <c r="A63" s="70"/>
      <c r="D63" s="262"/>
      <c r="E63" s="262"/>
      <c r="F63" s="262"/>
      <c r="G63" s="262"/>
      <c r="H63" s="262"/>
      <c r="I63" s="262"/>
      <c r="K63" s="152"/>
      <c r="L63" s="70"/>
      <c r="M63" s="70"/>
      <c r="N63" s="70"/>
      <c r="O63" s="70"/>
      <c r="P63" s="70"/>
      <c r="Q63" s="70"/>
      <c r="W63" s="70"/>
      <c r="X63" s="70"/>
      <c r="Y63" s="70"/>
      <c r="Z63" s="70"/>
      <c r="AA63" s="70"/>
      <c r="AB63" s="70"/>
      <c r="AC63" s="70"/>
    </row>
    <row r="64" spans="1:29" x14ac:dyDescent="0.35">
      <c r="C64" s="12"/>
      <c r="K64" s="152"/>
      <c r="L64" s="150"/>
      <c r="M64" s="150"/>
      <c r="N64" s="150"/>
      <c r="O64" s="150"/>
      <c r="P64" s="70"/>
      <c r="Q64" s="70"/>
      <c r="W64" s="70"/>
      <c r="X64" s="70"/>
      <c r="Y64" s="70"/>
      <c r="Z64" s="70"/>
      <c r="AA64" s="70"/>
      <c r="AB64" s="70"/>
      <c r="AC64" s="70"/>
    </row>
    <row r="65" spans="3:17" x14ac:dyDescent="0.35">
      <c r="C65" s="12"/>
      <c r="K65" s="153"/>
      <c r="L65" s="151"/>
      <c r="M65" s="151"/>
      <c r="N65" s="151"/>
      <c r="O65" s="151"/>
      <c r="P65" s="70"/>
      <c r="Q65" s="70"/>
    </row>
    <row r="66" spans="3:17" x14ac:dyDescent="0.35">
      <c r="C66" s="12"/>
      <c r="K66" s="152"/>
      <c r="L66" s="70"/>
      <c r="M66" s="70"/>
      <c r="N66" s="70"/>
      <c r="O66" s="70"/>
      <c r="P66" s="70"/>
      <c r="Q66" s="70"/>
    </row>
    <row r="67" spans="3:17" x14ac:dyDescent="0.35">
      <c r="C67" s="12"/>
      <c r="K67" s="152"/>
      <c r="L67" s="70"/>
      <c r="M67" s="70"/>
      <c r="N67" s="70"/>
      <c r="O67" s="70"/>
      <c r="P67" s="70"/>
      <c r="Q67" s="70"/>
    </row>
    <row r="68" spans="3:17" x14ac:dyDescent="0.35">
      <c r="C68" s="74"/>
      <c r="K68" s="152"/>
      <c r="L68" s="70"/>
      <c r="M68" s="70"/>
      <c r="N68" s="70"/>
      <c r="O68" s="70"/>
      <c r="P68" s="70"/>
      <c r="Q68" s="70"/>
    </row>
    <row r="69" spans="3:17" x14ac:dyDescent="0.35">
      <c r="D69" s="75"/>
      <c r="E69" s="75"/>
      <c r="F69" s="75"/>
      <c r="G69" s="75"/>
      <c r="H69" s="75"/>
      <c r="I69" s="75"/>
      <c r="J69" s="75"/>
      <c r="K69" s="154"/>
      <c r="L69" s="155"/>
      <c r="M69" s="155"/>
      <c r="N69" s="155"/>
      <c r="O69" s="155"/>
      <c r="P69" s="70"/>
      <c r="Q69" s="70"/>
    </row>
    <row r="70" spans="3:17" x14ac:dyDescent="0.35">
      <c r="K70" s="152"/>
      <c r="L70" s="70"/>
      <c r="M70" s="70"/>
      <c r="N70" s="70"/>
      <c r="O70" s="70"/>
      <c r="P70" s="70"/>
      <c r="Q70" s="70"/>
    </row>
    <row r="72" spans="3:17" x14ac:dyDescent="0.35">
      <c r="L72" s="12"/>
      <c r="M72" s="12"/>
      <c r="N72" s="12"/>
      <c r="O72" s="12"/>
    </row>
    <row r="73" spans="3:17" x14ac:dyDescent="0.35">
      <c r="J73" s="91"/>
      <c r="K73" s="121"/>
      <c r="L73" s="91"/>
      <c r="M73" s="91"/>
      <c r="N73" s="91"/>
      <c r="O73" s="91"/>
    </row>
    <row r="74" spans="3:17" x14ac:dyDescent="0.35">
      <c r="L74" s="12"/>
      <c r="M74" s="12"/>
      <c r="N74" s="12"/>
      <c r="O74" s="12"/>
    </row>
    <row r="75" spans="3:17" x14ac:dyDescent="0.35">
      <c r="L75" s="12"/>
      <c r="M75" s="12"/>
      <c r="N75" s="12"/>
      <c r="O75" s="12"/>
    </row>
    <row r="77" spans="3:17" x14ac:dyDescent="0.35">
      <c r="L77" s="12"/>
      <c r="M77" s="12"/>
      <c r="N77" s="12"/>
      <c r="O77" s="12"/>
    </row>
  </sheetData>
  <mergeCells count="205">
    <mergeCell ref="D12:E12"/>
    <mergeCell ref="H6:I6"/>
    <mergeCell ref="F6:G6"/>
    <mergeCell ref="D16:E16"/>
    <mergeCell ref="F16:G16"/>
    <mergeCell ref="H16:I16"/>
    <mergeCell ref="A1:Q1"/>
    <mergeCell ref="Q2:Q3"/>
    <mergeCell ref="Q48:Q49"/>
    <mergeCell ref="A27:Q27"/>
    <mergeCell ref="Q28:Q29"/>
    <mergeCell ref="A34:A35"/>
    <mergeCell ref="H38:I38"/>
    <mergeCell ref="F20:G20"/>
    <mergeCell ref="D44:E44"/>
    <mergeCell ref="H31:I31"/>
    <mergeCell ref="H32:I32"/>
    <mergeCell ref="H33:I33"/>
    <mergeCell ref="H34:I34"/>
    <mergeCell ref="H36:I36"/>
    <mergeCell ref="D41:E41"/>
    <mergeCell ref="D42:E42"/>
    <mergeCell ref="A25:C25"/>
    <mergeCell ref="D24:E24"/>
    <mergeCell ref="D25:E25"/>
    <mergeCell ref="B48:B49"/>
    <mergeCell ref="F38:G38"/>
    <mergeCell ref="A16:C16"/>
    <mergeCell ref="B42:B43"/>
    <mergeCell ref="A42:A43"/>
    <mergeCell ref="H4:I4"/>
    <mergeCell ref="H7:I7"/>
    <mergeCell ref="H8:I8"/>
    <mergeCell ref="H9:I9"/>
    <mergeCell ref="H10:I10"/>
    <mergeCell ref="H15:I15"/>
    <mergeCell ref="H17:I17"/>
    <mergeCell ref="H14:I14"/>
    <mergeCell ref="D11:E11"/>
    <mergeCell ref="F11:G11"/>
    <mergeCell ref="D13:E13"/>
    <mergeCell ref="F13:G13"/>
    <mergeCell ref="D15:E15"/>
    <mergeCell ref="D17:E17"/>
    <mergeCell ref="F10:G10"/>
    <mergeCell ref="D5:E5"/>
    <mergeCell ref="D6:E6"/>
    <mergeCell ref="F5:G5"/>
    <mergeCell ref="H5:I5"/>
    <mergeCell ref="F45:G45"/>
    <mergeCell ref="D45:E45"/>
    <mergeCell ref="A14:C14"/>
    <mergeCell ref="D14:E14"/>
    <mergeCell ref="F14:G14"/>
    <mergeCell ref="D31:E31"/>
    <mergeCell ref="D32:E32"/>
    <mergeCell ref="D33:E33"/>
    <mergeCell ref="F15:G15"/>
    <mergeCell ref="F24:G24"/>
    <mergeCell ref="F25:G25"/>
    <mergeCell ref="F9:G9"/>
    <mergeCell ref="H29:I29"/>
    <mergeCell ref="H39:I39"/>
    <mergeCell ref="H40:I40"/>
    <mergeCell ref="D23:E23"/>
    <mergeCell ref="F21:G21"/>
    <mergeCell ref="F22:G22"/>
    <mergeCell ref="F23:G23"/>
    <mergeCell ref="F32:G32"/>
    <mergeCell ref="F33:G33"/>
    <mergeCell ref="F34:G34"/>
    <mergeCell ref="H24:I24"/>
    <mergeCell ref="H3:I3"/>
    <mergeCell ref="F31:G31"/>
    <mergeCell ref="D39:E39"/>
    <mergeCell ref="D36:E36"/>
    <mergeCell ref="D53:E53"/>
    <mergeCell ref="D19:E19"/>
    <mergeCell ref="F19:G19"/>
    <mergeCell ref="D38:E38"/>
    <mergeCell ref="F40:G40"/>
    <mergeCell ref="F41:G41"/>
    <mergeCell ref="F42:G42"/>
    <mergeCell ref="F39:G39"/>
    <mergeCell ref="D40:E40"/>
    <mergeCell ref="D37:E37"/>
    <mergeCell ref="F36:G36"/>
    <mergeCell ref="D34:E34"/>
    <mergeCell ref="F29:G29"/>
    <mergeCell ref="F30:G30"/>
    <mergeCell ref="D30:E30"/>
    <mergeCell ref="D29:E29"/>
    <mergeCell ref="F53:G53"/>
    <mergeCell ref="D49:E49"/>
    <mergeCell ref="F48:G48"/>
    <mergeCell ref="D28:I28"/>
    <mergeCell ref="A48:A49"/>
    <mergeCell ref="P2:P3"/>
    <mergeCell ref="A2:C3"/>
    <mergeCell ref="A4:C4"/>
    <mergeCell ref="J2:O2"/>
    <mergeCell ref="A7:C7"/>
    <mergeCell ref="A8:C8"/>
    <mergeCell ref="A9:C9"/>
    <mergeCell ref="A10:C10"/>
    <mergeCell ref="A15:C15"/>
    <mergeCell ref="A11:C11"/>
    <mergeCell ref="A13:C13"/>
    <mergeCell ref="A12:C12"/>
    <mergeCell ref="D2:I2"/>
    <mergeCell ref="D3:E3"/>
    <mergeCell ref="D4:E4"/>
    <mergeCell ref="D7:E7"/>
    <mergeCell ref="D8:E8"/>
    <mergeCell ref="D9:E9"/>
    <mergeCell ref="D10:E10"/>
    <mergeCell ref="F3:G3"/>
    <mergeCell ref="F4:G4"/>
    <mergeCell ref="F7:G7"/>
    <mergeCell ref="F8:G8"/>
    <mergeCell ref="H25:I25"/>
    <mergeCell ref="H63:I63"/>
    <mergeCell ref="H56:I56"/>
    <mergeCell ref="F56:G56"/>
    <mergeCell ref="F63:G63"/>
    <mergeCell ref="H54:I54"/>
    <mergeCell ref="H55:I55"/>
    <mergeCell ref="D63:E63"/>
    <mergeCell ref="F54:G54"/>
    <mergeCell ref="F55:G55"/>
    <mergeCell ref="D54:E54"/>
    <mergeCell ref="D55:E55"/>
    <mergeCell ref="A59:Q59"/>
    <mergeCell ref="A61:Q61"/>
    <mergeCell ref="B54:B55"/>
    <mergeCell ref="A54:A55"/>
    <mergeCell ref="H52:I52"/>
    <mergeCell ref="H53:I53"/>
    <mergeCell ref="D56:E56"/>
    <mergeCell ref="D50:E50"/>
    <mergeCell ref="D52:E52"/>
    <mergeCell ref="D46:E46"/>
    <mergeCell ref="F46:G46"/>
    <mergeCell ref="H46:I46"/>
    <mergeCell ref="H47:I47"/>
    <mergeCell ref="F47:G47"/>
    <mergeCell ref="H48:I48"/>
    <mergeCell ref="H49:I49"/>
    <mergeCell ref="F52:G52"/>
    <mergeCell ref="D47:E47"/>
    <mergeCell ref="H50:I50"/>
    <mergeCell ref="F51:G51"/>
    <mergeCell ref="H51:I51"/>
    <mergeCell ref="D51:E51"/>
    <mergeCell ref="F50:G50"/>
    <mergeCell ref="F49:G49"/>
    <mergeCell ref="D48:E48"/>
    <mergeCell ref="H11:I11"/>
    <mergeCell ref="H13:I13"/>
    <mergeCell ref="H19:I19"/>
    <mergeCell ref="A50:A51"/>
    <mergeCell ref="H45:I45"/>
    <mergeCell ref="F44:G44"/>
    <mergeCell ref="H44:I44"/>
    <mergeCell ref="H41:I41"/>
    <mergeCell ref="H42:I42"/>
    <mergeCell ref="H43:I43"/>
    <mergeCell ref="F43:G43"/>
    <mergeCell ref="F35:G35"/>
    <mergeCell ref="B50:B51"/>
    <mergeCell ref="A18:C18"/>
    <mergeCell ref="D18:E18"/>
    <mergeCell ref="F18:G18"/>
    <mergeCell ref="D20:E20"/>
    <mergeCell ref="D21:E21"/>
    <mergeCell ref="D22:E22"/>
    <mergeCell ref="D43:E43"/>
    <mergeCell ref="A20:C20"/>
    <mergeCell ref="A28:A29"/>
    <mergeCell ref="B28:B29"/>
    <mergeCell ref="C28:C29"/>
    <mergeCell ref="H20:I20"/>
    <mergeCell ref="A17:C17"/>
    <mergeCell ref="H18:I18"/>
    <mergeCell ref="H30:I30"/>
    <mergeCell ref="H35:I35"/>
    <mergeCell ref="H37:I37"/>
    <mergeCell ref="A5:C5"/>
    <mergeCell ref="A6:C6"/>
    <mergeCell ref="P28:P29"/>
    <mergeCell ref="D35:E35"/>
    <mergeCell ref="F37:G37"/>
    <mergeCell ref="A24:C24"/>
    <mergeCell ref="B34:B35"/>
    <mergeCell ref="A21:C21"/>
    <mergeCell ref="A22:C22"/>
    <mergeCell ref="A23:C23"/>
    <mergeCell ref="J28:O28"/>
    <mergeCell ref="H21:I21"/>
    <mergeCell ref="H22:I22"/>
    <mergeCell ref="H23:I23"/>
    <mergeCell ref="F12:G12"/>
    <mergeCell ref="H12:I12"/>
    <mergeCell ref="F17:G17"/>
    <mergeCell ref="A19:C19"/>
  </mergeCells>
  <phoneticPr fontId="1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1</vt:i4>
      </vt:variant>
    </vt:vector>
  </HeadingPairs>
  <TitlesOfParts>
    <vt:vector size="1" baseType="lpstr">
      <vt:lpstr>Kopsavilkums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Lelde Kēla</dc:creator>
  <cp:keywords/>
  <dc:description/>
  <cp:lastModifiedBy>Lelde Kēla</cp:lastModifiedBy>
  <dcterms:created xsi:type="dcterms:W3CDTF">2015-06-05T18:19:34Z</dcterms:created>
  <dcterms:modified xsi:type="dcterms:W3CDTF">2024-12-02T10:06:01Z</dcterms:modified>
  <cp:category/>
</cp:coreProperties>
</file>