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laura_jukame_varam_gov_lv/Documents/C2/NDP_pēc_starpinstitūciju/ievietošanai_TAP_19122023/"/>
    </mc:Choice>
  </mc:AlternateContent>
  <xr:revisionPtr revIDLastSave="4" documentId="13_ncr:1_{81895B24-1EAE-4A93-A97B-DF2099869811}" xr6:coauthVersionLast="47" xr6:coauthVersionMax="47" xr10:uidLastSave="{8D78835D-A0A5-48DF-9481-4FF4BD6EBFB5}"/>
  <bookViews>
    <workbookView xWindow="-110" yWindow="-110" windowWidth="19420" windowHeight="10420" xr2:uid="{1517AA22-E3F7-4C56-AA08-8CAE23E6D659}"/>
  </bookViews>
  <sheets>
    <sheet name="Indikat_finans" sheetId="1" r:id="rId1"/>
  </sheets>
  <definedNames>
    <definedName name="_xlnm._FilterDatabase" localSheetId="0" hidden="1">Indikat_finans!$N$1:$N$142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1" l="1"/>
  <c r="K37" i="1"/>
  <c r="I37" i="1"/>
  <c r="I35" i="1"/>
  <c r="J35" i="1"/>
  <c r="K35" i="1"/>
  <c r="G48" i="1" l="1"/>
  <c r="E89" i="1"/>
  <c r="E88" i="1"/>
  <c r="M87" i="1"/>
  <c r="L87" i="1"/>
  <c r="K87" i="1"/>
  <c r="J87" i="1"/>
  <c r="I87" i="1"/>
  <c r="H87" i="1"/>
  <c r="G87" i="1"/>
  <c r="F87" i="1"/>
  <c r="E86" i="1"/>
  <c r="E85" i="1"/>
  <c r="H84" i="1"/>
  <c r="G84" i="1"/>
  <c r="F84" i="1"/>
  <c r="E83" i="1"/>
  <c r="E82" i="1"/>
  <c r="M81" i="1"/>
  <c r="L81" i="1"/>
  <c r="K81" i="1"/>
  <c r="J81" i="1"/>
  <c r="I81" i="1"/>
  <c r="H81" i="1"/>
  <c r="G81" i="1"/>
  <c r="F81" i="1"/>
  <c r="E80" i="1"/>
  <c r="M79" i="1"/>
  <c r="L79" i="1"/>
  <c r="K79" i="1"/>
  <c r="J79" i="1"/>
  <c r="I79" i="1"/>
  <c r="H79" i="1"/>
  <c r="G79" i="1"/>
  <c r="F79" i="1"/>
  <c r="E78" i="1"/>
  <c r="E77" i="1"/>
  <c r="M76" i="1"/>
  <c r="L76" i="1"/>
  <c r="K76" i="1"/>
  <c r="J76" i="1"/>
  <c r="I76" i="1"/>
  <c r="H76" i="1"/>
  <c r="G76" i="1"/>
  <c r="F76" i="1"/>
  <c r="E75" i="1"/>
  <c r="E74" i="1"/>
  <c r="E73" i="1"/>
  <c r="M72" i="1"/>
  <c r="L72" i="1"/>
  <c r="K72" i="1"/>
  <c r="J72" i="1"/>
  <c r="I72" i="1"/>
  <c r="H72" i="1"/>
  <c r="G72" i="1"/>
  <c r="F72" i="1"/>
  <c r="E71" i="1"/>
  <c r="E70" i="1"/>
  <c r="M69" i="1"/>
  <c r="L69" i="1"/>
  <c r="K69" i="1"/>
  <c r="J69" i="1"/>
  <c r="I69" i="1"/>
  <c r="H69" i="1"/>
  <c r="G69" i="1"/>
  <c r="F69" i="1"/>
  <c r="E67" i="1"/>
  <c r="E66" i="1"/>
  <c r="E65" i="1"/>
  <c r="M64" i="1"/>
  <c r="L64" i="1"/>
  <c r="K64" i="1"/>
  <c r="J64" i="1"/>
  <c r="I64" i="1"/>
  <c r="H64" i="1"/>
  <c r="G64" i="1"/>
  <c r="F64" i="1"/>
  <c r="E63" i="1"/>
  <c r="E62" i="1"/>
  <c r="M61" i="1"/>
  <c r="L61" i="1"/>
  <c r="K61" i="1"/>
  <c r="J61" i="1"/>
  <c r="I61" i="1"/>
  <c r="H61" i="1"/>
  <c r="G61" i="1"/>
  <c r="F61" i="1"/>
  <c r="E60" i="1"/>
  <c r="E59" i="1"/>
  <c r="E58" i="1"/>
  <c r="M57" i="1"/>
  <c r="L57" i="1"/>
  <c r="K57" i="1"/>
  <c r="J57" i="1"/>
  <c r="I57" i="1"/>
  <c r="H57" i="1"/>
  <c r="G57" i="1"/>
  <c r="F57" i="1"/>
  <c r="E56" i="1"/>
  <c r="E55" i="1" s="1"/>
  <c r="M55" i="1"/>
  <c r="L55" i="1"/>
  <c r="K55" i="1"/>
  <c r="J55" i="1"/>
  <c r="I55" i="1"/>
  <c r="H55" i="1"/>
  <c r="G55" i="1"/>
  <c r="F55" i="1"/>
  <c r="E54" i="1"/>
  <c r="E53" i="1"/>
  <c r="E52" i="1" s="1"/>
  <c r="M52" i="1"/>
  <c r="L52" i="1"/>
  <c r="K52" i="1"/>
  <c r="J52" i="1"/>
  <c r="I52" i="1"/>
  <c r="H52" i="1"/>
  <c r="G52" i="1"/>
  <c r="F52" i="1"/>
  <c r="E51" i="1"/>
  <c r="E50" i="1"/>
  <c r="E49" i="1"/>
  <c r="M48" i="1"/>
  <c r="L48" i="1"/>
  <c r="K48" i="1"/>
  <c r="J48" i="1"/>
  <c r="I48" i="1"/>
  <c r="H48" i="1"/>
  <c r="F48" i="1"/>
  <c r="E47" i="1"/>
  <c r="E46" i="1"/>
  <c r="E45" i="1"/>
  <c r="M44" i="1"/>
  <c r="L44" i="1"/>
  <c r="K44" i="1"/>
  <c r="J44" i="1"/>
  <c r="I44" i="1"/>
  <c r="H44" i="1"/>
  <c r="G44" i="1"/>
  <c r="F44" i="1"/>
  <c r="K42" i="1"/>
  <c r="K41" i="1" s="1"/>
  <c r="J42" i="1"/>
  <c r="J41" i="1" s="1"/>
  <c r="I42" i="1"/>
  <c r="E42" i="1" s="1"/>
  <c r="E41" i="1" s="1"/>
  <c r="M41" i="1"/>
  <c r="L41" i="1"/>
  <c r="H41" i="1"/>
  <c r="G41" i="1"/>
  <c r="F41" i="1"/>
  <c r="K40" i="1"/>
  <c r="J40" i="1"/>
  <c r="I40" i="1"/>
  <c r="E40" i="1"/>
  <c r="E39" i="1"/>
  <c r="I38" i="1"/>
  <c r="H38" i="1"/>
  <c r="G38" i="1"/>
  <c r="F38" i="1"/>
  <c r="J36" i="1"/>
  <c r="I36" i="1"/>
  <c r="E37" i="1"/>
  <c r="E36" i="1" s="1"/>
  <c r="K36" i="1"/>
  <c r="H36" i="1"/>
  <c r="G36" i="1"/>
  <c r="F36" i="1"/>
  <c r="K33" i="1"/>
  <c r="J15" i="1"/>
  <c r="E35" i="1"/>
  <c r="E34" i="1"/>
  <c r="M33" i="1"/>
  <c r="L33" i="1"/>
  <c r="J33" i="1"/>
  <c r="I33" i="1"/>
  <c r="F33" i="1"/>
  <c r="E32" i="1"/>
  <c r="E31" i="1" s="1"/>
  <c r="M31" i="1"/>
  <c r="M7" i="1" s="1"/>
  <c r="L31" i="1"/>
  <c r="K31" i="1"/>
  <c r="J31" i="1"/>
  <c r="I31" i="1"/>
  <c r="H31" i="1"/>
  <c r="G31" i="1"/>
  <c r="F31" i="1"/>
  <c r="E30" i="1"/>
  <c r="E29" i="1"/>
  <c r="M28" i="1"/>
  <c r="L28" i="1"/>
  <c r="K28" i="1"/>
  <c r="J28" i="1"/>
  <c r="I28" i="1"/>
  <c r="H28" i="1"/>
  <c r="G28" i="1"/>
  <c r="F28" i="1"/>
  <c r="E27" i="1"/>
  <c r="E26" i="1"/>
  <c r="M25" i="1"/>
  <c r="L25" i="1"/>
  <c r="K25" i="1"/>
  <c r="J25" i="1"/>
  <c r="I25" i="1"/>
  <c r="H25" i="1"/>
  <c r="G25" i="1"/>
  <c r="F25" i="1"/>
  <c r="E24" i="1"/>
  <c r="M23" i="1"/>
  <c r="L23" i="1"/>
  <c r="K23" i="1"/>
  <c r="J23" i="1"/>
  <c r="I23" i="1"/>
  <c r="H23" i="1"/>
  <c r="G23" i="1"/>
  <c r="F23" i="1"/>
  <c r="E22" i="1"/>
  <c r="E21" i="1"/>
  <c r="M20" i="1"/>
  <c r="L20" i="1"/>
  <c r="K20" i="1"/>
  <c r="J20" i="1"/>
  <c r="I20" i="1"/>
  <c r="H20" i="1"/>
  <c r="G20" i="1"/>
  <c r="F20" i="1"/>
  <c r="E20" i="1"/>
  <c r="E19" i="1"/>
  <c r="E18" i="1"/>
  <c r="M17" i="1"/>
  <c r="L17" i="1"/>
  <c r="K17" i="1"/>
  <c r="J17" i="1"/>
  <c r="I17" i="1"/>
  <c r="H17" i="1"/>
  <c r="G17" i="1"/>
  <c r="F17" i="1"/>
  <c r="M15" i="1"/>
  <c r="M12" i="1" s="1"/>
  <c r="L15" i="1"/>
  <c r="L12" i="1" s="1"/>
  <c r="I15" i="1"/>
  <c r="I12" i="1" s="1"/>
  <c r="F15" i="1"/>
  <c r="M14" i="1"/>
  <c r="M11" i="1" s="1"/>
  <c r="L14" i="1"/>
  <c r="L11" i="1" s="1"/>
  <c r="K14" i="1"/>
  <c r="K11" i="1" s="1"/>
  <c r="J14" i="1"/>
  <c r="J11" i="1" s="1"/>
  <c r="I14" i="1"/>
  <c r="I11" i="1" s="1"/>
  <c r="H14" i="1"/>
  <c r="H11" i="1" s="1"/>
  <c r="G14" i="1"/>
  <c r="G11" i="1" s="1"/>
  <c r="F14" i="1"/>
  <c r="F11" i="1" s="1"/>
  <c r="E61" i="1" l="1"/>
  <c r="L6" i="1"/>
  <c r="E69" i="1"/>
  <c r="F7" i="1"/>
  <c r="E28" i="1"/>
  <c r="G7" i="1"/>
  <c r="G6" i="1" s="1"/>
  <c r="H7" i="1"/>
  <c r="E57" i="1"/>
  <c r="M13" i="1"/>
  <c r="M6" i="1"/>
  <c r="E17" i="1"/>
  <c r="L7" i="1"/>
  <c r="E33" i="1"/>
  <c r="E38" i="1"/>
  <c r="E48" i="1"/>
  <c r="E76" i="1"/>
  <c r="E79" i="1"/>
  <c r="E72" i="1"/>
  <c r="E84" i="1"/>
  <c r="E64" i="1"/>
  <c r="E14" i="1"/>
  <c r="E11" i="1" s="1"/>
  <c r="E23" i="1"/>
  <c r="E44" i="1"/>
  <c r="H6" i="1"/>
  <c r="E25" i="1"/>
  <c r="E87" i="1"/>
  <c r="E81" i="1"/>
  <c r="J13" i="1"/>
  <c r="J12" i="1"/>
  <c r="J6" i="1" s="1"/>
  <c r="J7" i="1"/>
  <c r="K7" i="1"/>
  <c r="I41" i="1"/>
  <c r="I7" i="1" s="1"/>
  <c r="L13" i="1"/>
  <c r="F12" i="1"/>
  <c r="F6" i="1" s="1"/>
  <c r="K15" i="1"/>
  <c r="F13" i="1"/>
  <c r="I13" i="1"/>
  <c r="E7" i="1" l="1"/>
  <c r="I6" i="1"/>
  <c r="K12" i="1"/>
  <c r="K6" i="1" s="1"/>
  <c r="K13" i="1"/>
  <c r="E15" i="1"/>
  <c r="E12" i="1" l="1"/>
  <c r="E6" i="1" s="1"/>
  <c r="E13" i="1"/>
</calcChain>
</file>

<file path=xl/sharedStrings.xml><?xml version="1.0" encoding="utf-8"?>
<sst xmlns="http://schemas.openxmlformats.org/spreadsheetml/2006/main" count="180" uniqueCount="79">
  <si>
    <t>Indikatīvais ietekmes novērtējums uz valsts un pašvaldību budžetiem</t>
  </si>
  <si>
    <t>RV pasākuma Nr.</t>
  </si>
  <si>
    <t>Budžeta programmas (apakšprogrammas) kods un nosaukums</t>
  </si>
  <si>
    <t>SUMMA</t>
  </si>
  <si>
    <t>Vidēja termiņa budžeta ietvara likumā plānotais finansējums *</t>
  </si>
  <si>
    <t>Nepieciešamais papildu finansējums *</t>
  </si>
  <si>
    <r>
      <rPr>
        <b/>
        <sz val="12"/>
        <rFont val="Times New Roman"/>
        <family val="1"/>
        <charset val="186"/>
      </rPr>
      <t>Pasākuma īstenošanas gads</t>
    </r>
    <r>
      <rPr>
        <sz val="12"/>
        <rFont val="Times New Roman"/>
        <family val="1"/>
        <charset val="186"/>
      </rPr>
      <t xml:space="preserve">
(ja pasākuma īstenošana ir terminēta)</t>
    </r>
  </si>
  <si>
    <t>Turpmākajā laikposmā līdz pasākuma pabeigšanai
(ja pasākuma īstenošana ir terminēta)</t>
  </si>
  <si>
    <t>Turpmāk ik gadu
(ja pasākuma izpilde nav terminēta)</t>
  </si>
  <si>
    <t xml:space="preserve">Rīcības virziens Nr. 1: Notekūdeņu dūņu ilgtspējīgas apsaimniekošanas sistēmas izveidošana </t>
  </si>
  <si>
    <t xml:space="preserve">Finansējums kopā </t>
  </si>
  <si>
    <t>Pašvaldību budžets</t>
  </si>
  <si>
    <t>Privātais sektors</t>
  </si>
  <si>
    <t>Publiski atvasināto personu (izņemot pašvaldības) budžets</t>
  </si>
  <si>
    <t>Vidēja termiņa budžeta ietvara likums, kopā, tajā skaitā:</t>
  </si>
  <si>
    <t>valsts pamatfunkciju īstenošana</t>
  </si>
  <si>
    <t>ES politiku instrumentu un pārējās ārvalstu finanšu palīdzības līdzfinansēto projektu un pasākumu īstenošana</t>
  </si>
  <si>
    <t>Vides aizsardzības un reģionālās attīstības ministrija</t>
  </si>
  <si>
    <t>Pasākums</t>
  </si>
  <si>
    <t>Pirmais pasākumu bloks - 1.1. “Notekūdeņu dūņu apsaimniekošana ir precīzi noteikta, videi droša un izmaksu efektīva”</t>
  </si>
  <si>
    <t>Pilnveidot notekūdeņu dūņu apsaimniekošanas tiesisko ietvaru</t>
  </si>
  <si>
    <t>1.1.1.</t>
  </si>
  <si>
    <t>2025</t>
  </si>
  <si>
    <t xml:space="preserve">ikgadējā budžeta ietvaros* </t>
  </si>
  <si>
    <t>Precizēt notekūdeņu dūņu apsaimniekošanas vietu ūdenssaimniecības sabiedrisko pakalpojumu ietvarā</t>
  </si>
  <si>
    <t>1.1.2.</t>
  </si>
  <si>
    <t>Ekonomikas ministrija</t>
  </si>
  <si>
    <t>Sabiedrisko pakalpojumu regulēšanas komisija</t>
  </si>
  <si>
    <t>Izveidot atbalsta programmas</t>
  </si>
  <si>
    <t>1.1.3.</t>
  </si>
  <si>
    <t>Izstrādāt risinājumus tehniski ekonomiskajai analīzei un projektu pieteikumiem infrastruktūras attīstībai</t>
  </si>
  <si>
    <t>1.1.4.</t>
  </si>
  <si>
    <t>SPS aizņēmums**</t>
  </si>
  <si>
    <t>Izveidot notekūdeņu dūņu pārstrādes centru infrastruktūru</t>
  </si>
  <si>
    <t>1.1.5.</t>
  </si>
  <si>
    <t>2027</t>
  </si>
  <si>
    <t>SAM 2.2.1. un .2.2.2.</t>
  </si>
  <si>
    <t>Izveidot notekūdeņu dūņu apstrādes un centralizēšanas infrastruktūru</t>
  </si>
  <si>
    <t>1.1.6.</t>
  </si>
  <si>
    <t xml:space="preserve">SAM 2.2.1. </t>
  </si>
  <si>
    <t>Otrais pasākumu bloks – 1.2. Notekūdeņu dūņu apsaimniekošanas process ir vienkāršs un uzraudzīts</t>
  </si>
  <si>
    <t>Izstrādāt vadlīnijas notekūdeņu dūņu apsaimniekošanā iesaistītajiem</t>
  </si>
  <si>
    <t>1.2.1.</t>
  </si>
  <si>
    <t>2026</t>
  </si>
  <si>
    <t xml:space="preserve">valsts pamatfunkciju īstenošana </t>
  </si>
  <si>
    <t>valsts pamatfunkciju īstenošana (LVAF)</t>
  </si>
  <si>
    <t>21.02.00  21.13.00</t>
  </si>
  <si>
    <t>Izveidot unificētu dokumentu paraugus</t>
  </si>
  <si>
    <t>1.2.2.</t>
  </si>
  <si>
    <t>Izveidot dūņu apsaimniekotāju iekšējās kontroles sistēmu</t>
  </si>
  <si>
    <t>1.2.3.</t>
  </si>
  <si>
    <t>SPS ikgadējā budžeta ietvaros</t>
  </si>
  <si>
    <t>Notekūdeņu dūņu apsaimniekošanas uzraudzības sistēmas tiesiskā regulējuma pilnveide, uzraudzības iestāžu kapacitātes celšana un kontroles sistēmas pilnveide</t>
  </si>
  <si>
    <t>1.2.4.</t>
  </si>
  <si>
    <t>Pilnveidot notekūdeņu dūņu valsts statistikas pārskata sagatavošanas sistēmu, paaugstināt tās automatizāciju un interaktivitāti</t>
  </si>
  <si>
    <t>1.2.5.</t>
  </si>
  <si>
    <t>SAM 1.3.1.</t>
  </si>
  <si>
    <t>Notekūdeņu dūņu apsaimniekošanas plāna ieviešanas un darbības monitorings</t>
  </si>
  <si>
    <t>1.2.6.</t>
  </si>
  <si>
    <t>1.2.6. a)</t>
  </si>
  <si>
    <t>2024</t>
  </si>
  <si>
    <t>1.2.6. b)</t>
  </si>
  <si>
    <r>
      <t xml:space="preserve">Trešais pasākumu bloks – </t>
    </r>
    <r>
      <rPr>
        <b/>
        <sz val="10"/>
        <color rgb="FF414142"/>
        <rFont val="Times New Roman"/>
        <family val="1"/>
        <charset val="186"/>
      </rPr>
      <t>1.</t>
    </r>
    <r>
      <rPr>
        <b/>
        <sz val="10"/>
        <color rgb="FF000000"/>
        <rFont val="Times New Roman"/>
        <family val="1"/>
        <charset val="186"/>
      </rPr>
      <t>3. Pārstrādātas notekūdeņu dūņas ir pieprasīts un pieejams resurss</t>
    </r>
  </si>
  <si>
    <t>Aktualizēt saistīto nozaru tiesisko regulējumu</t>
  </si>
  <si>
    <t>1.3.1.</t>
  </si>
  <si>
    <t xml:space="preserve">Īstenot sabiedrības informēšanas sākotnējo kampaņu </t>
  </si>
  <si>
    <t>1.3.2.</t>
  </si>
  <si>
    <t>no LVAF līdzekļiem</t>
  </si>
  <si>
    <t>Izveidot un īstenot pastāvīgus sabiedrības informēšanas pasākumus un instrumentus</t>
  </si>
  <si>
    <t>1.3.3.</t>
  </si>
  <si>
    <t>pastāvīgi</t>
  </si>
  <si>
    <t>Piesaistīt finansējumu pētījumu īstenošanai notekūdeņu dūņu izmantošanas veicināšanai</t>
  </si>
  <si>
    <t>1.3.4.</t>
  </si>
  <si>
    <t>Piesaistīt finansējumu pētījumu īstenošanai notekūdeņu dūņu ietekmes izvērtēšanai un kvalitātes monitoringam</t>
  </si>
  <si>
    <t>1.3.5.</t>
  </si>
  <si>
    <t>Ūdenssaimniecības kompetenču centru izveide</t>
  </si>
  <si>
    <t>1.3.6.</t>
  </si>
  <si>
    <r>
      <rPr>
        <b/>
        <i/>
        <sz val="12"/>
        <rFont val="Times New Roman"/>
        <family val="1"/>
        <charset val="186"/>
      </rPr>
      <t xml:space="preserve">* Skaidrojumi: 
</t>
    </r>
    <r>
      <rPr>
        <i/>
        <sz val="12"/>
        <rFont val="Times New Roman"/>
        <family val="1"/>
        <charset val="186"/>
      </rPr>
      <t xml:space="preserve">*Pasākuma īstenošanai nav iespējams atsevišķi izdalīt finansējuma apmēru. Pasākums tiek īstenots jau piešķirto valsts budžeta līdzekļu ietvaros
** Pašvaldību un to ūdenssaimniecību nodrošināmā līdzfinansējuma apjoms, pieņemot, ka ES fodi sedz 85% projektu izmaksu. Atbalsta īpatsvars var būt arī zemāks. Pieņemot, ka pašvaldības vismaz daļā gadījumu kā galvotāji uzņemas SPS saistības pret aizdevējiem, šie izdevumi tabulā tiek kategorizēti kā pašvaldību izdevumi.
 </t>
    </r>
  </si>
  <si>
    <t>NOTEKŪDEŅU DŪŅU APSAIMNIEKOŠANAS PLĀNS  2024.–2027. GADAM” 
1.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</si>
</sst>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414142"/>
      <name val="Times New Roman"/>
      <family val="1"/>
      <charset val="186"/>
    </font>
    <font>
      <b/>
      <sz val="10"/>
      <color rgb="FF414142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1"/>
      <color rgb="FFC00000"/>
      <name val="Times New Roman"/>
      <family val="1"/>
      <charset val="186"/>
    </font>
    <font>
      <b/>
      <sz val="14"/>
      <color rgb="FFC00000"/>
      <name val="Times New Roman"/>
      <family val="1"/>
      <charset val="186"/>
    </font>
    <font>
      <sz val="12"/>
      <color rgb="FFC00000"/>
      <name val="Times New Roman"/>
      <family val="1"/>
      <charset val="186"/>
    </font>
    <font>
      <sz val="9"/>
      <color rgb="FF00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0" applyFont="1"/>
    <xf numFmtId="3" fontId="3" fillId="0" borderId="0" xfId="1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6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3" borderId="0" xfId="0" applyFont="1" applyFill="1" applyAlignment="1">
      <alignment horizontal="left"/>
    </xf>
    <xf numFmtId="0" fontId="2" fillId="3" borderId="0" xfId="0" applyFont="1" applyFill="1"/>
    <xf numFmtId="3" fontId="6" fillId="3" borderId="0" xfId="0" applyNumberFormat="1" applyFont="1" applyFill="1"/>
    <xf numFmtId="3" fontId="2" fillId="3" borderId="0" xfId="0" applyNumberFormat="1" applyFont="1" applyFill="1" applyAlignment="1">
      <alignment horizontal="center"/>
    </xf>
    <xf numFmtId="3" fontId="2" fillId="3" borderId="7" xfId="0" applyNumberFormat="1" applyFont="1" applyFill="1" applyBorder="1" applyAlignment="1">
      <alignment horizontal="center"/>
    </xf>
    <xf numFmtId="49" fontId="2" fillId="3" borderId="8" xfId="0" applyNumberFormat="1" applyFont="1" applyFill="1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49" fontId="5" fillId="4" borderId="3" xfId="0" applyNumberFormat="1" applyFont="1" applyFill="1" applyBorder="1" applyAlignment="1">
      <alignment vertical="center" wrapText="1"/>
    </xf>
    <xf numFmtId="49" fontId="5" fillId="4" borderId="4" xfId="0" applyNumberFormat="1" applyFont="1" applyFill="1" applyBorder="1" applyAlignment="1">
      <alignment horizontal="left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7" xfId="0" applyNumberFormat="1" applyFont="1" applyFill="1" applyBorder="1" applyAlignment="1">
      <alignment horizontal="center" vertical="center" wrapText="1"/>
    </xf>
    <xf numFmtId="49" fontId="5" fillId="4" borderId="9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/>
    </xf>
    <xf numFmtId="3" fontId="3" fillId="0" borderId="6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/>
    </xf>
    <xf numFmtId="49" fontId="8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left" vertical="center" wrapText="1" indent="5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49" fontId="7" fillId="5" borderId="1" xfId="0" applyNumberFormat="1" applyFont="1" applyFill="1" applyBorder="1" applyAlignment="1">
      <alignment vertical="center" wrapText="1"/>
    </xf>
    <xf numFmtId="3" fontId="5" fillId="5" borderId="1" xfId="0" applyNumberFormat="1" applyFont="1" applyFill="1" applyBorder="1" applyAlignment="1">
      <alignment horizontal="center"/>
    </xf>
    <xf numFmtId="3" fontId="3" fillId="5" borderId="1" xfId="0" applyNumberFormat="1" applyFont="1" applyFill="1" applyBorder="1" applyAlignment="1">
      <alignment horizontal="center"/>
    </xf>
    <xf numFmtId="49" fontId="3" fillId="5" borderId="1" xfId="0" applyNumberFormat="1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vertical="center" wrapText="1"/>
    </xf>
    <xf numFmtId="0" fontId="3" fillId="3" borderId="0" xfId="0" applyFont="1" applyFill="1"/>
    <xf numFmtId="49" fontId="8" fillId="3" borderId="1" xfId="0" applyNumberFormat="1" applyFont="1" applyFill="1" applyBorder="1" applyAlignment="1">
      <alignment vertical="center" wrapText="1"/>
    </xf>
    <xf numFmtId="49" fontId="8" fillId="3" borderId="1" xfId="0" applyNumberFormat="1" applyFont="1" applyFill="1" applyBorder="1" applyAlignment="1">
      <alignment horizontal="left" vertical="center" wrapText="1" indent="5"/>
    </xf>
    <xf numFmtId="3" fontId="5" fillId="3" borderId="1" xfId="0" applyNumberFormat="1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/>
    </xf>
    <xf numFmtId="49" fontId="7" fillId="5" borderId="5" xfId="0" applyNumberFormat="1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/>
    </xf>
    <xf numFmtId="49" fontId="8" fillId="2" borderId="5" xfId="0" applyNumberFormat="1" applyFont="1" applyFill="1" applyBorder="1" applyAlignment="1">
      <alignment vertical="center" wrapText="1"/>
    </xf>
    <xf numFmtId="49" fontId="8" fillId="2" borderId="1" xfId="0" applyNumberFormat="1" applyFont="1" applyFill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/>
    </xf>
    <xf numFmtId="49" fontId="8" fillId="4" borderId="5" xfId="0" applyNumberFormat="1" applyFont="1" applyFill="1" applyBorder="1" applyAlignment="1">
      <alignment vertical="center" wrapText="1"/>
    </xf>
    <xf numFmtId="49" fontId="8" fillId="4" borderId="1" xfId="0" applyNumberFormat="1" applyFont="1" applyFill="1" applyBorder="1" applyAlignment="1">
      <alignment horizontal="left" vertical="center" wrapText="1" indent="5"/>
    </xf>
    <xf numFmtId="49" fontId="8" fillId="0" borderId="5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top" wrapText="1"/>
    </xf>
    <xf numFmtId="49" fontId="7" fillId="6" borderId="5" xfId="0" applyNumberFormat="1" applyFont="1" applyFill="1" applyBorder="1" applyAlignment="1">
      <alignment vertical="center" wrapText="1"/>
    </xf>
    <xf numFmtId="49" fontId="8" fillId="6" borderId="1" xfId="0" applyNumberFormat="1" applyFont="1" applyFill="1" applyBorder="1" applyAlignment="1">
      <alignment horizontal="left" vertical="center" wrapText="1" indent="5"/>
    </xf>
    <xf numFmtId="49" fontId="8" fillId="0" borderId="1" xfId="0" applyNumberFormat="1" applyFont="1" applyBorder="1" applyAlignment="1">
      <alignment horizontal="left" vertical="center" wrapText="1" indent="5"/>
    </xf>
    <xf numFmtId="49" fontId="8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49" fontId="7" fillId="6" borderId="1" xfId="0" applyNumberFormat="1" applyFont="1" applyFill="1" applyBorder="1" applyAlignment="1">
      <alignment horizontal="left" vertical="center" wrapText="1" indent="5"/>
    </xf>
    <xf numFmtId="3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49" fontId="7" fillId="2" borderId="5" xfId="0" applyNumberFormat="1" applyFont="1" applyFill="1" applyBorder="1" applyAlignment="1">
      <alignment vertical="center" wrapText="1"/>
    </xf>
    <xf numFmtId="0" fontId="3" fillId="0" borderId="11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9" fillId="3" borderId="0" xfId="0" applyFont="1" applyFill="1"/>
    <xf numFmtId="0" fontId="12" fillId="0" borderId="0" xfId="0" applyFont="1" applyAlignment="1">
      <alignment horizontal="left" vertical="top" wrapText="1"/>
    </xf>
    <xf numFmtId="49" fontId="12" fillId="0" borderId="0" xfId="0" applyNumberFormat="1" applyFont="1" applyAlignment="1">
      <alignment horizontal="left" vertical="top" wrapText="1"/>
    </xf>
    <xf numFmtId="3" fontId="5" fillId="0" borderId="0" xfId="0" applyNumberFormat="1" applyFont="1"/>
    <xf numFmtId="3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3" fontId="3" fillId="0" borderId="0" xfId="0" applyNumberFormat="1" applyFont="1"/>
    <xf numFmtId="0" fontId="14" fillId="0" borderId="0" xfId="0" applyFont="1"/>
    <xf numFmtId="49" fontId="15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4" fillId="0" borderId="0" xfId="0" applyFont="1" applyAlignment="1">
      <alignment wrapText="1"/>
    </xf>
    <xf numFmtId="0" fontId="16" fillId="0" borderId="0" xfId="0" applyFont="1"/>
    <xf numFmtId="3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 wrapText="1"/>
    </xf>
    <xf numFmtId="0" fontId="11" fillId="0" borderId="0" xfId="0" applyFont="1"/>
    <xf numFmtId="0" fontId="14" fillId="0" borderId="0" xfId="0" applyFont="1" applyAlignment="1">
      <alignment horizontal="center"/>
    </xf>
    <xf numFmtId="3" fontId="17" fillId="0" borderId="0" xfId="0" applyNumberFormat="1" applyFont="1"/>
    <xf numFmtId="0" fontId="14" fillId="0" borderId="0" xfId="0" applyFont="1" applyAlignment="1">
      <alignment horizont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12" fillId="7" borderId="0" xfId="0" applyFont="1" applyFill="1" applyAlignment="1">
      <alignment horizontal="center" vertical="top" wrapText="1"/>
    </xf>
    <xf numFmtId="3" fontId="2" fillId="0" borderId="0" xfId="0" applyNumberFormat="1" applyFont="1" applyAlignment="1">
      <alignment horizontal="right" vertical="center" wrapText="1"/>
    </xf>
    <xf numFmtId="49" fontId="4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3" fontId="6" fillId="0" borderId="2" xfId="0" applyNumberFormat="1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3" xfId="1" applyNumberFormat="1" applyFont="1" applyFill="1" applyBorder="1" applyAlignment="1">
      <alignment horizontal="center" vertical="center" wrapText="1"/>
    </xf>
    <xf numFmtId="3" fontId="6" fillId="0" borderId="4" xfId="1" applyNumberFormat="1" applyFont="1" applyFill="1" applyBorder="1" applyAlignment="1">
      <alignment horizontal="center" vertical="center" wrapText="1"/>
    </xf>
    <xf numFmtId="3" fontId="6" fillId="0" borderId="5" xfId="1" applyNumberFormat="1" applyFont="1" applyFill="1" applyBorder="1" applyAlignment="1">
      <alignment horizontal="center" vertical="center" wrapText="1"/>
    </xf>
    <xf numFmtId="3" fontId="6" fillId="0" borderId="3" xfId="1" applyNumberFormat="1" applyFont="1" applyFill="1" applyBorder="1" applyAlignment="1">
      <alignment horizontal="center" vertical="center"/>
    </xf>
    <xf numFmtId="3" fontId="6" fillId="0" borderId="4" xfId="1" applyNumberFormat="1" applyFont="1" applyFill="1" applyBorder="1" applyAlignment="1">
      <alignment horizontal="center" vertical="center"/>
    </xf>
    <xf numFmtId="3" fontId="6" fillId="0" borderId="5" xfId="1" applyNumberFormat="1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 vertical="center" wrapText="1"/>
    </xf>
    <xf numFmtId="49" fontId="2" fillId="0" borderId="6" xfId="1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3CA16-B830-4D6A-B461-6B3679CB46F6}">
  <sheetPr>
    <pageSetUpPr fitToPage="1"/>
  </sheetPr>
  <dimension ref="A1:R142"/>
  <sheetViews>
    <sheetView tabSelected="1" zoomScale="55" zoomScaleNormal="55" workbookViewId="0">
      <pane ySplit="4" topLeftCell="A5" activePane="bottomLeft" state="frozen"/>
      <selection pane="bottomLeft" activeCell="P9" sqref="P9"/>
    </sheetView>
  </sheetViews>
  <sheetFormatPr defaultColWidth="9.08984375" defaultRowHeight="14" x14ac:dyDescent="0.3"/>
  <cols>
    <col min="1" max="1" width="22.1796875" style="4" customWidth="1"/>
    <col min="2" max="2" width="6.6328125" style="15" customWidth="1"/>
    <col min="3" max="3" width="48.08984375" style="1" customWidth="1"/>
    <col min="4" max="4" width="10.54296875" style="1" customWidth="1"/>
    <col min="5" max="5" width="11.6328125" style="74" customWidth="1"/>
    <col min="6" max="6" width="9.81640625" style="75" customWidth="1"/>
    <col min="7" max="7" width="9.54296875" style="75" customWidth="1"/>
    <col min="8" max="8" width="10.08984375" style="75" customWidth="1"/>
    <col min="9" max="10" width="10.453125" style="75" customWidth="1"/>
    <col min="11" max="11" width="11" style="75" customWidth="1"/>
    <col min="12" max="13" width="8.26953125" style="75" customWidth="1"/>
    <col min="14" max="14" width="13" style="76" customWidth="1"/>
    <col min="15" max="15" width="18" style="78" customWidth="1"/>
    <col min="16" max="16" width="10" style="1" bestFit="1" customWidth="1"/>
    <col min="17" max="17" width="9.08984375" style="1"/>
    <col min="18" max="18" width="10" style="1" bestFit="1" customWidth="1"/>
    <col min="19" max="16384" width="9.08984375" style="1"/>
  </cols>
  <sheetData>
    <row r="1" spans="1:18" ht="33.5" customHeight="1" x14ac:dyDescent="0.3">
      <c r="A1" s="93" t="s">
        <v>78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8" s="3" customFormat="1" ht="16.5" customHeight="1" x14ac:dyDescent="0.35">
      <c r="A2" s="94" t="s">
        <v>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79"/>
      <c r="P2" s="80"/>
      <c r="Q2" s="2"/>
    </row>
    <row r="3" spans="1:18" s="4" customFormat="1" ht="49" customHeight="1" x14ac:dyDescent="0.3">
      <c r="A3" s="95"/>
      <c r="B3" s="95" t="s">
        <v>1</v>
      </c>
      <c r="C3" s="96"/>
      <c r="D3" s="97" t="s">
        <v>2</v>
      </c>
      <c r="E3" s="99" t="s">
        <v>3</v>
      </c>
      <c r="F3" s="100" t="s">
        <v>4</v>
      </c>
      <c r="G3" s="101"/>
      <c r="H3" s="102"/>
      <c r="I3" s="103" t="s">
        <v>5</v>
      </c>
      <c r="J3" s="104"/>
      <c r="K3" s="104"/>
      <c r="L3" s="104"/>
      <c r="M3" s="105"/>
      <c r="N3" s="106" t="s">
        <v>6</v>
      </c>
      <c r="O3" s="81"/>
    </row>
    <row r="4" spans="1:18" s="4" customFormat="1" ht="61" customHeight="1" x14ac:dyDescent="0.3">
      <c r="A4" s="95"/>
      <c r="B4" s="95"/>
      <c r="C4" s="96"/>
      <c r="D4" s="98"/>
      <c r="E4" s="99"/>
      <c r="F4" s="5">
        <v>2024</v>
      </c>
      <c r="G4" s="5">
        <v>2025</v>
      </c>
      <c r="H4" s="5">
        <v>2026</v>
      </c>
      <c r="I4" s="6">
        <v>2025</v>
      </c>
      <c r="J4" s="6">
        <v>2026</v>
      </c>
      <c r="K4" s="6">
        <v>2027</v>
      </c>
      <c r="L4" s="6" t="s">
        <v>7</v>
      </c>
      <c r="M4" s="6" t="s">
        <v>8</v>
      </c>
      <c r="N4" s="107"/>
      <c r="O4" s="81"/>
    </row>
    <row r="5" spans="1:18" s="14" customFormat="1" ht="18.5" customHeight="1" x14ac:dyDescent="0.35">
      <c r="A5" s="7"/>
      <c r="B5" s="8" t="s">
        <v>9</v>
      </c>
      <c r="C5" s="9"/>
      <c r="D5" s="9"/>
      <c r="E5" s="10"/>
      <c r="F5" s="11"/>
      <c r="G5" s="11"/>
      <c r="H5" s="11"/>
      <c r="I5" s="11"/>
      <c r="J5" s="11"/>
      <c r="K5" s="11"/>
      <c r="L5" s="12"/>
      <c r="M5" s="12"/>
      <c r="N5" s="13"/>
      <c r="O5" s="82"/>
    </row>
    <row r="6" spans="1:18" x14ac:dyDescent="0.3">
      <c r="C6" s="16" t="s">
        <v>10</v>
      </c>
      <c r="D6" s="17"/>
      <c r="E6" s="18">
        <f>E11+E12+E7</f>
        <v>110013462</v>
      </c>
      <c r="F6" s="18">
        <f>F7+F11+F12</f>
        <v>0</v>
      </c>
      <c r="G6" s="18">
        <f>G7+G11+G12</f>
        <v>120000</v>
      </c>
      <c r="H6" s="18">
        <f>H7+H11+H12</f>
        <v>45000</v>
      </c>
      <c r="I6" s="18">
        <f>I11+I12+I7</f>
        <v>37146154</v>
      </c>
      <c r="J6" s="18">
        <f t="shared" ref="J6:K6" si="0">J11+J12+J7</f>
        <v>36226154</v>
      </c>
      <c r="K6" s="18">
        <f t="shared" si="0"/>
        <v>36476154</v>
      </c>
      <c r="L6" s="19">
        <f>SUM(L11+L12)</f>
        <v>0</v>
      </c>
      <c r="M6" s="19">
        <f>SUM(M11+M12)</f>
        <v>0</v>
      </c>
      <c r="N6" s="20"/>
    </row>
    <row r="7" spans="1:18" x14ac:dyDescent="0.3">
      <c r="C7" s="21" t="s">
        <v>11</v>
      </c>
      <c r="D7" s="22"/>
      <c r="E7" s="23">
        <f>SUM(F7:L7)</f>
        <v>16971769.299999997</v>
      </c>
      <c r="F7" s="24">
        <f t="shared" ref="F7:M7" si="1">F31+F36+F41+F55+F79</f>
        <v>0</v>
      </c>
      <c r="G7" s="24">
        <f t="shared" si="1"/>
        <v>0</v>
      </c>
      <c r="H7" s="24">
        <f t="shared" si="1"/>
        <v>0</v>
      </c>
      <c r="I7" s="24">
        <f t="shared" si="1"/>
        <v>6103923.0999999996</v>
      </c>
      <c r="J7" s="24">
        <f t="shared" si="1"/>
        <v>5433923.0999999996</v>
      </c>
      <c r="K7" s="24">
        <f t="shared" si="1"/>
        <v>5433923.0999999996</v>
      </c>
      <c r="L7" s="24">
        <f t="shared" si="1"/>
        <v>0</v>
      </c>
      <c r="M7" s="24">
        <f t="shared" si="1"/>
        <v>0</v>
      </c>
      <c r="N7" s="25"/>
      <c r="P7" s="77"/>
    </row>
    <row r="8" spans="1:18" x14ac:dyDescent="0.3">
      <c r="C8" s="26" t="s">
        <v>12</v>
      </c>
      <c r="D8" s="27"/>
      <c r="E8" s="23">
        <v>0</v>
      </c>
      <c r="F8" s="28"/>
      <c r="G8" s="28"/>
      <c r="H8" s="28"/>
      <c r="I8" s="28"/>
      <c r="J8" s="28"/>
      <c r="K8" s="28"/>
      <c r="L8" s="28"/>
      <c r="M8" s="28"/>
      <c r="N8" s="25"/>
      <c r="P8" s="77"/>
    </row>
    <row r="9" spans="1:18" ht="26.5" customHeight="1" x14ac:dyDescent="0.3">
      <c r="C9" s="26" t="s">
        <v>13</v>
      </c>
      <c r="D9" s="27"/>
      <c r="E9" s="23">
        <v>0</v>
      </c>
      <c r="F9" s="28"/>
      <c r="G9" s="28"/>
      <c r="H9" s="28"/>
      <c r="I9" s="28"/>
      <c r="J9" s="28"/>
      <c r="K9" s="28"/>
      <c r="L9" s="28"/>
      <c r="M9" s="28"/>
      <c r="N9" s="25"/>
    </row>
    <row r="10" spans="1:18" ht="32" customHeight="1" x14ac:dyDescent="0.3">
      <c r="C10" s="26" t="s">
        <v>14</v>
      </c>
      <c r="D10" s="27"/>
      <c r="E10" s="23"/>
      <c r="F10" s="28"/>
      <c r="G10" s="28"/>
      <c r="H10" s="28"/>
      <c r="I10" s="28"/>
      <c r="J10" s="28"/>
      <c r="K10" s="28"/>
      <c r="L10" s="28"/>
      <c r="M10" s="28"/>
      <c r="N10" s="25"/>
    </row>
    <row r="11" spans="1:18" x14ac:dyDescent="0.3">
      <c r="C11" s="29" t="s">
        <v>15</v>
      </c>
      <c r="D11" s="30"/>
      <c r="E11" s="23">
        <f>E14</f>
        <v>165000</v>
      </c>
      <c r="F11" s="28">
        <f>F14</f>
        <v>0</v>
      </c>
      <c r="G11" s="28">
        <f t="shared" ref="G11:M12" si="2">G14</f>
        <v>120000</v>
      </c>
      <c r="H11" s="28">
        <f t="shared" si="2"/>
        <v>45000</v>
      </c>
      <c r="I11" s="28">
        <f t="shared" si="2"/>
        <v>0</v>
      </c>
      <c r="J11" s="28">
        <f t="shared" si="2"/>
        <v>0</v>
      </c>
      <c r="K11" s="28">
        <f t="shared" si="2"/>
        <v>0</v>
      </c>
      <c r="L11" s="28">
        <f t="shared" si="2"/>
        <v>0</v>
      </c>
      <c r="M11" s="28">
        <f t="shared" si="2"/>
        <v>0</v>
      </c>
      <c r="N11" s="25"/>
    </row>
    <row r="12" spans="1:18" ht="26" x14ac:dyDescent="0.3">
      <c r="C12" s="29" t="s">
        <v>16</v>
      </c>
      <c r="D12" s="30"/>
      <c r="E12" s="23">
        <f>E15</f>
        <v>92876692.700000003</v>
      </c>
      <c r="F12" s="28">
        <f>F15</f>
        <v>0</v>
      </c>
      <c r="G12" s="28">
        <v>0</v>
      </c>
      <c r="H12" s="28">
        <v>0</v>
      </c>
      <c r="I12" s="28">
        <f t="shared" si="2"/>
        <v>31042230.900000002</v>
      </c>
      <c r="J12" s="28">
        <f t="shared" si="2"/>
        <v>30792230.900000002</v>
      </c>
      <c r="K12" s="28">
        <f t="shared" si="2"/>
        <v>31042230.900000002</v>
      </c>
      <c r="L12" s="28">
        <f t="shared" si="2"/>
        <v>0</v>
      </c>
      <c r="M12" s="28">
        <f t="shared" si="2"/>
        <v>0</v>
      </c>
      <c r="N12" s="25"/>
    </row>
    <row r="13" spans="1:18" ht="30" customHeight="1" x14ac:dyDescent="0.3">
      <c r="A13" s="31"/>
      <c r="B13" s="32"/>
      <c r="C13" s="33" t="s">
        <v>17</v>
      </c>
      <c r="D13" s="33"/>
      <c r="E13" s="34">
        <f>E14+E15</f>
        <v>93041692.700000003</v>
      </c>
      <c r="F13" s="35">
        <f>F14+F15</f>
        <v>0</v>
      </c>
      <c r="G13" s="35"/>
      <c r="H13" s="35"/>
      <c r="I13" s="35">
        <f>I14+I15</f>
        <v>31042230.900000002</v>
      </c>
      <c r="J13" s="35">
        <f>J14+J15</f>
        <v>30792230.900000002</v>
      </c>
      <c r="K13" s="35">
        <f>K14+K15</f>
        <v>31042230.900000002</v>
      </c>
      <c r="L13" s="35">
        <f>L14+L15</f>
        <v>0</v>
      </c>
      <c r="M13" s="35">
        <f>M14+M15</f>
        <v>0</v>
      </c>
      <c r="N13" s="36"/>
    </row>
    <row r="14" spans="1:18" x14ac:dyDescent="0.3">
      <c r="C14" s="37" t="s">
        <v>15</v>
      </c>
      <c r="D14" s="30"/>
      <c r="E14" s="23">
        <f>SUM(F14:L14)</f>
        <v>165000</v>
      </c>
      <c r="F14" s="28">
        <f>F18+F21+F26+F29+F34+F65+F39+F45+F49+F53+F58+F62+F70+F73+F77+F82+F85+F88+F46+F50+F59+F66+F75</f>
        <v>0</v>
      </c>
      <c r="G14" s="28">
        <f>G18+G21+G26+G29+G34+G65+G39+G45+G49+G53+G58+G62+G70+G73+G77+G82+G85+G88+G46+G50+G59+G66+G75</f>
        <v>120000</v>
      </c>
      <c r="H14" s="28">
        <f>H18+H21+H26+H29+H34+H65+H39+H45+H49+H53+H58+H62+H70+H73+H77+H82+H85+H88+H46+H50+H59+H66+H75</f>
        <v>45000</v>
      </c>
      <c r="I14" s="28">
        <f>I18+I21+I26+I29+I34+I65+I39+I45+I49+I53+I58+I62+I70+I73+I77+I82+I85+I88</f>
        <v>0</v>
      </c>
      <c r="J14" s="28">
        <f>J18+J21+J26+J29+J34+J65+J39+J45+J49+J53+J58+J62+J70+J73+J77+J82+J85+J88</f>
        <v>0</v>
      </c>
      <c r="K14" s="28">
        <f>K18+K21+K26+K29+K34+K65+K39+K45+K49+K53+K58+K62+K70+K73+K77+K82+K85+K88</f>
        <v>0</v>
      </c>
      <c r="L14" s="28">
        <f>L18+L21+L26+L29+L34+L65+L39+L45+L49+L53+L58+L62+L70+L73+L77+L82+L85+L88</f>
        <v>0</v>
      </c>
      <c r="M14" s="28">
        <f>M18+M21+M26+M29+M34+M65+M39+M45+M49+M53+M58+M62+M70+M73+M77+M82+M85+M88</f>
        <v>0</v>
      </c>
      <c r="N14" s="25"/>
    </row>
    <row r="15" spans="1:18" ht="26" x14ac:dyDescent="0.3">
      <c r="C15" s="37" t="s">
        <v>16</v>
      </c>
      <c r="D15" s="30"/>
      <c r="E15" s="23">
        <f>SUM(F15:L15)</f>
        <v>92876692.700000003</v>
      </c>
      <c r="F15" s="28">
        <f>F19+F22+F27+F30+F35+F40+F47+F51+F54+F60+F63+F67+F71+F74+F78+F83+F86+F89</f>
        <v>0</v>
      </c>
      <c r="G15" s="28"/>
      <c r="H15" s="28"/>
      <c r="I15" s="28">
        <f>I19+I22+I27+I30+I35+I40+I47+I51+I54+I60+I63+I67+I71+I74+I78+I83+I86+I89</f>
        <v>31042230.900000002</v>
      </c>
      <c r="J15" s="28">
        <f>J19+J22+J27+J30+J35+J40+J47+J51+J54+J60+J63+J67+J71+J74+J78+J83+J86+J89</f>
        <v>30792230.900000002</v>
      </c>
      <c r="K15" s="28">
        <f>K19+K22+K27+K30+K35+K40+K47+K51+K54+K60+K63+K67+K71+K74+K78+K83+K86+K89</f>
        <v>31042230.900000002</v>
      </c>
      <c r="L15" s="28">
        <f>L19+L22+L27+L30+L35+L40+L47+L51+L54+L60+L63+L67+L71+L74+L78+L83+L86+L89</f>
        <v>0</v>
      </c>
      <c r="M15" s="28">
        <f>M19+M22+M27+M30+M35+M40+M47+M51+M54+M60+M63+M67+M71+M74+M78+M83+M86+M89</f>
        <v>0</v>
      </c>
      <c r="N15" s="25"/>
      <c r="O15" s="83"/>
      <c r="P15" s="84"/>
      <c r="R15" s="77"/>
    </row>
    <row r="16" spans="1:18" ht="14.5" thickBot="1" x14ac:dyDescent="0.35">
      <c r="A16" s="31" t="s">
        <v>18</v>
      </c>
      <c r="B16" s="38" t="s">
        <v>19</v>
      </c>
      <c r="C16" s="39"/>
      <c r="D16" s="40"/>
      <c r="E16" s="41"/>
      <c r="F16" s="42"/>
      <c r="G16" s="42"/>
      <c r="H16" s="42"/>
      <c r="I16" s="42"/>
      <c r="J16" s="42"/>
      <c r="K16" s="42"/>
      <c r="L16" s="42"/>
      <c r="M16" s="42"/>
      <c r="N16" s="43"/>
    </row>
    <row r="17" spans="1:15" s="15" customFormat="1" x14ac:dyDescent="0.3">
      <c r="A17" s="89" t="s">
        <v>20</v>
      </c>
      <c r="B17" s="45" t="s">
        <v>21</v>
      </c>
      <c r="C17" s="46" t="s">
        <v>17</v>
      </c>
      <c r="D17" s="33"/>
      <c r="E17" s="23">
        <f>SUM(F17:K17)</f>
        <v>0</v>
      </c>
      <c r="F17" s="28">
        <f>F18+F19</f>
        <v>0</v>
      </c>
      <c r="G17" s="28">
        <f t="shared" ref="G17:H17" si="3">G18+G19</f>
        <v>0</v>
      </c>
      <c r="H17" s="28">
        <f t="shared" si="3"/>
        <v>0</v>
      </c>
      <c r="I17" s="28">
        <f>I18+I19</f>
        <v>0</v>
      </c>
      <c r="J17" s="28">
        <f>J18+J19</f>
        <v>0</v>
      </c>
      <c r="K17" s="28">
        <f>K18+K19</f>
        <v>0</v>
      </c>
      <c r="L17" s="28">
        <f>L18+L19</f>
        <v>0</v>
      </c>
      <c r="M17" s="28">
        <f>M18+M19</f>
        <v>0</v>
      </c>
      <c r="N17" s="25" t="s">
        <v>22</v>
      </c>
      <c r="O17" s="85"/>
    </row>
    <row r="18" spans="1:15" s="15" customFormat="1" ht="39" x14ac:dyDescent="0.3">
      <c r="A18" s="90"/>
      <c r="B18" s="48"/>
      <c r="C18" s="49" t="s">
        <v>15</v>
      </c>
      <c r="D18" s="50" t="s">
        <v>23</v>
      </c>
      <c r="E18" s="23">
        <f>SUM(F18:K18)</f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5"/>
      <c r="O18" s="86"/>
    </row>
    <row r="19" spans="1:15" s="15" customFormat="1" ht="43.5" customHeight="1" thickBot="1" x14ac:dyDescent="0.35">
      <c r="A19" s="91"/>
      <c r="B19" s="52"/>
      <c r="C19" s="49" t="s">
        <v>16</v>
      </c>
      <c r="D19" s="30"/>
      <c r="E19" s="23">
        <f>SUM(F19:K19)</f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5"/>
      <c r="O19" s="86"/>
    </row>
    <row r="20" spans="1:15" s="15" customFormat="1" ht="30" customHeight="1" x14ac:dyDescent="0.3">
      <c r="A20" s="89" t="s">
        <v>24</v>
      </c>
      <c r="B20" s="45" t="s">
        <v>25</v>
      </c>
      <c r="C20" s="46" t="s">
        <v>17</v>
      </c>
      <c r="D20" s="33"/>
      <c r="E20" s="23">
        <f>E21+E22</f>
        <v>0</v>
      </c>
      <c r="F20" s="28">
        <f>F21+F22</f>
        <v>0</v>
      </c>
      <c r="G20" s="28">
        <f t="shared" ref="G20:H20" si="4">G21+G22</f>
        <v>0</v>
      </c>
      <c r="H20" s="28">
        <f t="shared" si="4"/>
        <v>0</v>
      </c>
      <c r="I20" s="28">
        <f>I21+I22</f>
        <v>0</v>
      </c>
      <c r="J20" s="28">
        <f>J21+J22</f>
        <v>0</v>
      </c>
      <c r="K20" s="28">
        <f>K21+K22</f>
        <v>0</v>
      </c>
      <c r="L20" s="28">
        <f>L21+L22</f>
        <v>0</v>
      </c>
      <c r="M20" s="28">
        <f>M21+M22</f>
        <v>0</v>
      </c>
      <c r="N20" s="25" t="s">
        <v>22</v>
      </c>
      <c r="O20" s="86"/>
    </row>
    <row r="21" spans="1:15" s="15" customFormat="1" ht="39" x14ac:dyDescent="0.3">
      <c r="A21" s="90"/>
      <c r="B21" s="48"/>
      <c r="C21" s="49" t="s">
        <v>15</v>
      </c>
      <c r="D21" s="50" t="s">
        <v>23</v>
      </c>
      <c r="E21" s="23">
        <f>SUM(F21:K21)</f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5"/>
      <c r="O21" s="86"/>
    </row>
    <row r="22" spans="1:15" s="15" customFormat="1" ht="40.5" customHeight="1" x14ac:dyDescent="0.3">
      <c r="A22" s="90"/>
      <c r="B22" s="48"/>
      <c r="C22" s="49" t="s">
        <v>16</v>
      </c>
      <c r="D22" s="30"/>
      <c r="E22" s="23">
        <f>SUM(F22:K22)</f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5"/>
      <c r="O22" s="86"/>
    </row>
    <row r="23" spans="1:15" s="15" customFormat="1" ht="27.5" customHeight="1" x14ac:dyDescent="0.3">
      <c r="A23" s="47"/>
      <c r="B23" s="48"/>
      <c r="C23" s="53" t="s">
        <v>26</v>
      </c>
      <c r="D23" s="54"/>
      <c r="E23" s="23">
        <f>SUM(F23:K23)</f>
        <v>0</v>
      </c>
      <c r="F23" s="28">
        <f t="shared" ref="F23:G23" si="5">F24</f>
        <v>0</v>
      </c>
      <c r="G23" s="28">
        <f t="shared" si="5"/>
        <v>0</v>
      </c>
      <c r="H23" s="28">
        <f>H24</f>
        <v>0</v>
      </c>
      <c r="I23" s="28">
        <f t="shared" ref="I23:M23" si="6">I24</f>
        <v>0</v>
      </c>
      <c r="J23" s="28">
        <f t="shared" si="6"/>
        <v>0</v>
      </c>
      <c r="K23" s="28">
        <f t="shared" si="6"/>
        <v>0</v>
      </c>
      <c r="L23" s="28">
        <f t="shared" si="6"/>
        <v>0</v>
      </c>
      <c r="M23" s="28">
        <f t="shared" si="6"/>
        <v>0</v>
      </c>
      <c r="N23" s="25"/>
      <c r="O23" s="86"/>
    </row>
    <row r="24" spans="1:15" s="15" customFormat="1" ht="39.5" thickBot="1" x14ac:dyDescent="0.35">
      <c r="A24" s="51"/>
      <c r="B24" s="52"/>
      <c r="C24" s="55" t="s">
        <v>27</v>
      </c>
      <c r="D24" s="56" t="s">
        <v>23</v>
      </c>
      <c r="E24" s="23">
        <f>SUM(F24:K24)</f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5"/>
      <c r="O24" s="86"/>
    </row>
    <row r="25" spans="1:15" s="15" customFormat="1" ht="30" customHeight="1" x14ac:dyDescent="0.3">
      <c r="A25" s="89" t="s">
        <v>28</v>
      </c>
      <c r="B25" s="45" t="s">
        <v>29</v>
      </c>
      <c r="C25" s="46" t="s">
        <v>17</v>
      </c>
      <c r="D25" s="33"/>
      <c r="E25" s="23">
        <f>E26+E27</f>
        <v>0</v>
      </c>
      <c r="F25" s="28">
        <f>F26+F27</f>
        <v>0</v>
      </c>
      <c r="G25" s="28">
        <f t="shared" ref="G25:H25" si="7">G26+G27</f>
        <v>0</v>
      </c>
      <c r="H25" s="28">
        <f t="shared" si="7"/>
        <v>0</v>
      </c>
      <c r="I25" s="28">
        <f>I26+I27</f>
        <v>0</v>
      </c>
      <c r="J25" s="28">
        <f>J26+J27</f>
        <v>0</v>
      </c>
      <c r="K25" s="28">
        <f>K26+K27</f>
        <v>0</v>
      </c>
      <c r="L25" s="28">
        <f>L26+L27</f>
        <v>0</v>
      </c>
      <c r="M25" s="28">
        <f>M26+M27</f>
        <v>0</v>
      </c>
      <c r="N25" s="25" t="s">
        <v>22</v>
      </c>
      <c r="O25" s="86"/>
    </row>
    <row r="26" spans="1:15" s="15" customFormat="1" ht="39" x14ac:dyDescent="0.3">
      <c r="A26" s="90"/>
      <c r="B26" s="48"/>
      <c r="C26" s="49" t="s">
        <v>15</v>
      </c>
      <c r="D26" s="50" t="s">
        <v>23</v>
      </c>
      <c r="E26" s="23">
        <f>SUM(F26:K26)</f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5"/>
      <c r="O26" s="86"/>
    </row>
    <row r="27" spans="1:15" s="15" customFormat="1" ht="26.5" thickBot="1" x14ac:dyDescent="0.35">
      <c r="A27" s="91"/>
      <c r="B27" s="52"/>
      <c r="C27" s="49" t="s">
        <v>16</v>
      </c>
      <c r="D27" s="30"/>
      <c r="E27" s="23">
        <f>SUM(F27:K27)</f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5"/>
      <c r="O27" s="86"/>
    </row>
    <row r="28" spans="1:15" ht="30" customHeight="1" x14ac:dyDescent="0.3">
      <c r="A28" s="89" t="s">
        <v>30</v>
      </c>
      <c r="B28" s="45" t="s">
        <v>31</v>
      </c>
      <c r="C28" s="46" t="s">
        <v>17</v>
      </c>
      <c r="D28" s="33"/>
      <c r="E28" s="23">
        <f>E29+E30+E31</f>
        <v>670000</v>
      </c>
      <c r="F28" s="28">
        <f t="shared" ref="F28:M28" si="8">F29+F30</f>
        <v>0</v>
      </c>
      <c r="G28" s="28">
        <f t="shared" si="8"/>
        <v>0</v>
      </c>
      <c r="H28" s="28">
        <f t="shared" si="8"/>
        <v>0</v>
      </c>
      <c r="I28" s="28">
        <f t="shared" si="8"/>
        <v>0</v>
      </c>
      <c r="J28" s="28">
        <f t="shared" si="8"/>
        <v>0</v>
      </c>
      <c r="K28" s="28">
        <f t="shared" si="8"/>
        <v>0</v>
      </c>
      <c r="L28" s="28">
        <f t="shared" si="8"/>
        <v>0</v>
      </c>
      <c r="M28" s="28">
        <f t="shared" si="8"/>
        <v>0</v>
      </c>
      <c r="N28" s="25" t="s">
        <v>22</v>
      </c>
    </row>
    <row r="29" spans="1:15" ht="39" x14ac:dyDescent="0.3">
      <c r="A29" s="90"/>
      <c r="B29" s="48"/>
      <c r="C29" s="49" t="s">
        <v>15</v>
      </c>
      <c r="D29" s="50" t="s">
        <v>23</v>
      </c>
      <c r="E29" s="23">
        <f>SUM(F29:K29)</f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5"/>
    </row>
    <row r="30" spans="1:15" ht="26" x14ac:dyDescent="0.3">
      <c r="A30" s="90"/>
      <c r="B30" s="48"/>
      <c r="C30" s="49" t="s">
        <v>16</v>
      </c>
      <c r="D30" s="30"/>
      <c r="E30" s="23">
        <f>SUM(F30:K30)</f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5"/>
    </row>
    <row r="31" spans="1:15" ht="14" customHeight="1" x14ac:dyDescent="0.3">
      <c r="A31" s="90"/>
      <c r="B31" s="48"/>
      <c r="C31" s="57" t="s">
        <v>11</v>
      </c>
      <c r="D31" s="58"/>
      <c r="E31" s="23">
        <f>E32</f>
        <v>670000</v>
      </c>
      <c r="F31" s="28">
        <f t="shared" ref="F31:G31" si="9">F32</f>
        <v>0</v>
      </c>
      <c r="G31" s="28">
        <f t="shared" si="9"/>
        <v>0</v>
      </c>
      <c r="H31" s="28">
        <f>H32</f>
        <v>0</v>
      </c>
      <c r="I31" s="28">
        <f t="shared" ref="I31:M31" si="10">I32</f>
        <v>670000</v>
      </c>
      <c r="J31" s="28">
        <f t="shared" si="10"/>
        <v>0</v>
      </c>
      <c r="K31" s="28">
        <f t="shared" si="10"/>
        <v>0</v>
      </c>
      <c r="L31" s="28">
        <f t="shared" si="10"/>
        <v>0</v>
      </c>
      <c r="M31" s="28">
        <f t="shared" si="10"/>
        <v>0</v>
      </c>
      <c r="N31" s="25"/>
    </row>
    <row r="32" spans="1:15" ht="15" customHeight="1" thickBot="1" x14ac:dyDescent="0.35">
      <c r="A32" s="51"/>
      <c r="B32" s="52"/>
      <c r="C32" s="1" t="s">
        <v>32</v>
      </c>
      <c r="D32" s="59"/>
      <c r="E32" s="23">
        <f>SUM(F32:K32)</f>
        <v>670000</v>
      </c>
      <c r="F32" s="28">
        <v>0</v>
      </c>
      <c r="G32" s="28">
        <v>0</v>
      </c>
      <c r="H32" s="28">
        <v>0</v>
      </c>
      <c r="I32" s="28">
        <v>670000</v>
      </c>
      <c r="J32" s="28">
        <v>0</v>
      </c>
      <c r="K32" s="28">
        <v>0</v>
      </c>
      <c r="L32" s="28">
        <v>0</v>
      </c>
      <c r="M32" s="28">
        <v>0</v>
      </c>
      <c r="N32" s="25"/>
    </row>
    <row r="33" spans="1:15" ht="30" customHeight="1" x14ac:dyDescent="0.3">
      <c r="A33" s="89" t="s">
        <v>33</v>
      </c>
      <c r="B33" s="45" t="s">
        <v>34</v>
      </c>
      <c r="C33" s="46" t="s">
        <v>17</v>
      </c>
      <c r="D33" s="33"/>
      <c r="E33" s="23">
        <f>E34+E35</f>
        <v>71694492.700000003</v>
      </c>
      <c r="F33" s="28">
        <f>F34+F35</f>
        <v>0</v>
      </c>
      <c r="G33" s="28">
        <v>0</v>
      </c>
      <c r="H33" s="28">
        <v>0</v>
      </c>
      <c r="I33" s="28">
        <f>I34+I35</f>
        <v>23898164.233333334</v>
      </c>
      <c r="J33" s="28">
        <f>J34+J35</f>
        <v>23898164.233333334</v>
      </c>
      <c r="K33" s="28">
        <f>K34+K35</f>
        <v>23898164.233333334</v>
      </c>
      <c r="L33" s="28">
        <f>L34+L35</f>
        <v>0</v>
      </c>
      <c r="M33" s="28">
        <f>M34+M35</f>
        <v>0</v>
      </c>
      <c r="N33" s="25" t="s">
        <v>35</v>
      </c>
    </row>
    <row r="34" spans="1:15" ht="39" x14ac:dyDescent="0.3">
      <c r="A34" s="90"/>
      <c r="B34" s="48"/>
      <c r="C34" s="49" t="s">
        <v>15</v>
      </c>
      <c r="D34" s="50" t="s">
        <v>23</v>
      </c>
      <c r="E34" s="23">
        <f>SUM(F34:K34)</f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5"/>
    </row>
    <row r="35" spans="1:15" ht="26" x14ac:dyDescent="0.3">
      <c r="A35" s="90"/>
      <c r="B35" s="48"/>
      <c r="C35" s="49" t="s">
        <v>16</v>
      </c>
      <c r="D35" s="60" t="s">
        <v>36</v>
      </c>
      <c r="E35" s="23">
        <f>SUM(F35:K35)</f>
        <v>71694492.700000003</v>
      </c>
      <c r="F35" s="28">
        <v>0</v>
      </c>
      <c r="G35" s="28">
        <v>0</v>
      </c>
      <c r="H35" s="61">
        <v>0</v>
      </c>
      <c r="I35" s="28">
        <f>(84346462*0.85)/3</f>
        <v>23898164.233333334</v>
      </c>
      <c r="J35" s="28">
        <f t="shared" ref="J35:K35" si="11">(84346462*0.85)/3</f>
        <v>23898164.233333334</v>
      </c>
      <c r="K35" s="28">
        <f t="shared" si="11"/>
        <v>23898164.233333334</v>
      </c>
      <c r="L35" s="28">
        <v>0</v>
      </c>
      <c r="M35" s="28">
        <v>0</v>
      </c>
      <c r="N35" s="25"/>
    </row>
    <row r="36" spans="1:15" x14ac:dyDescent="0.3">
      <c r="A36" s="47"/>
      <c r="B36" s="48"/>
      <c r="C36" s="57" t="s">
        <v>11</v>
      </c>
      <c r="D36" s="62"/>
      <c r="E36" s="23">
        <f>E37</f>
        <v>12651969.299999999</v>
      </c>
      <c r="F36" s="28">
        <f t="shared" ref="F36:H36" si="12">F37</f>
        <v>0</v>
      </c>
      <c r="G36" s="28">
        <f t="shared" si="12"/>
        <v>0</v>
      </c>
      <c r="H36" s="28">
        <f t="shared" si="12"/>
        <v>0</v>
      </c>
      <c r="I36" s="28">
        <f>I37</f>
        <v>4217323.0999999996</v>
      </c>
      <c r="J36" s="28">
        <f>J37</f>
        <v>4217323.0999999996</v>
      </c>
      <c r="K36" s="28">
        <f>K37</f>
        <v>4217323.0999999996</v>
      </c>
      <c r="L36" s="28"/>
      <c r="M36" s="28"/>
      <c r="N36" s="25"/>
    </row>
    <row r="37" spans="1:15" ht="14.5" thickBot="1" x14ac:dyDescent="0.35">
      <c r="A37" s="51"/>
      <c r="B37" s="52"/>
      <c r="C37" s="1" t="s">
        <v>32</v>
      </c>
      <c r="D37" s="30"/>
      <c r="E37" s="23">
        <f>SUM(F37:K37)</f>
        <v>12651969.299999999</v>
      </c>
      <c r="F37" s="28">
        <v>0</v>
      </c>
      <c r="G37" s="28">
        <v>0</v>
      </c>
      <c r="H37" s="63">
        <v>0</v>
      </c>
      <c r="I37" s="28">
        <f>(84346462*0.15)/3</f>
        <v>4217323.0999999996</v>
      </c>
      <c r="J37" s="28">
        <f t="shared" ref="J37:K37" si="13">(84346462*0.15)/3</f>
        <v>4217323.0999999996</v>
      </c>
      <c r="K37" s="28">
        <f t="shared" si="13"/>
        <v>4217323.0999999996</v>
      </c>
      <c r="L37" s="28"/>
      <c r="M37" s="28"/>
      <c r="N37" s="25"/>
    </row>
    <row r="38" spans="1:15" ht="30" customHeight="1" x14ac:dyDescent="0.3">
      <c r="A38" s="89" t="s">
        <v>37</v>
      </c>
      <c r="B38" s="45" t="s">
        <v>38</v>
      </c>
      <c r="C38" s="46" t="s">
        <v>17</v>
      </c>
      <c r="D38" s="33"/>
      <c r="E38" s="23">
        <f>E39+E40</f>
        <v>20682200</v>
      </c>
      <c r="F38" s="28">
        <f>F65+F67</f>
        <v>0</v>
      </c>
      <c r="G38" s="28">
        <f t="shared" ref="G38:H38" si="14">G65+G67</f>
        <v>0</v>
      </c>
      <c r="H38" s="28">
        <f t="shared" si="14"/>
        <v>0</v>
      </c>
      <c r="I38" s="28">
        <f>I65+I67</f>
        <v>0</v>
      </c>
      <c r="J38" s="28">
        <v>0</v>
      </c>
      <c r="K38" s="28">
        <v>0</v>
      </c>
      <c r="L38" s="28">
        <v>0</v>
      </c>
      <c r="M38" s="28">
        <v>0</v>
      </c>
      <c r="N38" s="25" t="s">
        <v>35</v>
      </c>
    </row>
    <row r="39" spans="1:15" ht="39" x14ac:dyDescent="0.3">
      <c r="A39" s="90"/>
      <c r="B39" s="48"/>
      <c r="C39" s="49" t="s">
        <v>15</v>
      </c>
      <c r="D39" s="50" t="s">
        <v>23</v>
      </c>
      <c r="E39" s="23">
        <f>SUM(F39:K39)</f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5"/>
    </row>
    <row r="40" spans="1:15" ht="26" x14ac:dyDescent="0.3">
      <c r="A40" s="90"/>
      <c r="B40" s="48"/>
      <c r="C40" s="49" t="s">
        <v>16</v>
      </c>
      <c r="D40" s="64" t="s">
        <v>39</v>
      </c>
      <c r="E40" s="23">
        <f>SUM(F40:K40)</f>
        <v>20682200</v>
      </c>
      <c r="F40" s="28">
        <v>0</v>
      </c>
      <c r="G40" s="28">
        <v>0</v>
      </c>
      <c r="H40" s="28">
        <v>0</v>
      </c>
      <c r="I40" s="28">
        <f>(24332000*0.85)/3</f>
        <v>6894066.666666667</v>
      </c>
      <c r="J40" s="28">
        <f t="shared" ref="J40:K40" si="15">(24332000*0.85)/3</f>
        <v>6894066.666666667</v>
      </c>
      <c r="K40" s="28">
        <f t="shared" si="15"/>
        <v>6894066.666666667</v>
      </c>
      <c r="L40" s="28">
        <v>0</v>
      </c>
      <c r="M40" s="28">
        <v>0</v>
      </c>
      <c r="N40" s="25"/>
      <c r="O40" s="87"/>
    </row>
    <row r="41" spans="1:15" x14ac:dyDescent="0.3">
      <c r="A41" s="47"/>
      <c r="B41" s="48"/>
      <c r="C41" s="57" t="s">
        <v>11</v>
      </c>
      <c r="D41" s="58"/>
      <c r="E41" s="23">
        <f>E42</f>
        <v>3649800</v>
      </c>
      <c r="F41" s="23">
        <f t="shared" ref="F41:M41" si="16">F42</f>
        <v>0</v>
      </c>
      <c r="G41" s="23">
        <f t="shared" si="16"/>
        <v>0</v>
      </c>
      <c r="H41" s="23">
        <f t="shared" si="16"/>
        <v>0</v>
      </c>
      <c r="I41" s="23">
        <f t="shared" si="16"/>
        <v>1216600</v>
      </c>
      <c r="J41" s="23">
        <f t="shared" si="16"/>
        <v>1216600</v>
      </c>
      <c r="K41" s="23">
        <f t="shared" si="16"/>
        <v>1216600</v>
      </c>
      <c r="L41" s="23">
        <f t="shared" si="16"/>
        <v>0</v>
      </c>
      <c r="M41" s="23">
        <f t="shared" si="16"/>
        <v>0</v>
      </c>
      <c r="N41" s="25"/>
    </row>
    <row r="42" spans="1:15" ht="14.5" thickBot="1" x14ac:dyDescent="0.35">
      <c r="A42" s="51"/>
      <c r="B42" s="52"/>
      <c r="C42" s="1" t="s">
        <v>32</v>
      </c>
      <c r="D42" s="30"/>
      <c r="E42" s="23">
        <f>SUM(F42:K42)</f>
        <v>3649800</v>
      </c>
      <c r="F42" s="28">
        <v>0</v>
      </c>
      <c r="G42" s="28">
        <v>0</v>
      </c>
      <c r="H42" s="28">
        <v>0</v>
      </c>
      <c r="I42" s="28">
        <f>(24332000*0.15)/3</f>
        <v>1216600</v>
      </c>
      <c r="J42" s="28">
        <f>(24332000*0.15)/3</f>
        <v>1216600</v>
      </c>
      <c r="K42" s="28">
        <f t="shared" ref="K42" si="17">(24332000*0.15)/3</f>
        <v>1216600</v>
      </c>
      <c r="L42" s="28"/>
      <c r="M42" s="28"/>
      <c r="N42" s="25"/>
    </row>
    <row r="43" spans="1:15" ht="14.5" thickBot="1" x14ac:dyDescent="0.35">
      <c r="A43" s="47"/>
      <c r="B43" s="38" t="s">
        <v>40</v>
      </c>
      <c r="C43" s="39"/>
      <c r="D43" s="40"/>
      <c r="E43" s="41"/>
      <c r="F43" s="42"/>
      <c r="G43" s="42"/>
      <c r="H43" s="42"/>
      <c r="I43" s="42"/>
      <c r="J43" s="42"/>
      <c r="K43" s="42"/>
      <c r="L43" s="42"/>
      <c r="M43" s="42"/>
      <c r="N43" s="43"/>
    </row>
    <row r="44" spans="1:15" s="15" customFormat="1" ht="28" customHeight="1" x14ac:dyDescent="0.3">
      <c r="A44" s="44" t="s">
        <v>41</v>
      </c>
      <c r="B44" s="45" t="s">
        <v>42</v>
      </c>
      <c r="C44" s="46" t="s">
        <v>17</v>
      </c>
      <c r="D44" s="33"/>
      <c r="E44" s="23">
        <f t="shared" ref="E44:M44" si="18">E45+E47+E46</f>
        <v>50000</v>
      </c>
      <c r="F44" s="23">
        <f t="shared" si="18"/>
        <v>0</v>
      </c>
      <c r="G44" s="23">
        <f t="shared" si="18"/>
        <v>25000</v>
      </c>
      <c r="H44" s="23">
        <f t="shared" si="18"/>
        <v>25000</v>
      </c>
      <c r="I44" s="23">
        <f t="shared" si="18"/>
        <v>0</v>
      </c>
      <c r="J44" s="23">
        <f t="shared" si="18"/>
        <v>0</v>
      </c>
      <c r="K44" s="23">
        <f t="shared" si="18"/>
        <v>0</v>
      </c>
      <c r="L44" s="23">
        <f t="shared" si="18"/>
        <v>0</v>
      </c>
      <c r="M44" s="23">
        <f t="shared" si="18"/>
        <v>0</v>
      </c>
      <c r="N44" s="25" t="s">
        <v>43</v>
      </c>
      <c r="O44" s="88"/>
    </row>
    <row r="45" spans="1:15" s="15" customFormat="1" ht="39" x14ac:dyDescent="0.3">
      <c r="A45" s="47"/>
      <c r="B45" s="48"/>
      <c r="C45" s="49" t="s">
        <v>44</v>
      </c>
      <c r="D45" s="50" t="s">
        <v>23</v>
      </c>
      <c r="E45" s="23">
        <f>SUM(F45:K45)</f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5"/>
      <c r="O45" s="86"/>
    </row>
    <row r="46" spans="1:15" s="15" customFormat="1" ht="26" x14ac:dyDescent="0.3">
      <c r="A46" s="47"/>
      <c r="B46" s="48"/>
      <c r="C46" s="49" t="s">
        <v>45</v>
      </c>
      <c r="D46" s="37" t="s">
        <v>46</v>
      </c>
      <c r="E46" s="23">
        <f>SUM(F46:K46)</f>
        <v>50000</v>
      </c>
      <c r="F46" s="28">
        <v>0</v>
      </c>
      <c r="G46" s="28">
        <v>25000</v>
      </c>
      <c r="H46" s="28">
        <v>25000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5"/>
      <c r="O46" s="86"/>
    </row>
    <row r="47" spans="1:15" s="15" customFormat="1" ht="26.5" thickBot="1" x14ac:dyDescent="0.35">
      <c r="A47" s="51"/>
      <c r="B47" s="52"/>
      <c r="C47" s="49" t="s">
        <v>16</v>
      </c>
      <c r="D47" s="30"/>
      <c r="E47" s="23">
        <f>SUM(F47:K47)</f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5"/>
      <c r="O47" s="86"/>
    </row>
    <row r="48" spans="1:15" s="15" customFormat="1" ht="30" customHeight="1" x14ac:dyDescent="0.3">
      <c r="A48" s="44" t="s">
        <v>47</v>
      </c>
      <c r="B48" s="45" t="s">
        <v>48</v>
      </c>
      <c r="C48" s="46" t="s">
        <v>17</v>
      </c>
      <c r="D48" s="33"/>
      <c r="E48" s="23">
        <f>E49+E51+E50</f>
        <v>25000</v>
      </c>
      <c r="F48" s="23">
        <f>F49+F51+F50</f>
        <v>0</v>
      </c>
      <c r="G48" s="23">
        <f>G49+G51+G50</f>
        <v>15000</v>
      </c>
      <c r="H48" s="23">
        <f>H49+H51+H50</f>
        <v>10000</v>
      </c>
      <c r="I48" s="28">
        <f>I49+I51</f>
        <v>0</v>
      </c>
      <c r="J48" s="28">
        <f>J49+J51</f>
        <v>0</v>
      </c>
      <c r="K48" s="28">
        <f>K49+K51</f>
        <v>0</v>
      </c>
      <c r="L48" s="28">
        <f>L49+L51</f>
        <v>0</v>
      </c>
      <c r="M48" s="28">
        <f>M49+M51</f>
        <v>0</v>
      </c>
      <c r="N48" s="25" t="s">
        <v>43</v>
      </c>
      <c r="O48" s="88"/>
    </row>
    <row r="49" spans="1:15" s="15" customFormat="1" ht="39" x14ac:dyDescent="0.3">
      <c r="A49" s="47"/>
      <c r="B49" s="48"/>
      <c r="C49" s="49" t="s">
        <v>15</v>
      </c>
      <c r="D49" s="50" t="s">
        <v>23</v>
      </c>
      <c r="E49" s="23">
        <f>SUM(F49:K49)</f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5"/>
      <c r="O49" s="86"/>
    </row>
    <row r="50" spans="1:15" s="15" customFormat="1" ht="26" x14ac:dyDescent="0.3">
      <c r="A50" s="47"/>
      <c r="B50" s="48"/>
      <c r="C50" s="49" t="s">
        <v>45</v>
      </c>
      <c r="D50" s="37" t="s">
        <v>46</v>
      </c>
      <c r="E50" s="23">
        <f>SUM(F50:K50)</f>
        <v>25000</v>
      </c>
      <c r="F50" s="28">
        <v>0</v>
      </c>
      <c r="G50" s="28">
        <v>15000</v>
      </c>
      <c r="H50" s="28">
        <v>10000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5"/>
      <c r="O50" s="86"/>
    </row>
    <row r="51" spans="1:15" s="15" customFormat="1" ht="26.5" thickBot="1" x14ac:dyDescent="0.35">
      <c r="A51" s="47"/>
      <c r="B51" s="48"/>
      <c r="C51" s="49" t="s">
        <v>16</v>
      </c>
      <c r="D51" s="30"/>
      <c r="E51" s="23">
        <f>SUM(F51:K51)</f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5"/>
      <c r="O51" s="86"/>
    </row>
    <row r="52" spans="1:15" s="15" customFormat="1" ht="30" customHeight="1" x14ac:dyDescent="0.3">
      <c r="A52" s="89" t="s">
        <v>49</v>
      </c>
      <c r="B52" s="65" t="s">
        <v>50</v>
      </c>
      <c r="C52" s="46" t="s">
        <v>17</v>
      </c>
      <c r="D52" s="33"/>
      <c r="E52" s="23">
        <f>E53+E54</f>
        <v>0</v>
      </c>
      <c r="F52" s="28">
        <f>F53+F54</f>
        <v>0</v>
      </c>
      <c r="G52" s="28">
        <f t="shared" ref="G52:H52" si="19">G53+G54</f>
        <v>0</v>
      </c>
      <c r="H52" s="28">
        <f t="shared" si="19"/>
        <v>0</v>
      </c>
      <c r="I52" s="28">
        <f>I53+I54</f>
        <v>0</v>
      </c>
      <c r="J52" s="28">
        <f>J53+J54</f>
        <v>0</v>
      </c>
      <c r="K52" s="28">
        <f>K53+K54</f>
        <v>0</v>
      </c>
      <c r="L52" s="28">
        <f>L53+L54</f>
        <v>0</v>
      </c>
      <c r="M52" s="28">
        <f>M53+M54</f>
        <v>0</v>
      </c>
      <c r="N52" s="25" t="s">
        <v>35</v>
      </c>
      <c r="O52" s="86"/>
    </row>
    <row r="53" spans="1:15" s="15" customFormat="1" ht="39" x14ac:dyDescent="0.3">
      <c r="A53" s="90"/>
      <c r="B53" s="66"/>
      <c r="C53" s="49" t="s">
        <v>15</v>
      </c>
      <c r="D53" s="50" t="s">
        <v>23</v>
      </c>
      <c r="E53" s="23">
        <f>SUM(F53:K53)</f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5"/>
      <c r="O53" s="86"/>
    </row>
    <row r="54" spans="1:15" s="15" customFormat="1" ht="26" x14ac:dyDescent="0.3">
      <c r="A54" s="90"/>
      <c r="B54" s="66"/>
      <c r="C54" s="49" t="s">
        <v>16</v>
      </c>
      <c r="D54" s="30"/>
      <c r="E54" s="23">
        <f>SUM(F54:K54)</f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5"/>
      <c r="O54" s="86"/>
    </row>
    <row r="55" spans="1:15" s="15" customFormat="1" x14ac:dyDescent="0.3">
      <c r="A55" s="47"/>
      <c r="B55" s="66"/>
      <c r="C55" s="57" t="s">
        <v>11</v>
      </c>
      <c r="D55" s="58"/>
      <c r="E55" s="23">
        <f>E56</f>
        <v>0</v>
      </c>
      <c r="F55" s="23">
        <f t="shared" ref="F55:M55" si="20">F56</f>
        <v>0</v>
      </c>
      <c r="G55" s="23">
        <f>G56</f>
        <v>0</v>
      </c>
      <c r="H55" s="23">
        <f t="shared" si="20"/>
        <v>0</v>
      </c>
      <c r="I55" s="23">
        <f t="shared" si="20"/>
        <v>0</v>
      </c>
      <c r="J55" s="23">
        <f t="shared" si="20"/>
        <v>0</v>
      </c>
      <c r="K55" s="23">
        <f t="shared" si="20"/>
        <v>0</v>
      </c>
      <c r="L55" s="23">
        <f t="shared" si="20"/>
        <v>0</v>
      </c>
      <c r="M55" s="23">
        <f t="shared" si="20"/>
        <v>0</v>
      </c>
      <c r="N55" s="25"/>
      <c r="O55" s="86"/>
    </row>
    <row r="56" spans="1:15" s="15" customFormat="1" ht="14.5" thickBot="1" x14ac:dyDescent="0.35">
      <c r="A56" s="51"/>
      <c r="B56" s="67"/>
      <c r="C56" s="68" t="s">
        <v>51</v>
      </c>
      <c r="D56" s="30"/>
      <c r="E56" s="23">
        <f t="shared" ref="E56:E67" si="21">SUM(F56:K56)</f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5"/>
      <c r="O56" s="86"/>
    </row>
    <row r="57" spans="1:15" ht="30" customHeight="1" x14ac:dyDescent="0.3">
      <c r="A57" s="90" t="s">
        <v>52</v>
      </c>
      <c r="B57" s="48" t="s">
        <v>53</v>
      </c>
      <c r="C57" s="46" t="s">
        <v>17</v>
      </c>
      <c r="D57" s="33"/>
      <c r="E57" s="23">
        <f t="shared" si="21"/>
        <v>20000</v>
      </c>
      <c r="F57" s="28">
        <f t="shared" ref="F57:M57" si="22">F58+F60+F59</f>
        <v>0</v>
      </c>
      <c r="G57" s="28">
        <f t="shared" si="22"/>
        <v>10000</v>
      </c>
      <c r="H57" s="28">
        <f t="shared" si="22"/>
        <v>10000</v>
      </c>
      <c r="I57" s="28">
        <f t="shared" si="22"/>
        <v>0</v>
      </c>
      <c r="J57" s="28">
        <f t="shared" si="22"/>
        <v>0</v>
      </c>
      <c r="K57" s="28">
        <f t="shared" si="22"/>
        <v>0</v>
      </c>
      <c r="L57" s="28">
        <f t="shared" si="22"/>
        <v>0</v>
      </c>
      <c r="M57" s="28">
        <f t="shared" si="22"/>
        <v>0</v>
      </c>
      <c r="N57" s="25" t="s">
        <v>35</v>
      </c>
      <c r="O57" s="88"/>
    </row>
    <row r="58" spans="1:15" ht="39" x14ac:dyDescent="0.3">
      <c r="A58" s="90"/>
      <c r="B58" s="48"/>
      <c r="C58" s="49" t="s">
        <v>15</v>
      </c>
      <c r="D58" s="50" t="s">
        <v>23</v>
      </c>
      <c r="E58" s="23">
        <f t="shared" si="21"/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5"/>
    </row>
    <row r="59" spans="1:15" ht="26" x14ac:dyDescent="0.3">
      <c r="A59" s="90"/>
      <c r="B59" s="48"/>
      <c r="C59" s="49" t="s">
        <v>45</v>
      </c>
      <c r="D59" s="37" t="s">
        <v>46</v>
      </c>
      <c r="E59" s="23">
        <f t="shared" si="21"/>
        <v>20000</v>
      </c>
      <c r="F59" s="28">
        <v>0</v>
      </c>
      <c r="G59" s="28">
        <v>10000</v>
      </c>
      <c r="H59" s="28">
        <v>10000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5"/>
    </row>
    <row r="60" spans="1:15" ht="37" customHeight="1" thickBot="1" x14ac:dyDescent="0.35">
      <c r="A60" s="91"/>
      <c r="B60" s="52"/>
      <c r="C60" s="49" t="s">
        <v>16</v>
      </c>
      <c r="D60" s="30"/>
      <c r="E60" s="23">
        <f t="shared" si="21"/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5"/>
    </row>
    <row r="61" spans="1:15" ht="30" customHeight="1" x14ac:dyDescent="0.3">
      <c r="A61" s="89" t="s">
        <v>54</v>
      </c>
      <c r="B61" s="45" t="s">
        <v>55</v>
      </c>
      <c r="C61" s="46" t="s">
        <v>17</v>
      </c>
      <c r="D61" s="33"/>
      <c r="E61" s="23">
        <f t="shared" si="21"/>
        <v>500000</v>
      </c>
      <c r="F61" s="28">
        <f>F62+F63</f>
        <v>0</v>
      </c>
      <c r="G61" s="28">
        <f t="shared" ref="G61:M61" si="23">G62+G63</f>
        <v>0</v>
      </c>
      <c r="H61" s="28">
        <f t="shared" si="23"/>
        <v>0</v>
      </c>
      <c r="I61" s="28">
        <f t="shared" si="23"/>
        <v>250000</v>
      </c>
      <c r="J61" s="28">
        <f t="shared" si="23"/>
        <v>0</v>
      </c>
      <c r="K61" s="28">
        <f t="shared" si="23"/>
        <v>250000</v>
      </c>
      <c r="L61" s="28">
        <f t="shared" si="23"/>
        <v>0</v>
      </c>
      <c r="M61" s="28">
        <f t="shared" si="23"/>
        <v>0</v>
      </c>
      <c r="N61" s="25" t="s">
        <v>35</v>
      </c>
      <c r="O61" s="88"/>
    </row>
    <row r="62" spans="1:15" x14ac:dyDescent="0.3">
      <c r="A62" s="90"/>
      <c r="B62" s="48"/>
      <c r="C62" s="49" t="s">
        <v>15</v>
      </c>
      <c r="D62" s="30"/>
      <c r="E62" s="23">
        <f t="shared" si="21"/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5"/>
    </row>
    <row r="63" spans="1:15" ht="46" customHeight="1" thickBot="1" x14ac:dyDescent="0.35">
      <c r="A63" s="91"/>
      <c r="B63" s="52"/>
      <c r="C63" s="49" t="s">
        <v>16</v>
      </c>
      <c r="D63" s="64" t="s">
        <v>56</v>
      </c>
      <c r="E63" s="23">
        <f t="shared" si="21"/>
        <v>500000</v>
      </c>
      <c r="F63" s="28">
        <v>0</v>
      </c>
      <c r="G63" s="28">
        <v>0</v>
      </c>
      <c r="H63" s="28">
        <v>0</v>
      </c>
      <c r="I63" s="28">
        <v>250000</v>
      </c>
      <c r="J63" s="28">
        <v>0</v>
      </c>
      <c r="K63" s="28">
        <v>250000</v>
      </c>
      <c r="L63" s="28">
        <v>0</v>
      </c>
      <c r="M63" s="28">
        <v>0</v>
      </c>
      <c r="N63" s="25"/>
    </row>
    <row r="64" spans="1:15" ht="30" customHeight="1" x14ac:dyDescent="0.3">
      <c r="A64" s="89" t="s">
        <v>57</v>
      </c>
      <c r="B64" s="69" t="s">
        <v>58</v>
      </c>
      <c r="C64" s="46" t="s">
        <v>17</v>
      </c>
      <c r="D64" s="33"/>
      <c r="E64" s="23">
        <f t="shared" si="21"/>
        <v>20000</v>
      </c>
      <c r="F64" s="28">
        <f>F65+F66+F67</f>
        <v>0</v>
      </c>
      <c r="G64" s="28">
        <f t="shared" ref="G64:M64" si="24">G65+G66+G67</f>
        <v>20000</v>
      </c>
      <c r="H64" s="28">
        <f t="shared" si="24"/>
        <v>0</v>
      </c>
      <c r="I64" s="28">
        <f t="shared" si="24"/>
        <v>0</v>
      </c>
      <c r="J64" s="28">
        <f t="shared" si="24"/>
        <v>0</v>
      </c>
      <c r="K64" s="28">
        <f t="shared" si="24"/>
        <v>0</v>
      </c>
      <c r="L64" s="28">
        <f t="shared" si="24"/>
        <v>0</v>
      </c>
      <c r="M64" s="28">
        <f t="shared" si="24"/>
        <v>0</v>
      </c>
      <c r="N64" s="25" t="s">
        <v>22</v>
      </c>
      <c r="O64" s="88"/>
    </row>
    <row r="65" spans="1:15" ht="39" x14ac:dyDescent="0.3">
      <c r="A65" s="90"/>
      <c r="B65" s="70" t="s">
        <v>59</v>
      </c>
      <c r="C65" s="49" t="s">
        <v>15</v>
      </c>
      <c r="D65" s="50" t="s">
        <v>23</v>
      </c>
      <c r="E65" s="23">
        <f t="shared" si="21"/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5" t="s">
        <v>60</v>
      </c>
    </row>
    <row r="66" spans="1:15" ht="26" x14ac:dyDescent="0.3">
      <c r="A66" s="90"/>
      <c r="B66" s="70" t="s">
        <v>61</v>
      </c>
      <c r="C66" s="49" t="s">
        <v>45</v>
      </c>
      <c r="D66" s="37" t="s">
        <v>46</v>
      </c>
      <c r="E66" s="23">
        <f t="shared" si="21"/>
        <v>20000</v>
      </c>
      <c r="F66" s="28">
        <v>0</v>
      </c>
      <c r="G66" s="28">
        <v>20000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5" t="s">
        <v>22</v>
      </c>
    </row>
    <row r="67" spans="1:15" ht="26.5" thickBot="1" x14ac:dyDescent="0.35">
      <c r="A67" s="91"/>
      <c r="B67" s="52"/>
      <c r="C67" s="49" t="s">
        <v>16</v>
      </c>
      <c r="D67" s="37"/>
      <c r="E67" s="23">
        <f t="shared" si="21"/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5"/>
    </row>
    <row r="68" spans="1:15" ht="14.5" thickBot="1" x14ac:dyDescent="0.35">
      <c r="A68" s="47"/>
      <c r="B68" s="71" t="s">
        <v>62</v>
      </c>
      <c r="C68" s="39"/>
      <c r="D68" s="40"/>
      <c r="E68" s="41"/>
      <c r="F68" s="42"/>
      <c r="G68" s="42"/>
      <c r="H68" s="42"/>
      <c r="I68" s="42"/>
      <c r="J68" s="42"/>
      <c r="K68" s="42"/>
      <c r="L68" s="42"/>
      <c r="M68" s="42"/>
      <c r="N68" s="43"/>
    </row>
    <row r="69" spans="1:15" s="15" customFormat="1" ht="28" customHeight="1" x14ac:dyDescent="0.3">
      <c r="A69" s="89" t="s">
        <v>63</v>
      </c>
      <c r="B69" s="45" t="s">
        <v>64</v>
      </c>
      <c r="C69" s="46" t="s">
        <v>17</v>
      </c>
      <c r="D69" s="33"/>
      <c r="E69" s="23">
        <f t="shared" ref="E69:E89" si="25">SUM(F69:K69)</f>
        <v>0</v>
      </c>
      <c r="F69" s="28">
        <f>F70+F71</f>
        <v>0</v>
      </c>
      <c r="G69" s="28">
        <f t="shared" ref="G69:M69" si="26">G70+G71</f>
        <v>0</v>
      </c>
      <c r="H69" s="28">
        <f t="shared" si="26"/>
        <v>0</v>
      </c>
      <c r="I69" s="28">
        <f t="shared" si="26"/>
        <v>0</v>
      </c>
      <c r="J69" s="28">
        <f t="shared" si="26"/>
        <v>0</v>
      </c>
      <c r="K69" s="28">
        <f t="shared" si="26"/>
        <v>0</v>
      </c>
      <c r="L69" s="28">
        <f t="shared" si="26"/>
        <v>0</v>
      </c>
      <c r="M69" s="28">
        <f t="shared" si="26"/>
        <v>0</v>
      </c>
      <c r="N69" s="25" t="s">
        <v>22</v>
      </c>
      <c r="O69" s="86"/>
    </row>
    <row r="70" spans="1:15" s="15" customFormat="1" x14ac:dyDescent="0.3">
      <c r="A70" s="90"/>
      <c r="B70" s="48"/>
      <c r="C70" s="49" t="s">
        <v>15</v>
      </c>
      <c r="D70" s="30"/>
      <c r="E70" s="23">
        <f t="shared" si="25"/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5"/>
      <c r="O70" s="86"/>
    </row>
    <row r="71" spans="1:15" s="15" customFormat="1" ht="26.5" thickBot="1" x14ac:dyDescent="0.35">
      <c r="A71" s="91"/>
      <c r="B71" s="52"/>
      <c r="C71" s="49" t="s">
        <v>16</v>
      </c>
      <c r="D71" s="30"/>
      <c r="E71" s="23">
        <f t="shared" si="25"/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5"/>
      <c r="O71" s="86"/>
    </row>
    <row r="72" spans="1:15" s="15" customFormat="1" ht="30" customHeight="1" x14ac:dyDescent="0.3">
      <c r="A72" s="89" t="s">
        <v>65</v>
      </c>
      <c r="B72" s="45" t="s">
        <v>66</v>
      </c>
      <c r="C72" s="46" t="s">
        <v>17</v>
      </c>
      <c r="D72" s="33"/>
      <c r="E72" s="23">
        <f t="shared" si="25"/>
        <v>50000</v>
      </c>
      <c r="F72" s="28">
        <f>F73+F74+F75</f>
        <v>0</v>
      </c>
      <c r="G72" s="28">
        <f t="shared" ref="G72:M72" si="27">G73+G74+G75</f>
        <v>50000</v>
      </c>
      <c r="H72" s="28">
        <f t="shared" si="27"/>
        <v>0</v>
      </c>
      <c r="I72" s="28">
        <f t="shared" si="27"/>
        <v>0</v>
      </c>
      <c r="J72" s="28">
        <f t="shared" si="27"/>
        <v>0</v>
      </c>
      <c r="K72" s="28">
        <f t="shared" si="27"/>
        <v>0</v>
      </c>
      <c r="L72" s="28">
        <f t="shared" si="27"/>
        <v>0</v>
      </c>
      <c r="M72" s="28">
        <f t="shared" si="27"/>
        <v>0</v>
      </c>
      <c r="N72" s="25" t="s">
        <v>22</v>
      </c>
      <c r="O72" s="86"/>
    </row>
    <row r="73" spans="1:15" s="15" customFormat="1" ht="39" x14ac:dyDescent="0.3">
      <c r="A73" s="90"/>
      <c r="B73" s="48"/>
      <c r="C73" s="49" t="s">
        <v>15</v>
      </c>
      <c r="D73" s="50" t="s">
        <v>23</v>
      </c>
      <c r="E73" s="23">
        <f t="shared" si="25"/>
        <v>0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5"/>
      <c r="O73" s="86"/>
    </row>
    <row r="74" spans="1:15" s="15" customFormat="1" ht="26" x14ac:dyDescent="0.3">
      <c r="A74" s="90"/>
      <c r="B74" s="48"/>
      <c r="C74" s="49" t="s">
        <v>16</v>
      </c>
      <c r="D74" s="30"/>
      <c r="E74" s="23">
        <f t="shared" si="25"/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5"/>
      <c r="O74" s="86"/>
    </row>
    <row r="75" spans="1:15" s="15" customFormat="1" ht="26.5" thickBot="1" x14ac:dyDescent="0.35">
      <c r="A75" s="51"/>
      <c r="B75" s="52"/>
      <c r="C75" s="49" t="s">
        <v>67</v>
      </c>
      <c r="D75" s="37" t="s">
        <v>46</v>
      </c>
      <c r="E75" s="23">
        <f t="shared" si="25"/>
        <v>50000</v>
      </c>
      <c r="F75" s="28">
        <v>0</v>
      </c>
      <c r="G75" s="28">
        <v>50000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5"/>
      <c r="O75" s="86"/>
    </row>
    <row r="76" spans="1:15" s="15" customFormat="1" ht="30" customHeight="1" x14ac:dyDescent="0.3">
      <c r="A76" s="89" t="s">
        <v>68</v>
      </c>
      <c r="B76" s="45" t="s">
        <v>69</v>
      </c>
      <c r="C76" s="46" t="s">
        <v>17</v>
      </c>
      <c r="D76" s="33"/>
      <c r="E76" s="23">
        <f t="shared" si="25"/>
        <v>0</v>
      </c>
      <c r="F76" s="28">
        <f>F77+F78</f>
        <v>0</v>
      </c>
      <c r="G76" s="28">
        <f t="shared" ref="G76:K76" si="28">G77+G78</f>
        <v>0</v>
      </c>
      <c r="H76" s="28">
        <f t="shared" si="28"/>
        <v>0</v>
      </c>
      <c r="I76" s="28">
        <f t="shared" si="28"/>
        <v>0</v>
      </c>
      <c r="J76" s="28">
        <f t="shared" si="28"/>
        <v>0</v>
      </c>
      <c r="K76" s="28">
        <f t="shared" si="28"/>
        <v>0</v>
      </c>
      <c r="L76" s="28">
        <f>L77+L78</f>
        <v>0</v>
      </c>
      <c r="M76" s="28">
        <f>M77+M78</f>
        <v>0</v>
      </c>
      <c r="N76" s="25" t="s">
        <v>70</v>
      </c>
      <c r="O76" s="86"/>
    </row>
    <row r="77" spans="1:15" s="15" customFormat="1" ht="39" x14ac:dyDescent="0.3">
      <c r="A77" s="90"/>
      <c r="B77" s="48"/>
      <c r="C77" s="49" t="s">
        <v>15</v>
      </c>
      <c r="D77" s="50" t="s">
        <v>23</v>
      </c>
      <c r="E77" s="23">
        <f t="shared" si="25"/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5"/>
      <c r="O77" s="86"/>
    </row>
    <row r="78" spans="1:15" s="15" customFormat="1" ht="26" x14ac:dyDescent="0.3">
      <c r="A78" s="90"/>
      <c r="B78" s="48"/>
      <c r="C78" s="49" t="s">
        <v>16</v>
      </c>
      <c r="D78" s="30"/>
      <c r="E78" s="23">
        <f t="shared" si="25"/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5"/>
      <c r="O78" s="86"/>
    </row>
    <row r="79" spans="1:15" s="15" customFormat="1" x14ac:dyDescent="0.3">
      <c r="A79" s="47"/>
      <c r="B79" s="48"/>
      <c r="C79" s="57" t="s">
        <v>11</v>
      </c>
      <c r="D79" s="58"/>
      <c r="E79" s="23">
        <f t="shared" si="25"/>
        <v>0</v>
      </c>
      <c r="F79" s="28">
        <f>F80</f>
        <v>0</v>
      </c>
      <c r="G79" s="28">
        <f t="shared" ref="G79:M79" si="29">G80</f>
        <v>0</v>
      </c>
      <c r="H79" s="28">
        <f t="shared" si="29"/>
        <v>0</v>
      </c>
      <c r="I79" s="28">
        <f t="shared" si="29"/>
        <v>0</v>
      </c>
      <c r="J79" s="28">
        <f t="shared" si="29"/>
        <v>0</v>
      </c>
      <c r="K79" s="28">
        <f t="shared" si="29"/>
        <v>0</v>
      </c>
      <c r="L79" s="28">
        <f t="shared" si="29"/>
        <v>0</v>
      </c>
      <c r="M79" s="28">
        <f t="shared" si="29"/>
        <v>0</v>
      </c>
      <c r="N79" s="25"/>
      <c r="O79" s="86"/>
    </row>
    <row r="80" spans="1:15" s="15" customFormat="1" ht="14.5" thickBot="1" x14ac:dyDescent="0.35">
      <c r="A80" s="51"/>
      <c r="B80" s="52"/>
      <c r="C80" s="68" t="s">
        <v>51</v>
      </c>
      <c r="D80" s="30"/>
      <c r="E80" s="23">
        <f t="shared" si="25"/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5"/>
      <c r="O80" s="86"/>
    </row>
    <row r="81" spans="1:14" ht="30" customHeight="1" x14ac:dyDescent="0.3">
      <c r="A81" s="89" t="s">
        <v>71</v>
      </c>
      <c r="B81" s="45" t="s">
        <v>72</v>
      </c>
      <c r="C81" s="46" t="s">
        <v>17</v>
      </c>
      <c r="D81" s="33"/>
      <c r="E81" s="23">
        <f t="shared" si="25"/>
        <v>0</v>
      </c>
      <c r="F81" s="28">
        <f>F82+F83</f>
        <v>0</v>
      </c>
      <c r="G81" s="28">
        <f t="shared" ref="G81:M81" si="30">G82+G83</f>
        <v>0</v>
      </c>
      <c r="H81" s="28">
        <f t="shared" si="30"/>
        <v>0</v>
      </c>
      <c r="I81" s="28">
        <f t="shared" si="30"/>
        <v>0</v>
      </c>
      <c r="J81" s="28">
        <f t="shared" si="30"/>
        <v>0</v>
      </c>
      <c r="K81" s="28">
        <f t="shared" si="30"/>
        <v>0</v>
      </c>
      <c r="L81" s="28">
        <f t="shared" si="30"/>
        <v>0</v>
      </c>
      <c r="M81" s="28">
        <f t="shared" si="30"/>
        <v>0</v>
      </c>
      <c r="N81" s="25" t="s">
        <v>35</v>
      </c>
    </row>
    <row r="82" spans="1:14" ht="39" x14ac:dyDescent="0.3">
      <c r="A82" s="90"/>
      <c r="B82" s="48"/>
      <c r="C82" s="49" t="s">
        <v>15</v>
      </c>
      <c r="D82" s="50" t="s">
        <v>23</v>
      </c>
      <c r="E82" s="23">
        <f t="shared" si="25"/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5"/>
    </row>
    <row r="83" spans="1:14" ht="26.5" thickBot="1" x14ac:dyDescent="0.35">
      <c r="A83" s="91"/>
      <c r="B83" s="52"/>
      <c r="C83" s="55" t="s">
        <v>16</v>
      </c>
      <c r="D83" s="30"/>
      <c r="E83" s="23">
        <f t="shared" si="25"/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5"/>
    </row>
    <row r="84" spans="1:14" ht="30" customHeight="1" x14ac:dyDescent="0.3">
      <c r="A84" s="89" t="s">
        <v>73</v>
      </c>
      <c r="B84" s="45" t="s">
        <v>74</v>
      </c>
      <c r="C84" s="46" t="s">
        <v>17</v>
      </c>
      <c r="D84" s="33"/>
      <c r="E84" s="23">
        <f t="shared" si="25"/>
        <v>0</v>
      </c>
      <c r="F84" s="28">
        <f>F85+F86</f>
        <v>0</v>
      </c>
      <c r="G84" s="28">
        <f t="shared" ref="G84:H84" si="31">G85+G86</f>
        <v>0</v>
      </c>
      <c r="H84" s="28">
        <f t="shared" si="31"/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5" t="s">
        <v>35</v>
      </c>
    </row>
    <row r="85" spans="1:14" ht="39" x14ac:dyDescent="0.3">
      <c r="A85" s="90"/>
      <c r="B85" s="48"/>
      <c r="C85" s="49" t="s">
        <v>15</v>
      </c>
      <c r="D85" s="50" t="s">
        <v>23</v>
      </c>
      <c r="E85" s="23">
        <f t="shared" si="25"/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5"/>
    </row>
    <row r="86" spans="1:14" ht="26.5" thickBot="1" x14ac:dyDescent="0.35">
      <c r="A86" s="91"/>
      <c r="B86" s="52"/>
      <c r="C86" s="55" t="s">
        <v>16</v>
      </c>
      <c r="D86" s="30"/>
      <c r="E86" s="23">
        <f t="shared" si="25"/>
        <v>0</v>
      </c>
      <c r="F86" s="28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5"/>
    </row>
    <row r="87" spans="1:14" ht="30" customHeight="1" x14ac:dyDescent="0.3">
      <c r="A87" s="89" t="s">
        <v>75</v>
      </c>
      <c r="B87" s="45" t="s">
        <v>76</v>
      </c>
      <c r="C87" s="46" t="s">
        <v>17</v>
      </c>
      <c r="D87" s="33"/>
      <c r="E87" s="23">
        <f t="shared" si="25"/>
        <v>0</v>
      </c>
      <c r="F87" s="23">
        <f t="shared" ref="F87:J87" si="32">F88+F89</f>
        <v>0</v>
      </c>
      <c r="G87" s="23">
        <f t="shared" si="32"/>
        <v>0</v>
      </c>
      <c r="H87" s="23">
        <f t="shared" si="32"/>
        <v>0</v>
      </c>
      <c r="I87" s="23">
        <f t="shared" si="32"/>
        <v>0</v>
      </c>
      <c r="J87" s="23">
        <f t="shared" si="32"/>
        <v>0</v>
      </c>
      <c r="K87" s="28">
        <f>K88+K89</f>
        <v>0</v>
      </c>
      <c r="L87" s="28">
        <f>L88+L89</f>
        <v>0</v>
      </c>
      <c r="M87" s="28">
        <f>M88+M89</f>
        <v>0</v>
      </c>
      <c r="N87" s="25" t="s">
        <v>35</v>
      </c>
    </row>
    <row r="88" spans="1:14" ht="39" x14ac:dyDescent="0.3">
      <c r="A88" s="90"/>
      <c r="B88" s="48"/>
      <c r="C88" s="49" t="s">
        <v>15</v>
      </c>
      <c r="D88" s="50" t="s">
        <v>23</v>
      </c>
      <c r="E88" s="23">
        <f t="shared" si="25"/>
        <v>0</v>
      </c>
      <c r="F88" s="28">
        <v>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5"/>
    </row>
    <row r="89" spans="1:14" ht="26.5" thickBot="1" x14ac:dyDescent="0.35">
      <c r="A89" s="91"/>
      <c r="B89" s="52"/>
      <c r="C89" s="55" t="s">
        <v>16</v>
      </c>
      <c r="D89" s="30"/>
      <c r="E89" s="23">
        <f t="shared" si="25"/>
        <v>0</v>
      </c>
      <c r="F89" s="28">
        <v>0</v>
      </c>
      <c r="G89" s="28">
        <v>0</v>
      </c>
      <c r="H89" s="28">
        <v>0</v>
      </c>
      <c r="I89" s="28">
        <v>0</v>
      </c>
      <c r="J89" s="28">
        <v>0</v>
      </c>
      <c r="K89" s="28">
        <v>0</v>
      </c>
      <c r="L89" s="28">
        <v>0</v>
      </c>
      <c r="M89" s="28">
        <v>0</v>
      </c>
      <c r="N89" s="25"/>
    </row>
    <row r="90" spans="1:14" ht="87.5" customHeight="1" x14ac:dyDescent="0.3">
      <c r="A90" s="1"/>
      <c r="B90" s="92" t="s">
        <v>77</v>
      </c>
      <c r="C90" s="92"/>
      <c r="D90" s="92"/>
      <c r="E90" s="92"/>
      <c r="F90" s="92"/>
      <c r="G90" s="92"/>
      <c r="H90" s="92"/>
      <c r="I90" s="92"/>
      <c r="J90" s="92"/>
      <c r="K90" s="92"/>
      <c r="L90" s="72"/>
      <c r="M90" s="72"/>
      <c r="N90" s="73"/>
    </row>
    <row r="142" spans="1:15" s="14" customFormat="1" ht="15.5" x14ac:dyDescent="0.35">
      <c r="A142" s="4"/>
      <c r="B142" s="15"/>
      <c r="C142" s="1"/>
      <c r="D142" s="1"/>
      <c r="E142" s="74"/>
      <c r="F142" s="75"/>
      <c r="G142" s="75"/>
      <c r="H142" s="75"/>
      <c r="I142" s="75"/>
      <c r="J142" s="75"/>
      <c r="K142" s="75"/>
      <c r="L142" s="75"/>
      <c r="M142" s="75"/>
      <c r="N142" s="76"/>
      <c r="O142" s="82"/>
    </row>
  </sheetData>
  <autoFilter ref="N1:N142" xr:uid="{0FB3CA16-B830-4D6A-B461-6B3679CB46F6}"/>
  <mergeCells count="27">
    <mergeCell ref="A1:N1"/>
    <mergeCell ref="A2:N2"/>
    <mergeCell ref="A3:A4"/>
    <mergeCell ref="B3:B4"/>
    <mergeCell ref="C3:C4"/>
    <mergeCell ref="D3:D4"/>
    <mergeCell ref="E3:E4"/>
    <mergeCell ref="F3:H3"/>
    <mergeCell ref="I3:M3"/>
    <mergeCell ref="N3:N4"/>
    <mergeCell ref="A72:A74"/>
    <mergeCell ref="A17:A19"/>
    <mergeCell ref="A20:A22"/>
    <mergeCell ref="A25:A27"/>
    <mergeCell ref="A28:A31"/>
    <mergeCell ref="A33:A35"/>
    <mergeCell ref="A38:A40"/>
    <mergeCell ref="A52:A54"/>
    <mergeCell ref="A57:A60"/>
    <mergeCell ref="A61:A63"/>
    <mergeCell ref="A64:A67"/>
    <mergeCell ref="A69:A71"/>
    <mergeCell ref="A76:A78"/>
    <mergeCell ref="A81:A83"/>
    <mergeCell ref="A84:A86"/>
    <mergeCell ref="A87:A89"/>
    <mergeCell ref="B90:K90"/>
  </mergeCells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Indikat_finans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Jukāme-Ķerus</dc:creator>
  <cp:lastModifiedBy>Laura Jukāme-Ķerus</cp:lastModifiedBy>
  <dcterms:created xsi:type="dcterms:W3CDTF">2023-12-01T08:58:12Z</dcterms:created>
  <dcterms:modified xsi:type="dcterms:W3CDTF">2023-12-19T13:03:09Z</dcterms:modified>
</cp:coreProperties>
</file>