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120" yWindow="-120" windowWidth="29040" windowHeight="17640"/>
  </bookViews>
  <sheets>
    <sheet name="PAPILDU" sheetId="3" r:id="rId1"/>
    <sheet name="BUDŽETA IETVAROS" sheetId="4"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7" i="3" l="1"/>
  <c r="D25" i="3" l="1"/>
  <c r="P29" i="3"/>
  <c r="P25" i="3"/>
  <c r="P22" i="3"/>
  <c r="P23" i="3"/>
  <c r="P21" i="3" l="1"/>
  <c r="D21" i="3" l="1"/>
  <c r="E25" i="3" l="1"/>
  <c r="E24" i="3" s="1"/>
  <c r="F25" i="3"/>
  <c r="F24" i="3" s="1"/>
  <c r="G25" i="3"/>
  <c r="G24" i="3" s="1"/>
  <c r="D24" i="3"/>
  <c r="D20" i="3" s="1"/>
  <c r="D38" i="3" l="1"/>
  <c r="P28" i="3" l="1"/>
  <c r="P30" i="3"/>
  <c r="P24" i="3"/>
  <c r="P26" i="3"/>
  <c r="P31" i="3"/>
  <c r="G33" i="3" l="1"/>
  <c r="F33" i="3"/>
  <c r="F32" i="3" s="1"/>
  <c r="E33" i="3"/>
  <c r="E32" i="3" s="1"/>
  <c r="D33" i="3"/>
  <c r="D32" i="3" s="1"/>
  <c r="G32" i="3"/>
  <c r="E33" i="4" l="1"/>
  <c r="F33" i="4"/>
  <c r="G33" i="4"/>
  <c r="D33" i="4"/>
  <c r="G37" i="3" l="1"/>
  <c r="G36" i="3" s="1"/>
  <c r="F37" i="3"/>
  <c r="F36" i="3" s="1"/>
  <c r="E37" i="3"/>
  <c r="E36" i="3" s="1"/>
  <c r="D37" i="3"/>
  <c r="D36" i="3" s="1"/>
  <c r="G29" i="3"/>
  <c r="G28" i="3" s="1"/>
  <c r="F29" i="3"/>
  <c r="F28" i="3" s="1"/>
  <c r="E29" i="3"/>
  <c r="E28" i="3" s="1"/>
  <c r="D29" i="3"/>
  <c r="D28" i="3" s="1"/>
  <c r="G21" i="3"/>
  <c r="F21" i="3"/>
  <c r="E21" i="3"/>
  <c r="E17" i="3"/>
  <c r="E16" i="3" s="1"/>
  <c r="E12" i="3" s="1"/>
  <c r="F17" i="3"/>
  <c r="F16" i="3" s="1"/>
  <c r="G17" i="3"/>
  <c r="G16" i="3" s="1"/>
  <c r="G12" i="3" s="1"/>
  <c r="D17" i="3"/>
  <c r="D16" i="3" s="1"/>
  <c r="D17" i="4"/>
  <c r="E19" i="4"/>
  <c r="F19" i="4"/>
  <c r="G19" i="4"/>
  <c r="D19" i="4"/>
  <c r="G17" i="4"/>
  <c r="F17" i="4"/>
  <c r="E17" i="4"/>
  <c r="E28" i="4"/>
  <c r="E27" i="4" s="1"/>
  <c r="F28" i="4"/>
  <c r="F27" i="4" s="1"/>
  <c r="G28" i="4"/>
  <c r="G27" i="4" s="1"/>
  <c r="D28" i="4"/>
  <c r="D27" i="4" s="1"/>
  <c r="D24" i="4"/>
  <c r="D23" i="4" s="1"/>
  <c r="D42" i="4"/>
  <c r="D41" i="4" s="1"/>
  <c r="G42" i="4"/>
  <c r="G41" i="4" s="1"/>
  <c r="F42" i="4"/>
  <c r="F41" i="4" s="1"/>
  <c r="E42" i="4"/>
  <c r="E41" i="4" s="1"/>
  <c r="E24" i="4"/>
  <c r="E23" i="4" s="1"/>
  <c r="F24" i="4"/>
  <c r="F23" i="4" s="1"/>
  <c r="G24" i="4"/>
  <c r="G23" i="4" s="1"/>
  <c r="G38" i="4"/>
  <c r="G32" i="4" s="1"/>
  <c r="F38" i="4"/>
  <c r="F32" i="4" s="1"/>
  <c r="E38" i="4"/>
  <c r="E32" i="4" s="1"/>
  <c r="D38" i="4"/>
  <c r="D32" i="4" s="1"/>
  <c r="D12" i="3" l="1"/>
  <c r="F12" i="3"/>
  <c r="D16" i="4"/>
  <c r="D12" i="4"/>
  <c r="D10" i="4" s="1"/>
  <c r="E16" i="4"/>
  <c r="G16" i="4"/>
  <c r="G20" i="3"/>
  <c r="G11" i="3" s="1"/>
  <c r="F20" i="3"/>
  <c r="F11" i="3" s="1"/>
  <c r="E20" i="3"/>
  <c r="E11" i="3" s="1"/>
  <c r="F16" i="4"/>
  <c r="F12" i="4" s="1"/>
  <c r="G12" i="4" l="1"/>
  <c r="G10" i="4" s="1"/>
  <c r="E12" i="4"/>
  <c r="E10" i="4" s="1"/>
  <c r="F10" i="4"/>
  <c r="E10" i="3"/>
  <c r="F10" i="3"/>
  <c r="G10" i="3"/>
  <c r="D11" i="3"/>
  <c r="D10" i="3" s="1"/>
</calcChain>
</file>

<file path=xl/sharedStrings.xml><?xml version="1.0" encoding="utf-8"?>
<sst xmlns="http://schemas.openxmlformats.org/spreadsheetml/2006/main" count="189" uniqueCount="111">
  <si>
    <t>EKK</t>
  </si>
  <si>
    <t>Apraksts</t>
  </si>
  <si>
    <t>Aprēķins</t>
  </si>
  <si>
    <t>turpmāk katru gadu</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</si>
  <si>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</si>
  <si>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</si>
  <si>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</si>
  <si>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</si>
  <si>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</si>
  <si>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</si>
  <si>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</si>
  <si>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</si>
  <si>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</si>
  <si>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</si>
  <si>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2023. gadā</t>
  </si>
  <si>
    <t>Atlīdzība</t>
  </si>
  <si>
    <t>EKK 1100</t>
  </si>
  <si>
    <t xml:space="preserve">Atalgojums </t>
  </si>
  <si>
    <t>EKK 1110</t>
  </si>
  <si>
    <t xml:space="preserve"> Mēnešalga </t>
  </si>
  <si>
    <t>EKK 1140</t>
  </si>
  <si>
    <t xml:space="preserve"> Piemaksas prēmijas un naudas balvas </t>
  </si>
  <si>
    <t>EKK 1200</t>
  </si>
  <si>
    <t>Darba devēja valsts sociālās apdrošināšanas obligātās iemaksas, pabalsti un kompensācijas</t>
  </si>
  <si>
    <t>EKK 1221</t>
  </si>
  <si>
    <t>Darba devēja pabalsti un kompensācijas, no kuriem aprēķina iedzīvotāju ienākuma nodokli un valsts sociālās apdrošināšanas obligātās iemaksas</t>
  </si>
  <si>
    <t>Preces un pakalpojumi</t>
  </si>
  <si>
    <t>Piezīme: EKK kodus pievieno atbilstoši MK 27.12.2005. noteikumiem Nr.1031. Nevajadzīgās rindas dzēš.</t>
  </si>
  <si>
    <t>papildu nepieciešamo izdevumu aprēķins</t>
  </si>
  <si>
    <t>budžeta ietvaros plānotais finansējums</t>
  </si>
  <si>
    <t>2024. gadā</t>
  </si>
  <si>
    <t xml:space="preserve">2025. gadā </t>
  </si>
  <si>
    <t>Finanšu ministrija</t>
  </si>
  <si>
    <t>Valsts ieņēmumu dienests</t>
  </si>
  <si>
    <t>33.00.00 “Valsts ieņēmumu un muitas politikas nodrošināšana”</t>
  </si>
  <si>
    <t>Pakalpojumi</t>
  </si>
  <si>
    <t>EKK 2200</t>
  </si>
  <si>
    <t>Dažādi pakalpojumi</t>
  </si>
  <si>
    <t>EKK 2230</t>
  </si>
  <si>
    <t>EKK 2240</t>
  </si>
  <si>
    <t>Remontdarbi un iestāžu uzturēšanas pakalpojumi </t>
  </si>
  <si>
    <t>Īre un noma</t>
  </si>
  <si>
    <t>EKK 2260</t>
  </si>
  <si>
    <t>Valsts un pašvaldību aprūpē, apgādē un dienestā (amatā) esošo personu uzturēšana</t>
  </si>
  <si>
    <t>EKK 2360</t>
  </si>
  <si>
    <t>Krājumi, materiāli, energoresursi, preces, biroja preces un inventārs, kurus neuzskaita kodā 5000</t>
  </si>
  <si>
    <t>EKK 2300</t>
  </si>
  <si>
    <t>Pārējie pakalpojumi</t>
  </si>
  <si>
    <t>EKK 2270</t>
  </si>
  <si>
    <t>Mācību, darba un dienesta komandējumi, darba braucieni</t>
  </si>
  <si>
    <t>EKK 2100</t>
  </si>
  <si>
    <t>Ārvalstu mācību, darba un dienesta komandējumi, darba braucieni</t>
  </si>
  <si>
    <t>EKK 2120</t>
  </si>
  <si>
    <t>Darba devēja valsts sociālās apdrošināšanas obligātās iemaksas (23,59%)</t>
  </si>
  <si>
    <t>EKK 1210</t>
  </si>
  <si>
    <t>Nodrošinot līdzvērtīgu atalgojumu nozarē, tiks stiprināta VID kapacitāte, efektīvi pārvaldīti resursi, kā arī nodrošināta efektīva VID un NILLTPFN likuma subjektu sadarbība</t>
  </si>
  <si>
    <t>Lai nodrošinātu normatīvajos aktos noteikto prasību izpildi ir nepieciešams veikt izmaiņas VID informāciju sistēmās.</t>
  </si>
  <si>
    <t>EKK 2250</t>
  </si>
  <si>
    <t>Informācijas tehnoloģiju pakalpojumi</t>
  </si>
  <si>
    <t>Lai nodrošinātu normatīvajos aktos notekto prasību izpildi, VID ir nepieciešams veikt izmaiņas informāciju sistēmās:
*) Izmaiņas Elektroniskās deklarēšānas sistēmā (EDS) - 41 364 EUR (64,5 c/d. * 641,30 EUR);
*) Izmaiņas Nodokļu informācijas sistēmā (NIS) - 33 636 EUR (52,45 c/d. * 641,30 EUR).
Kā arī uzturēšanas izdevumu (7%) segšanai - 5 250 EUR (gadā)</t>
  </si>
  <si>
    <t>Seši komandējumi gadā, vidējās izmaksas ir 904 EUR.</t>
  </si>
  <si>
    <t>Iepriekš ieviestā tehniskā risinājuma informācijas par aizdomīgiem darījumiem paziņošanai FID un VID, izmantojot vienu kanālu uzturēšanas izdevumi (173 006 EUR * 7%)</t>
  </si>
  <si>
    <t>51 amatpersonu formas tērpu iegāde un nomaiņa
Formas tērpu uzturēšanas izdevumi 1 amata vietai ir aptuveni 2 000 EUR (gadā).</t>
  </si>
  <si>
    <t>Mācību izmaksas (25 darbinieki * 150 EUR vienam dalībniekam = 3750 EUR) un sertifikāta ikgadējā maksa (2 darbinieki * 187 EUR = 374 EUR)</t>
  </si>
  <si>
    <t>Lai stiprinātu VID nodarbināto kompetences NILLTPF likumu subjektu sektoru uzraudzībā</t>
  </si>
  <si>
    <t>5 nodarbinātie * 2 700 EUR (mācību izmaksas)</t>
  </si>
  <si>
    <t>Lai nodrošinātu noziedzīgu nodarījumu efektīvāku atklāšanu un stiprinātu resursu kapactāti, mutisko un rakstisko tulkošanas pakalpojumu nodrošināšanai VID ik gadu ir nepieciešams finansējums 250 tūkst. euro apmērā.</t>
  </si>
  <si>
    <t>Operatīvās darbības un kriminālizlūkošanas materiāli-tehniskās bāzes uzturēšana
Informācija satur valsts noslēpumu</t>
  </si>
  <si>
    <t>Šautuves telpu noma, instruktora pakalpojumi un šaušanas mērķi (12 šaušanas nodarbības un 1 nodarbības izmaksas 155 EUR)</t>
  </si>
  <si>
    <t>Detalizēts aprēķins un pamatojums ir iekļauts arī 22.02.2022. MK sēdē ((prot. Nr. 9 23. §)) apstiprinātajā NILLNP plānā 2020.-2022. gadam.</t>
  </si>
  <si>
    <t>2.tabula</t>
  </si>
  <si>
    <r>
      <t xml:space="preserve">1. </t>
    </r>
    <r>
      <rPr>
        <b/>
        <sz val="8"/>
        <rFont val="Times New Roman"/>
        <family val="1"/>
        <charset val="186"/>
      </rPr>
      <t>15 426 EUR</t>
    </r>
    <r>
      <rPr>
        <sz val="8"/>
        <rFont val="Times New Roman"/>
        <family val="1"/>
        <charset val="186"/>
      </rPr>
      <t xml:space="preserve"> - 50 darbinieku obligāto mācību nodrošināšana  308,52 EUR/1darb.;
2. </t>
    </r>
    <r>
      <rPr>
        <b/>
        <sz val="8"/>
        <rFont val="Times New Roman"/>
        <family val="1"/>
        <charset val="186"/>
      </rPr>
      <t>37 246 EUR</t>
    </r>
    <r>
      <rPr>
        <sz val="8"/>
        <rFont val="Times New Roman"/>
        <family val="1"/>
        <charset val="186"/>
      </rPr>
      <t xml:space="preserve"> - izveidoto 51 amata vietu uzturēšanas izdevumi (programmatūra, datortehnika, attālinātā piekļuves nodrošināšana, mobīlo sakaru pakalpojumi, telpu uzturēšana)</t>
    </r>
  </si>
  <si>
    <r>
      <t>1.</t>
    </r>
    <r>
      <rPr>
        <b/>
        <sz val="8"/>
        <rFont val="Times New Roman"/>
        <family val="1"/>
        <charset val="186"/>
      </rPr>
      <t xml:space="preserve"> 9 397 EUR</t>
    </r>
    <r>
      <rPr>
        <sz val="8"/>
        <rFont val="Times New Roman"/>
        <family val="1"/>
        <charset val="186"/>
      </rPr>
      <t xml:space="preserve"> - aprīkojuma iegāde un uzturēšana;
2. </t>
    </r>
    <r>
      <rPr>
        <b/>
        <sz val="8"/>
        <rFont val="Times New Roman"/>
        <family val="1"/>
        <charset val="186"/>
      </rPr>
      <t xml:space="preserve">149 448 EUR </t>
    </r>
    <r>
      <rPr>
        <sz val="8"/>
        <rFont val="Times New Roman"/>
        <family val="1"/>
        <charset val="186"/>
      </rPr>
      <t xml:space="preserve">- trafarētu mikoautobusu un vieglās automašīnas noma un uzturēšana;
3. </t>
    </r>
    <r>
      <rPr>
        <b/>
        <sz val="8"/>
        <rFont val="Times New Roman"/>
        <family val="1"/>
        <charset val="186"/>
      </rPr>
      <t>1 520 EUR</t>
    </r>
    <r>
      <rPr>
        <sz val="8"/>
        <rFont val="Times New Roman"/>
        <family val="1"/>
        <charset val="186"/>
      </rPr>
      <t xml:space="preserve"> - 1 darba suņa uzturēšanas nodrošinājums (barība, inventārs, veterinārie izdevumi, apdrošināšana)</t>
    </r>
  </si>
  <si>
    <t>Lai stiprinātu ES teritorijā ievestās skaidras naudas vai no tās izvestās skaidras naudas kontroli, tiek veiktas izmaiņas VID informāciju sistēmās.
Ņemot vērā to, ka sākotnēji 2022. gadā plānotās izmaiņas  informāciju sistēmās pilnā apmērā nevar tikt realizētas, finansējums daļēji pārcelts no 2022. g. uz 2023.g.
VID iznformāciju sistēmu uzturēšanas izdevumu (7%) segšanai ir nepieciešams finansējums 40 229 EUR (gadā)</t>
  </si>
  <si>
    <t>1.tabula</t>
  </si>
  <si>
    <t>4.9. Ieviest nelicencēto likuma subjektu darbības uzsākšanas kontroles mehānismus.</t>
  </si>
  <si>
    <t>10.7. Realizējot NVO uzraudzību, izvērtēt to iespējamās saistības ar TF riskiem.</t>
  </si>
  <si>
    <t>3.1. Nodrošināt uz risku novērtējumu balstītu pieeju un samērīgas prasības uzraudzības un kontroles pasākumos.</t>
  </si>
  <si>
    <t>4. rīcības virziens – preventīvie pasākumi</t>
  </si>
  <si>
    <t>7. rīcības virziens – noziedzīgi iegūtu līdzekļu legalizācijas izmeklēšana un kriminālvajāšana</t>
  </si>
  <si>
    <t>Ņemot vērā to, ka sākotnēji 2022. gadā plānotās izmaiņas informācijas sistēmās pilnā apmērā nevar tikt realizētas, 80 508 EUR no 2022. gadam paredzētā finansējuma (151 555 EUR) nepieciešams pārplānot uz 2023. gadu.</t>
  </si>
  <si>
    <t xml:space="preserve">Lai stiprinātu ES teritorijā ievestās skaidras naudas vai no tās izvestās skaidras naudas kontroli, tiek veiktas izmaiņas VID informācijas sistēmās.
</t>
  </si>
  <si>
    <t>VID informācijas sistēmās veikto izmaiņu uzturēšanas izdevumi:
*) NILL risku vadības risinājums - 4 928 EUR;
*) VID uzturētais politiski nozīmīgu personu datubāzes risinājums - 9 308 EUR;
*) ārpakalpojuma grāmatvežu licencēšanas nodrošināšanai nepieciešamo izmaiņu uzturēšana - 9 983 EUR;
*) Programmatūras IBM i2 Analyst” uzturēšanas izmaksas - 1 200 EUR</t>
  </si>
  <si>
    <t>VID informāciju sistēmu uzturēšanas izdevumu (7% ) segšanai ir nepieciešams finansējums 8 283 EUR (gadā)</t>
  </si>
  <si>
    <t>Izpildīt plāna “Pasākumu plāns noziedzīgi iegūtu līdzekļu legalizācijas, terorisma un proliferācijas finansēšanas novēršanai laikposmam no 2020. līdz 2022.gadam” 5.2.1.punktā doto uzdevumu.
Ņemot vērā to, ka sākotnēji 2022. gadā plānotās izmaiņas informācijas sistēmās pilnā apmērā nevar tikt realizētas, 74 538 EUR no 2022. gadam paredzētā finansējuma (82 821 EUR) nepieciešams pārplānot uz 2023. gadu.</t>
  </si>
  <si>
    <t xml:space="preserve"> 4.pielikums 
pasākumu plānam noziedzīgi iegūtu līdzekļu legalizācijas, terorisma un proliferācijas finansēšanas novēršanai laikposmam no 2023. līdz 2025. gadam
</t>
  </si>
  <si>
    <t>4. pielikums 
pasākumu plānam noziedzīgi iegūtu līdzekļu legalizācijas, terorisma un proliferācijas finansēšanas novēršanai laikposmam no 2023. līdz 2025. gadam</t>
  </si>
  <si>
    <t>3.7. Stiprināt atsevišķu likuma subjektu sektoru uzraudzību, īpaši jauno tehnoloģiju jomā.</t>
  </si>
  <si>
    <t>8.2. Skaidras naudas t.sk., kas saistīta ar NILLTPF, fiziskas pārvietošanas pāri robežām kontrole.</t>
  </si>
  <si>
    <t>Amata klasifikācija (saime, līmenis)</t>
  </si>
  <si>
    <t xml:space="preserve">Mēnšalgu grupa (MAG) </t>
  </si>
  <si>
    <t>esošā mēnešalga 2022 jūlijs</t>
  </si>
  <si>
    <t xml:space="preserve">starpība </t>
  </si>
  <si>
    <t>skaits</t>
  </si>
  <si>
    <t>1.1. II</t>
  </si>
  <si>
    <t>36. V</t>
  </si>
  <si>
    <t>36. III</t>
  </si>
  <si>
    <t>24. III</t>
  </si>
  <si>
    <t>28.3. VI</t>
  </si>
  <si>
    <t>28.3. V</t>
  </si>
  <si>
    <t>28.3. IV</t>
  </si>
  <si>
    <t xml:space="preserve">Mēnešalgas detalizēts aprēķins: </t>
  </si>
  <si>
    <t>mēnešalgu skalas viduspunkts (2023.gadam)</t>
  </si>
  <si>
    <t>3.8. Pārskatīt VID darbinieku skaitu, resursus un nodarbināto atlīdzību, lai nodrošinātu, ka tas spēj adekvāti pārvaldīt identificētos riskus un uzraudzīt likuma subjektu un NVO rīcību attiecībā uz riskiem.</t>
  </si>
  <si>
    <t>jaunā mēnešalga (8 ekspertiem), kas pārsniedz viduspunktu</t>
  </si>
  <si>
    <t>Palielinoties mēnešalgām, rodas ietekme uz atvaļinājuma pabalstu un atlaišanas pabalstu vidēji 23,28 EUR uz 1 amata vietu</t>
  </si>
  <si>
    <t>VID atkārtoti ir izvērtējis minēto amata pienākumu sarežģītību, nepieciešamās zināšanas un prasmes un secinājis, ka amata pienākumi atbilst 28.3.apaksaimes V līmenim</t>
  </si>
  <si>
    <t>VID ir izvērtējis minēto amata pienākumu sarežģītību, nepieciešamās zināšanas un prasmes un secinājis, ka amata pienākumi atbilst 36.saimes IV līmenim</t>
  </si>
  <si>
    <t>Nepieciešamais finansējums 51 nodarbinātajam
Atlīdzības starpība (gadā) 10 012 EUR * 51 nod.= 510 621 EUR</t>
  </si>
  <si>
    <t>Palielinoties mēnešalgām, rodas ietekme uz piemaksu par darbu (dienestu), kas saistīts ar īpašu risku,  vidēji 10 EUR vienai amata vietai un prēmiju un naudas balvu vidēji 47 EUR vienai amata vietai. Papildus ir aprēķināts nepieciešamais finansējums piemaksai par nozīmīgu ieguldījumu institūcijas stratēģisko mērķu sasniegšanā vidēji 129 EUR vienai amata vietai</t>
  </si>
  <si>
    <r>
      <t>Atseviškiem ekspertiem mēnešalga ir paredzēta virs skalas viduspunkta (provizoriski līdz 100% no maksimālās mēnešalgas).</t>
    </r>
    <r>
      <rPr>
        <strike/>
        <sz val="9"/>
        <rFont val="Times New Roman"/>
        <family val="1"/>
        <charset val="186"/>
      </rPr>
      <t xml:space="preserve">
</t>
    </r>
    <r>
      <rPr>
        <sz val="9"/>
        <rFont val="Times New Roman"/>
        <family val="1"/>
        <charset val="186"/>
      </rPr>
      <t xml:space="preserve">Ņemot vērā noteiktos jaunos  sasniedzamos rezultātus, VID ir izvērtējis nepieciešamās izmaiņas darba organizācijā, tādējādi tiek plānots veikt arī atsevišķu amatu pārklasificēšanu ņemot vērā amata pienākumu sarežģītību, nepieciešamās zināšanas un prasmes.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</si>
</sst>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25" x14ac:knownFonts="1">
    <font>
      <sz val="11"/>
      <color theme="1"/>
      <name val="Calibri"/>
      <family val="2"/>
      <scheme val="minor"/>
    </font>
    <font>
      <b/>
      <sz val="12"/>
      <color theme="1"/>
      <name val="Times New Roman"/>
      <family val="1"/>
      <charset val="186"/>
    </font>
    <font>
      <sz val="12"/>
      <color theme="1"/>
      <name val="Times New Roman"/>
      <family val="1"/>
      <charset val="186"/>
    </font>
    <font>
      <sz val="8"/>
      <color theme="1"/>
      <name val="Times New Roman"/>
      <family val="1"/>
      <charset val="186"/>
    </font>
    <font>
      <b/>
      <sz val="8"/>
      <color theme="1"/>
      <name val="Times New Roman"/>
      <family val="1"/>
      <charset val="186"/>
    </font>
    <font>
      <sz val="11"/>
      <color theme="1"/>
      <name val="Times New Roman"/>
      <family val="1"/>
      <charset val="186"/>
    </font>
    <font>
      <b/>
      <sz val="11"/>
      <color theme="1"/>
      <name val="Times New Roman"/>
      <family val="1"/>
      <charset val="186"/>
    </font>
    <font>
      <sz val="11"/>
      <color theme="1"/>
      <name val="Calibri"/>
      <family val="2"/>
      <scheme val="minor"/>
    </font>
    <font>
      <b/>
      <sz val="10"/>
      <color rgb="FFFF0000"/>
      <name val="Times New Roman"/>
      <family val="1"/>
      <charset val="186"/>
    </font>
    <font>
      <sz val="10"/>
      <name val="Arial"/>
      <family val="2"/>
      <charset val="186"/>
    </font>
    <font>
      <sz val="8"/>
      <name val="Times New Roman"/>
      <family val="1"/>
      <charset val="186"/>
    </font>
    <font>
      <sz val="9"/>
      <color theme="1"/>
      <name val="Times New Roman"/>
      <family val="1"/>
      <charset val="186"/>
    </font>
    <font>
      <sz val="11"/>
      <name val="Calibri"/>
      <family val="2"/>
      <scheme val="minor"/>
    </font>
    <font>
      <sz val="11"/>
      <name val="Times New Roman"/>
      <family val="1"/>
      <charset val="186"/>
    </font>
    <font>
      <b/>
      <sz val="8"/>
      <name val="Times New Roman"/>
      <family val="1"/>
      <charset val="186"/>
    </font>
    <font>
      <b/>
      <sz val="11"/>
      <name val="Times New Roman"/>
      <family val="1"/>
      <charset val="186"/>
    </font>
    <font>
      <b/>
      <sz val="9"/>
      <color theme="1"/>
      <name val="Times New Roman"/>
      <family val="1"/>
      <charset val="186"/>
    </font>
    <font>
      <b/>
      <sz val="9"/>
      <color rgb="FFFF0000"/>
      <name val="Times New Roman"/>
      <family val="1"/>
      <charset val="186"/>
    </font>
    <font>
      <sz val="9"/>
      <color theme="1"/>
      <name val="Calibri"/>
      <family val="2"/>
      <scheme val="minor"/>
    </font>
    <font>
      <sz val="9"/>
      <name val="Times New Roman"/>
      <family val="1"/>
      <charset val="186"/>
    </font>
    <font>
      <b/>
      <sz val="9"/>
      <name val="Times New Roman"/>
      <family val="1"/>
      <charset val="186"/>
    </font>
    <font>
      <sz val="8"/>
      <color theme="1"/>
      <name val="Calibri"/>
      <family val="2"/>
      <scheme val="minor"/>
    </font>
    <font>
      <sz val="9"/>
      <name val="Calibri"/>
      <family val="2"/>
      <scheme val="minor"/>
    </font>
    <font>
      <sz val="8"/>
      <color rgb="FFFF0000"/>
      <name val="Times New Roman"/>
      <family val="1"/>
      <charset val="186"/>
    </font>
    <font>
      <strike/>
      <sz val="9"/>
      <name val="Times New Roman"/>
      <family val="1"/>
      <charset val="186"/>
    </font>
  </fonts>
  <fills count="7">
    <fill>
      <patternFill patternType="none"/>
    </fill>
    <fill>
      <patternFill patternType="gray125"/>
    </fill>
    <fill>
      <patternFill patternType="solid">
        <fgColor rgb="FFD9E1F2"/>
        <bgColor indexed="64"/>
      </patternFill>
    </fill>
    <fill>
      <patternFill patternType="solid">
        <fgColor rgb="FFE7E6E6"/>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bgColor indexed="64"/>
      </patternFill>
    </fill>
  </fills>
  <borders count="11">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diagonal/>
    </border>
    <border>
      <left style="thin">
        <color indexed="64"/>
      </left>
      <right style="thin">
        <color indexed="64"/>
      </right>
      <top style="thin">
        <color indexed="64"/>
      </top>
      <bottom style="thin">
        <color indexed="64"/>
      </bottom>
      <diagonal/>
    </border>
    <border>
      <left style="thin">
        <color theme="0" tint="-0.34998626667073579"/>
      </left>
      <right/>
      <top style="thin">
        <color theme="0" tint="-0.34998626667073579"/>
      </top>
      <bottom style="thin">
        <color theme="0" tint="-0.34998626667073579"/>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theme="0" tint="-0.34998626667073579"/>
      </left>
      <right style="thin">
        <color indexed="64"/>
      </right>
      <top style="thin">
        <color theme="0" tint="-0.34998626667073579"/>
      </top>
      <bottom style="thin">
        <color theme="0" tint="-0.34998626667073579"/>
      </bottom>
      <diagonal/>
    </border>
  </borders>
  <cellStyleXfs count="4">
    <xf numFmtId="0" fontId="0" fillId="0" borderId="0"/>
    <xf numFmtId="43" fontId="7" fillId="0" borderId="0" applyFont="0" applyFill="0" applyBorder="0" applyAlignment="0" applyProtection="0"/>
    <xf numFmtId="0" fontId="9" fillId="0" borderId="0"/>
    <xf numFmtId="43" fontId="7" fillId="0" borderId="0" applyFont="0" applyFill="0" applyBorder="0" applyAlignment="0" applyProtection="0"/>
  </cellStyleXfs>
  <cellXfs count="125">
    <xf numFmtId="0" fontId="0" fillId="0" borderId="0" xfId="0"/>
    <xf numFmtId="0" fontId="5" fillId="0" borderId="0" xfId="0" applyFont="1"/>
    <xf numFmtId="0" fontId="5" fillId="0" borderId="0" xfId="0" applyFont="1" applyAlignment="1">
      <alignment vertical="center" wrapText="1"/>
    </xf>
    <xf numFmtId="0" fontId="4" fillId="3" borderId="1" xfId="0" applyFont="1" applyFill="1" applyBorder="1" applyAlignment="1">
      <alignment vertical="center" wrapText="1"/>
    </xf>
    <xf numFmtId="0" fontId="3" fillId="0" borderId="1" xfId="0" applyFont="1" applyBorder="1" applyAlignment="1">
      <alignment vertical="center" wrapText="1"/>
    </xf>
    <xf numFmtId="0" fontId="4" fillId="3" borderId="1" xfId="0" applyFont="1" applyFill="1" applyBorder="1" applyAlignment="1">
      <alignment horizontal="center" vertical="center" wrapText="1"/>
    </xf>
    <xf numFmtId="0" fontId="6" fillId="0" borderId="0" xfId="0" applyFont="1"/>
    <xf numFmtId="0" fontId="3" fillId="0" borderId="1" xfId="0" applyFont="1" applyBorder="1" applyAlignment="1">
      <alignment horizontal="right" vertical="center" wrapText="1"/>
    </xf>
    <xf numFmtId="0" fontId="4" fillId="4" borderId="1" xfId="0" applyFont="1" applyFill="1" applyBorder="1" applyAlignment="1">
      <alignment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vertical="center" wrapText="1"/>
    </xf>
    <xf numFmtId="3" fontId="4" fillId="4" borderId="1" xfId="0" applyNumberFormat="1" applyFont="1" applyFill="1" applyBorder="1" applyAlignment="1">
      <alignment horizontal="center" vertical="center"/>
    </xf>
    <xf numFmtId="3" fontId="4" fillId="4" borderId="1" xfId="0" applyNumberFormat="1" applyFont="1" applyFill="1" applyBorder="1" applyAlignment="1">
      <alignment horizontal="right" vertical="center"/>
    </xf>
    <xf numFmtId="0" fontId="3" fillId="0" borderId="1" xfId="0" applyFont="1" applyBorder="1" applyAlignment="1">
      <alignment horizontal="left" vertical="center" wrapText="1"/>
    </xf>
    <xf numFmtId="164" fontId="5" fillId="0" borderId="1" xfId="1" applyNumberFormat="1" applyFont="1" applyBorder="1" applyAlignment="1">
      <alignment vertical="center" wrapText="1"/>
    </xf>
    <xf numFmtId="164" fontId="8" fillId="3" borderId="1" xfId="0" applyNumberFormat="1" applyFont="1" applyFill="1" applyBorder="1" applyAlignment="1">
      <alignment horizontal="right" vertical="center"/>
    </xf>
    <xf numFmtId="164" fontId="6" fillId="3" borderId="1" xfId="1" applyNumberFormat="1" applyFont="1" applyFill="1" applyBorder="1" applyAlignment="1">
      <alignment horizontal="right" vertical="center"/>
    </xf>
    <xf numFmtId="0" fontId="4" fillId="5" borderId="1" xfId="0" applyFont="1" applyFill="1" applyBorder="1" applyAlignment="1">
      <alignment vertical="center" wrapText="1"/>
    </xf>
    <xf numFmtId="0" fontId="4" fillId="5" borderId="1" xfId="0" applyFont="1" applyFill="1" applyBorder="1" applyAlignment="1">
      <alignment horizontal="center" vertical="center" wrapText="1"/>
    </xf>
    <xf numFmtId="164" fontId="6" fillId="5" borderId="1" xfId="1" applyNumberFormat="1" applyFont="1" applyFill="1" applyBorder="1" applyAlignment="1">
      <alignment vertical="center" wrapText="1"/>
    </xf>
    <xf numFmtId="164" fontId="5" fillId="5" borderId="1" xfId="1" applyNumberFormat="1" applyFont="1" applyFill="1" applyBorder="1" applyAlignment="1">
      <alignment vertical="center" wrapText="1"/>
    </xf>
    <xf numFmtId="0" fontId="11" fillId="0" borderId="1" xfId="0" applyFont="1" applyBorder="1" applyAlignment="1">
      <alignment vertical="top" wrapText="1"/>
    </xf>
    <xf numFmtId="164" fontId="11" fillId="0" borderId="1" xfId="1" applyNumberFormat="1" applyFont="1" applyBorder="1" applyAlignment="1">
      <alignment vertical="center" wrapText="1"/>
    </xf>
    <xf numFmtId="0" fontId="5" fillId="0" borderId="0" xfId="0" applyFont="1" applyAlignment="1">
      <alignment horizontal="right" vertical="top" wrapText="1"/>
    </xf>
    <xf numFmtId="0" fontId="5" fillId="0" borderId="0" xfId="0" applyFont="1" applyAlignment="1">
      <alignment horizontal="right" vertical="center" wrapText="1"/>
    </xf>
    <xf numFmtId="0" fontId="12" fillId="0" borderId="0" xfId="0" applyFont="1"/>
    <xf numFmtId="0" fontId="13" fillId="0" borderId="0" xfId="0" applyFont="1"/>
    <xf numFmtId="0" fontId="10" fillId="4" borderId="1" xfId="0" applyFont="1" applyFill="1" applyBorder="1" applyAlignment="1">
      <alignment vertical="center" wrapText="1"/>
    </xf>
    <xf numFmtId="0" fontId="12" fillId="5" borderId="1" xfId="0" applyFont="1" applyFill="1" applyBorder="1"/>
    <xf numFmtId="0" fontId="12" fillId="0" borderId="1" xfId="0" applyFont="1" applyBorder="1"/>
    <xf numFmtId="0" fontId="10" fillId="0" borderId="1" xfId="0" applyFont="1" applyBorder="1" applyAlignment="1">
      <alignment vertical="center" wrapText="1"/>
    </xf>
    <xf numFmtId="0" fontId="10" fillId="0" borderId="1" xfId="0" applyFont="1" applyBorder="1" applyAlignment="1">
      <alignment horizontal="center" vertical="center" wrapText="1"/>
    </xf>
    <xf numFmtId="0" fontId="14" fillId="3" borderId="1" xfId="0" applyFont="1" applyFill="1" applyBorder="1" applyAlignment="1">
      <alignment vertical="center" wrapText="1"/>
    </xf>
    <xf numFmtId="0" fontId="10" fillId="0" borderId="1" xfId="0" applyFont="1" applyBorder="1" applyAlignment="1">
      <alignment horizontal="left" vertical="center" wrapText="1"/>
    </xf>
    <xf numFmtId="0" fontId="12" fillId="0" borderId="1" xfId="0" applyFont="1" applyBorder="1" applyAlignment="1">
      <alignment wrapText="1"/>
    </xf>
    <xf numFmtId="3" fontId="14" fillId="4" borderId="1" xfId="0" applyNumberFormat="1" applyFont="1" applyFill="1" applyBorder="1" applyAlignment="1">
      <alignment horizontal="center" vertical="center"/>
    </xf>
    <xf numFmtId="164" fontId="15" fillId="5" borderId="1" xfId="1" applyNumberFormat="1" applyFont="1" applyFill="1" applyBorder="1" applyAlignment="1">
      <alignment vertical="center" wrapText="1"/>
    </xf>
    <xf numFmtId="164" fontId="13" fillId="0" borderId="1" xfId="1" applyNumberFormat="1" applyFont="1" applyBorder="1" applyAlignment="1">
      <alignment vertical="center" wrapText="1"/>
    </xf>
    <xf numFmtId="164" fontId="15" fillId="3" borderId="1" xfId="1" applyNumberFormat="1" applyFont="1" applyFill="1" applyBorder="1" applyAlignment="1">
      <alignment horizontal="right" vertical="center"/>
    </xf>
    <xf numFmtId="164" fontId="12" fillId="0" borderId="0" xfId="0" applyNumberFormat="1" applyFont="1"/>
    <xf numFmtId="0" fontId="11" fillId="0" borderId="0" xfId="0" applyFont="1"/>
    <xf numFmtId="0" fontId="16" fillId="2" borderId="1" xfId="0" applyFont="1" applyFill="1" applyBorder="1" applyAlignment="1">
      <alignment vertical="center" wrapText="1"/>
    </xf>
    <xf numFmtId="0" fontId="16" fillId="2" borderId="1" xfId="0" applyFont="1" applyFill="1" applyBorder="1" applyAlignment="1">
      <alignment horizontal="center" vertical="center" wrapText="1"/>
    </xf>
    <xf numFmtId="3" fontId="11" fillId="2" borderId="1" xfId="0" applyNumberFormat="1" applyFont="1" applyFill="1" applyBorder="1" applyAlignment="1">
      <alignment vertical="center" wrapText="1"/>
    </xf>
    <xf numFmtId="3" fontId="16" fillId="2" borderId="1" xfId="0" applyNumberFormat="1" applyFont="1" applyFill="1" applyBorder="1" applyAlignment="1">
      <alignment horizontal="center" vertical="center"/>
    </xf>
    <xf numFmtId="3" fontId="16" fillId="2" borderId="1" xfId="0" applyNumberFormat="1" applyFont="1" applyFill="1" applyBorder="1" applyAlignment="1">
      <alignment horizontal="right" vertical="center"/>
    </xf>
    <xf numFmtId="0" fontId="16" fillId="3" borderId="1" xfId="0" applyFont="1" applyFill="1" applyBorder="1" applyAlignment="1">
      <alignment vertical="center" wrapText="1"/>
    </xf>
    <xf numFmtId="0" fontId="16" fillId="3" borderId="1" xfId="0" applyFont="1" applyFill="1" applyBorder="1" applyAlignment="1">
      <alignment horizontal="center" vertical="center" wrapText="1"/>
    </xf>
    <xf numFmtId="164" fontId="16" fillId="3" borderId="1" xfId="1" applyNumberFormat="1" applyFont="1" applyFill="1" applyBorder="1" applyAlignment="1">
      <alignment horizontal="right" vertical="center"/>
    </xf>
    <xf numFmtId="164" fontId="17" fillId="3" borderId="1" xfId="0" applyNumberFormat="1" applyFont="1" applyFill="1" applyBorder="1" applyAlignment="1">
      <alignment horizontal="right" vertical="center"/>
    </xf>
    <xf numFmtId="0" fontId="11" fillId="0" borderId="1" xfId="0" applyFont="1" applyBorder="1" applyAlignment="1">
      <alignment horizontal="left" vertical="center" wrapText="1"/>
    </xf>
    <xf numFmtId="0" fontId="11" fillId="0" borderId="1" xfId="0" applyFont="1" applyBorder="1" applyAlignment="1">
      <alignment vertical="center" wrapText="1"/>
    </xf>
    <xf numFmtId="0" fontId="18" fillId="0" borderId="1" xfId="0" applyFont="1" applyBorder="1"/>
    <xf numFmtId="0" fontId="11" fillId="0" borderId="1" xfId="0" applyFont="1" applyBorder="1" applyAlignment="1">
      <alignment horizontal="right" vertical="center" wrapText="1"/>
    </xf>
    <xf numFmtId="3" fontId="19" fillId="3" borderId="1" xfId="0" applyNumberFormat="1" applyFont="1" applyFill="1" applyBorder="1" applyAlignment="1">
      <alignment horizontal="left" vertical="center" wrapText="1"/>
    </xf>
    <xf numFmtId="0" fontId="11" fillId="3" borderId="1" xfId="0" applyFont="1" applyFill="1" applyBorder="1" applyAlignment="1">
      <alignment vertical="center"/>
    </xf>
    <xf numFmtId="164" fontId="11" fillId="0" borderId="1" xfId="1" applyNumberFormat="1" applyFont="1" applyFill="1" applyBorder="1" applyAlignment="1">
      <alignment vertical="center" wrapText="1"/>
    </xf>
    <xf numFmtId="164" fontId="17" fillId="0" borderId="1" xfId="0" applyNumberFormat="1" applyFont="1" applyBorder="1" applyAlignment="1">
      <alignment horizontal="right" vertical="center"/>
    </xf>
    <xf numFmtId="0" fontId="18" fillId="0" borderId="0" xfId="0" applyFont="1"/>
    <xf numFmtId="3" fontId="18" fillId="0" borderId="0" xfId="0" applyNumberFormat="1" applyFont="1"/>
    <xf numFmtId="0" fontId="11" fillId="0" borderId="1" xfId="1" applyNumberFormat="1" applyFont="1" applyBorder="1" applyAlignment="1">
      <alignment horizontal="left" vertical="center" wrapText="1"/>
    </xf>
    <xf numFmtId="0" fontId="5" fillId="0" borderId="0" xfId="0" applyFont="1" applyAlignment="1">
      <alignment horizontal="right" vertical="top" wrapText="1"/>
    </xf>
    <xf numFmtId="0" fontId="5" fillId="0" borderId="0" xfId="0" applyFont="1" applyAlignment="1">
      <alignment horizontal="center" vertical="center"/>
    </xf>
    <xf numFmtId="0" fontId="5" fillId="0" borderId="0" xfId="0" applyFont="1" applyAlignment="1">
      <alignment horizontal="center"/>
    </xf>
    <xf numFmtId="0" fontId="6" fillId="0" borderId="0" xfId="0" applyFont="1" applyAlignment="1">
      <alignment horizontal="center" vertical="center"/>
    </xf>
    <xf numFmtId="0" fontId="16" fillId="0" borderId="0" xfId="0" applyFont="1" applyBorder="1" applyAlignment="1">
      <alignment horizontal="center" vertical="center" wrapText="1"/>
    </xf>
    <xf numFmtId="0" fontId="20" fillId="0" borderId="0" xfId="0" applyFont="1" applyBorder="1" applyAlignment="1">
      <alignment vertical="center" wrapText="1"/>
    </xf>
    <xf numFmtId="164" fontId="11" fillId="0" borderId="0" xfId="1" applyNumberFormat="1" applyFont="1" applyBorder="1" applyAlignment="1">
      <alignment vertical="center" wrapText="1"/>
    </xf>
    <xf numFmtId="0" fontId="11" fillId="0" borderId="0" xfId="0" applyFont="1" applyBorder="1" applyAlignment="1">
      <alignment vertical="center" wrapText="1"/>
    </xf>
    <xf numFmtId="164" fontId="11" fillId="0" borderId="0" xfId="1" applyNumberFormat="1" applyFont="1" applyFill="1" applyBorder="1" applyAlignment="1">
      <alignment vertical="center" wrapText="1"/>
    </xf>
    <xf numFmtId="164" fontId="17" fillId="0" borderId="0" xfId="0" applyNumberFormat="1" applyFont="1" applyBorder="1" applyAlignment="1">
      <alignment horizontal="right" vertical="center"/>
    </xf>
    <xf numFmtId="0" fontId="11" fillId="0" borderId="0" xfId="1" applyNumberFormat="1" applyFont="1" applyBorder="1" applyAlignment="1">
      <alignment horizontal="left" vertical="center" wrapText="1"/>
    </xf>
    <xf numFmtId="0" fontId="16" fillId="6" borderId="0" xfId="0" applyFont="1" applyFill="1" applyBorder="1" applyAlignment="1">
      <alignment horizontal="center" vertical="center" wrapText="1"/>
    </xf>
    <xf numFmtId="3" fontId="16" fillId="6" borderId="0" xfId="0" applyNumberFormat="1" applyFont="1" applyFill="1" applyBorder="1" applyAlignment="1">
      <alignment horizontal="right" vertical="center"/>
    </xf>
    <xf numFmtId="0" fontId="20" fillId="6" borderId="0" xfId="0" applyFont="1" applyFill="1" applyBorder="1" applyAlignment="1">
      <alignment vertical="center" wrapText="1"/>
    </xf>
    <xf numFmtId="164" fontId="17" fillId="6" borderId="0" xfId="0" applyNumberFormat="1" applyFont="1" applyFill="1" applyBorder="1" applyAlignment="1">
      <alignment horizontal="right" vertical="center"/>
    </xf>
    <xf numFmtId="3" fontId="19" fillId="6" borderId="0" xfId="0" applyNumberFormat="1" applyFont="1" applyFill="1" applyBorder="1" applyAlignment="1">
      <alignment horizontal="left" vertical="center" wrapText="1"/>
    </xf>
    <xf numFmtId="0" fontId="11" fillId="0" borderId="5" xfId="0" applyFont="1" applyBorder="1" applyAlignment="1">
      <alignment horizontal="center" vertical="center" wrapText="1"/>
    </xf>
    <xf numFmtId="0" fontId="5" fillId="0" borderId="5" xfId="0" applyFont="1" applyBorder="1" applyAlignment="1">
      <alignment horizontal="center"/>
    </xf>
    <xf numFmtId="0" fontId="19" fillId="3" borderId="1" xfId="0" applyFont="1" applyFill="1" applyBorder="1" applyAlignment="1">
      <alignment vertical="center" wrapText="1"/>
    </xf>
    <xf numFmtId="0" fontId="20" fillId="3" borderId="1" xfId="0" applyFont="1" applyFill="1" applyBorder="1" applyAlignment="1">
      <alignment vertical="center" wrapText="1"/>
    </xf>
    <xf numFmtId="164" fontId="20" fillId="3" borderId="1" xfId="1" applyNumberFormat="1" applyFont="1" applyFill="1" applyBorder="1" applyAlignment="1">
      <alignment horizontal="right" vertical="center"/>
    </xf>
    <xf numFmtId="3" fontId="20" fillId="3" borderId="6" xfId="0" applyNumberFormat="1" applyFont="1" applyFill="1" applyBorder="1" applyAlignment="1">
      <alignment horizontal="right" vertical="center"/>
    </xf>
    <xf numFmtId="0" fontId="19" fillId="0" borderId="1" xfId="0" applyFont="1" applyBorder="1" applyAlignment="1">
      <alignment vertical="center" wrapText="1"/>
    </xf>
    <xf numFmtId="164" fontId="19" fillId="0" borderId="1" xfId="1" applyNumberFormat="1" applyFont="1" applyBorder="1" applyAlignment="1">
      <alignment vertical="center" wrapText="1"/>
    </xf>
    <xf numFmtId="3" fontId="10" fillId="0" borderId="6" xfId="0" applyNumberFormat="1" applyFont="1" applyBorder="1" applyAlignment="1">
      <alignment horizontal="right" vertical="center" wrapText="1"/>
    </xf>
    <xf numFmtId="0" fontId="19" fillId="0" borderId="1" xfId="0" applyFont="1" applyBorder="1" applyAlignment="1">
      <alignment horizontal="justify" vertical="center" wrapText="1"/>
    </xf>
    <xf numFmtId="3" fontId="19" fillId="0" borderId="6" xfId="0" applyNumberFormat="1" applyFont="1" applyBorder="1" applyAlignment="1">
      <alignment horizontal="right" vertical="center"/>
    </xf>
    <xf numFmtId="3" fontId="22" fillId="0" borderId="6" xfId="0" applyNumberFormat="1" applyFont="1" applyBorder="1"/>
    <xf numFmtId="3" fontId="19" fillId="0" borderId="6" xfId="0" applyNumberFormat="1" applyFont="1" applyBorder="1" applyAlignment="1">
      <alignment horizontal="right" vertical="center" wrapText="1"/>
    </xf>
    <xf numFmtId="0" fontId="5" fillId="0" borderId="8" xfId="0" applyFont="1" applyBorder="1" applyAlignment="1">
      <alignment wrapText="1"/>
    </xf>
    <xf numFmtId="0" fontId="5" fillId="0" borderId="9" xfId="0" applyFont="1" applyBorder="1"/>
    <xf numFmtId="0" fontId="21" fillId="0" borderId="8" xfId="0" applyFont="1" applyBorder="1" applyAlignment="1">
      <alignment wrapText="1"/>
    </xf>
    <xf numFmtId="0" fontId="21" fillId="0" borderId="9" xfId="0" applyFont="1" applyBorder="1" applyAlignment="1">
      <alignment wrapText="1"/>
    </xf>
    <xf numFmtId="0" fontId="3" fillId="0" borderId="9" xfId="0" applyFont="1" applyBorder="1" applyAlignment="1">
      <alignment wrapText="1"/>
    </xf>
    <xf numFmtId="0" fontId="0" fillId="0" borderId="8" xfId="0" applyBorder="1"/>
    <xf numFmtId="0" fontId="0" fillId="0" borderId="9" xfId="0" applyBorder="1"/>
    <xf numFmtId="164" fontId="0" fillId="0" borderId="0" xfId="0" applyNumberFormat="1"/>
    <xf numFmtId="0" fontId="5" fillId="0" borderId="0" xfId="0" applyFont="1" applyAlignment="1">
      <alignment wrapText="1"/>
    </xf>
    <xf numFmtId="0" fontId="5" fillId="0" borderId="5" xfId="0" applyFont="1" applyFill="1" applyBorder="1" applyAlignment="1">
      <alignment horizontal="center"/>
    </xf>
    <xf numFmtId="0" fontId="23" fillId="0" borderId="0" xfId="0" applyFont="1" applyAlignment="1">
      <alignment horizontal="justify" vertical="center"/>
    </xf>
    <xf numFmtId="3" fontId="19" fillId="0" borderId="10" xfId="0" applyNumberFormat="1" applyFont="1" applyBorder="1" applyAlignment="1">
      <alignment horizontal="right" vertical="center" wrapText="1"/>
    </xf>
    <xf numFmtId="0" fontId="6" fillId="0" borderId="7" xfId="0" applyFont="1" applyBorder="1" applyAlignment="1">
      <alignment horizontal="center"/>
    </xf>
    <xf numFmtId="0" fontId="5" fillId="0" borderId="0" xfId="0" applyFont="1" applyAlignment="1">
      <alignment horizontal="right" vertical="top" wrapText="1"/>
    </xf>
    <xf numFmtId="0" fontId="5" fillId="0" borderId="0" xfId="0" applyFont="1" applyAlignment="1">
      <alignment horizontal="center" vertical="center"/>
    </xf>
    <xf numFmtId="0" fontId="16" fillId="0" borderId="1" xfId="0" applyFont="1" applyBorder="1" applyAlignment="1">
      <alignment horizontal="center" vertical="center" wrapText="1"/>
    </xf>
    <xf numFmtId="0" fontId="20" fillId="0" borderId="1" xfId="0" applyFont="1" applyBorder="1" applyAlignment="1">
      <alignment vertical="center" wrapText="1"/>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5" fillId="0" borderId="0" xfId="0" applyFont="1" applyAlignment="1">
      <alignment horizontal="center"/>
    </xf>
    <xf numFmtId="0" fontId="6" fillId="0" borderId="0" xfId="0" applyFont="1" applyAlignment="1">
      <alignment horizontal="center" vertical="center"/>
    </xf>
    <xf numFmtId="0" fontId="19" fillId="0" borderId="2" xfId="0" applyFont="1" applyBorder="1" applyAlignment="1">
      <alignment horizontal="left" vertical="center" wrapText="1"/>
    </xf>
    <xf numFmtId="0" fontId="19" fillId="0" borderId="4" xfId="0" applyFont="1" applyBorder="1" applyAlignment="1">
      <alignment horizontal="left" vertical="center" wrapText="1"/>
    </xf>
    <xf numFmtId="0" fontId="19" fillId="0" borderId="3" xfId="0" applyFont="1" applyBorder="1" applyAlignment="1">
      <alignment horizontal="left" vertical="center" wrapText="1"/>
    </xf>
    <xf numFmtId="0" fontId="5" fillId="0" borderId="0" xfId="0" applyFont="1" applyAlignment="1">
      <alignment horizontal="right"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14" fillId="6" borderId="1" xfId="0" applyFont="1" applyFill="1" applyBorder="1" applyAlignment="1">
      <alignment vertical="center" wrapText="1"/>
    </xf>
    <xf numFmtId="0" fontId="14" fillId="0" borderId="1" xfId="0" applyFont="1" applyBorder="1" applyAlignment="1">
      <alignment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2" xfId="0" applyFont="1" applyBorder="1" applyAlignment="1">
      <alignment horizontal="center" vertical="center"/>
    </xf>
    <xf numFmtId="0" fontId="14" fillId="0" borderId="3" xfId="0" applyFont="1" applyBorder="1" applyAlignment="1">
      <alignment horizontal="center" vertical="center"/>
    </xf>
  </cellXfs>
  <cellStyles count="4">
    <cellStyle name="Comma" xfId="1" builtinId="3"/>
    <cellStyle name="Comma 2" xfId="3"/>
    <cellStyle name="Normal" xfId="0" builtinId="0"/>
    <cellStyle name="Normal 2 10"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41"/>
  <sheetViews>
    <sheetView tabSelected="1" topLeftCell="A6" zoomScale="80" zoomScaleNormal="80" workbookViewId="0">
      <selection activeCell="I22" sqref="I22"/>
    </sheetView>
  </sheetViews>
  <sheetFormatPr defaultRowHeight="14.5" x14ac:dyDescent="0.35"/>
  <cols>
    <col min="2" max="2" width="17.7265625" customWidth="1"/>
    <col min="3" max="3" width="33.453125" customWidth="1"/>
    <col min="4" max="6" width="9.81640625" bestFit="1" customWidth="1"/>
    <col min="7" max="7" width="11.453125" customWidth="1"/>
    <col min="8" max="8" width="30.54296875" customWidth="1"/>
    <col min="9" max="9" width="14.54296875" customWidth="1"/>
    <col min="10" max="10" width="6.453125" customWidth="1"/>
    <col min="14" max="14" width="11.1796875" customWidth="1"/>
    <col min="15" max="15" width="10.81640625" customWidth="1"/>
    <col min="18" max="18" width="41" customWidth="1"/>
  </cols>
  <sheetData>
    <row r="1" spans="1:10" ht="62.25" customHeight="1" x14ac:dyDescent="0.35">
      <c r="E1" s="103" t="s">
        <v>85</v>
      </c>
      <c r="F1" s="103"/>
      <c r="G1" s="103"/>
      <c r="H1" s="103"/>
      <c r="I1" s="61"/>
    </row>
    <row r="2" spans="1:10" ht="21" customHeight="1" x14ac:dyDescent="0.35">
      <c r="D2" s="97"/>
      <c r="E2" s="97"/>
      <c r="F2" s="97"/>
      <c r="G2" s="97"/>
      <c r="H2" s="23" t="s">
        <v>74</v>
      </c>
      <c r="I2" s="61"/>
    </row>
    <row r="3" spans="1:10" s="1" customFormat="1" ht="14" x14ac:dyDescent="0.3">
      <c r="A3" s="110" t="s">
        <v>32</v>
      </c>
      <c r="B3" s="110"/>
      <c r="C3" s="110"/>
      <c r="D3" s="110"/>
      <c r="E3" s="110"/>
      <c r="F3" s="110"/>
      <c r="G3" s="110"/>
      <c r="H3" s="110"/>
      <c r="I3" s="63"/>
    </row>
    <row r="4" spans="1:10" ht="14.5" customHeight="1" x14ac:dyDescent="0.35">
      <c r="A4" s="111" t="s">
        <v>33</v>
      </c>
      <c r="B4" s="111"/>
      <c r="C4" s="111"/>
      <c r="D4" s="111"/>
      <c r="E4" s="111"/>
      <c r="F4" s="111"/>
      <c r="G4" s="111"/>
      <c r="H4" s="111"/>
      <c r="I4" s="64"/>
    </row>
    <row r="5" spans="1:10" ht="14.5" customHeight="1" x14ac:dyDescent="0.35">
      <c r="A5" s="104" t="s">
        <v>34</v>
      </c>
      <c r="B5" s="104"/>
      <c r="C5" s="104"/>
      <c r="D5" s="104"/>
      <c r="E5" s="104"/>
      <c r="F5" s="104"/>
      <c r="G5" s="104"/>
      <c r="H5" s="104"/>
      <c r="I5" s="62"/>
    </row>
    <row r="6" spans="1:10" ht="14.5" customHeight="1" x14ac:dyDescent="0.35">
      <c r="A6" s="111" t="s">
        <v>28</v>
      </c>
      <c r="B6" s="111"/>
      <c r="C6" s="111"/>
      <c r="D6" s="111"/>
      <c r="E6" s="111"/>
      <c r="F6" s="111"/>
      <c r="G6" s="111"/>
      <c r="H6" s="111"/>
      <c r="I6" s="64"/>
    </row>
    <row r="7" spans="1:10" s="1" customFormat="1" ht="14" x14ac:dyDescent="0.3">
      <c r="A7" s="40"/>
      <c r="B7" s="40"/>
      <c r="C7" s="40"/>
      <c r="D7" s="40"/>
      <c r="E7" s="40"/>
      <c r="F7" s="40"/>
      <c r="G7" s="40"/>
      <c r="H7" s="40"/>
      <c r="I7" s="40"/>
    </row>
    <row r="8" spans="1:10" s="1" customFormat="1" ht="14" x14ac:dyDescent="0.3">
      <c r="A8" s="107" t="s">
        <v>0</v>
      </c>
      <c r="B8" s="105" t="s">
        <v>1</v>
      </c>
      <c r="C8" s="105" t="s">
        <v>2</v>
      </c>
      <c r="D8" s="108" t="s">
        <v>14</v>
      </c>
      <c r="E8" s="107" t="s">
        <v>30</v>
      </c>
      <c r="F8" s="107" t="s">
        <v>31</v>
      </c>
      <c r="G8" s="105" t="s">
        <v>3</v>
      </c>
      <c r="H8" s="105" t="s">
        <v>4</v>
      </c>
      <c r="I8" s="65"/>
      <c r="J8" s="2"/>
    </row>
    <row r="9" spans="1:10" s="1" customFormat="1" ht="14" x14ac:dyDescent="0.3">
      <c r="A9" s="107"/>
      <c r="B9" s="105"/>
      <c r="C9" s="105"/>
      <c r="D9" s="109"/>
      <c r="E9" s="107"/>
      <c r="F9" s="107"/>
      <c r="G9" s="105"/>
      <c r="H9" s="105"/>
      <c r="I9" s="72"/>
      <c r="J9" s="2"/>
    </row>
    <row r="10" spans="1:10" s="1" customFormat="1" ht="14" x14ac:dyDescent="0.3">
      <c r="A10" s="41"/>
      <c r="B10" s="42" t="s">
        <v>5</v>
      </c>
      <c r="C10" s="43"/>
      <c r="D10" s="44">
        <f>D11+D12+D13+D14</f>
        <v>754167</v>
      </c>
      <c r="E10" s="44">
        <f t="shared" ref="E10:G10" si="0">E11+E12+E13+E14</f>
        <v>529371</v>
      </c>
      <c r="F10" s="44">
        <f t="shared" si="0"/>
        <v>529371</v>
      </c>
      <c r="G10" s="44">
        <f t="shared" si="0"/>
        <v>529371</v>
      </c>
      <c r="H10" s="45"/>
      <c r="I10" s="73"/>
      <c r="J10" s="2"/>
    </row>
    <row r="11" spans="1:10" s="1" customFormat="1" ht="14" x14ac:dyDescent="0.3">
      <c r="A11" s="41" t="s">
        <v>6</v>
      </c>
      <c r="B11" s="42" t="s">
        <v>7</v>
      </c>
      <c r="C11" s="43"/>
      <c r="D11" s="44">
        <f>SUM(D20)</f>
        <v>510621</v>
      </c>
      <c r="E11" s="44">
        <f t="shared" ref="E11:G11" si="1">SUM(E20)</f>
        <v>510621</v>
      </c>
      <c r="F11" s="44">
        <f t="shared" si="1"/>
        <v>510621</v>
      </c>
      <c r="G11" s="44">
        <f t="shared" si="1"/>
        <v>510621</v>
      </c>
      <c r="H11" s="45"/>
      <c r="I11" s="73"/>
      <c r="J11" s="2"/>
    </row>
    <row r="12" spans="1:10" s="1" customFormat="1" ht="14" x14ac:dyDescent="0.3">
      <c r="A12" s="41" t="s">
        <v>8</v>
      </c>
      <c r="B12" s="42" t="s">
        <v>9</v>
      </c>
      <c r="C12" s="43"/>
      <c r="D12" s="44">
        <f>SUM(D16,D28,D32,D36)</f>
        <v>243546</v>
      </c>
      <c r="E12" s="44">
        <f t="shared" ref="E12:G12" si="2">SUM(E16,E28,E32,E36)</f>
        <v>18750</v>
      </c>
      <c r="F12" s="44">
        <f t="shared" si="2"/>
        <v>18750</v>
      </c>
      <c r="G12" s="44">
        <f t="shared" si="2"/>
        <v>18750</v>
      </c>
      <c r="H12" s="45"/>
      <c r="I12" s="73"/>
      <c r="J12" s="2"/>
    </row>
    <row r="13" spans="1:10" s="1" customFormat="1" ht="23" x14ac:dyDescent="0.3">
      <c r="A13" s="41" t="s">
        <v>10</v>
      </c>
      <c r="B13" s="42" t="s">
        <v>11</v>
      </c>
      <c r="C13" s="43"/>
      <c r="D13" s="44"/>
      <c r="E13" s="44"/>
      <c r="F13" s="44"/>
      <c r="G13" s="44"/>
      <c r="H13" s="45"/>
      <c r="I13" s="73"/>
      <c r="J13" s="2"/>
    </row>
    <row r="14" spans="1:10" s="1" customFormat="1" ht="23" x14ac:dyDescent="0.3">
      <c r="A14" s="41" t="s">
        <v>12</v>
      </c>
      <c r="B14" s="42" t="s">
        <v>13</v>
      </c>
      <c r="C14" s="43"/>
      <c r="D14" s="44"/>
      <c r="E14" s="44"/>
      <c r="F14" s="44"/>
      <c r="G14" s="44"/>
      <c r="H14" s="45"/>
      <c r="I14" s="73"/>
      <c r="J14" s="2"/>
    </row>
    <row r="15" spans="1:10" s="1" customFormat="1" ht="30" customHeight="1" x14ac:dyDescent="0.3">
      <c r="A15" s="106" t="s">
        <v>87</v>
      </c>
      <c r="B15" s="106"/>
      <c r="C15" s="106"/>
      <c r="D15" s="106"/>
      <c r="E15" s="106"/>
      <c r="F15" s="106"/>
      <c r="G15" s="106"/>
      <c r="H15" s="106"/>
      <c r="I15" s="74"/>
      <c r="J15" s="2"/>
    </row>
    <row r="16" spans="1:10" x14ac:dyDescent="0.35">
      <c r="A16" s="46" t="s">
        <v>8</v>
      </c>
      <c r="B16" s="47" t="s">
        <v>26</v>
      </c>
      <c r="C16" s="46"/>
      <c r="D16" s="48">
        <f>D17</f>
        <v>13500</v>
      </c>
      <c r="E16" s="48">
        <f t="shared" ref="E16:G17" si="3">E17</f>
        <v>13500</v>
      </c>
      <c r="F16" s="48">
        <f t="shared" si="3"/>
        <v>13500</v>
      </c>
      <c r="G16" s="48">
        <f t="shared" si="3"/>
        <v>13500</v>
      </c>
      <c r="H16" s="49"/>
      <c r="I16" s="75"/>
    </row>
    <row r="17" spans="1:18" x14ac:dyDescent="0.35">
      <c r="A17" s="50" t="s">
        <v>36</v>
      </c>
      <c r="B17" s="51" t="s">
        <v>35</v>
      </c>
      <c r="C17" s="52"/>
      <c r="D17" s="22">
        <f>D18</f>
        <v>13500</v>
      </c>
      <c r="E17" s="22">
        <f t="shared" si="3"/>
        <v>13500</v>
      </c>
      <c r="F17" s="22">
        <f t="shared" si="3"/>
        <v>13500</v>
      </c>
      <c r="G17" s="22">
        <f t="shared" si="3"/>
        <v>13500</v>
      </c>
      <c r="H17" s="22"/>
      <c r="I17" s="67"/>
    </row>
    <row r="18" spans="1:18" ht="34.5" x14ac:dyDescent="0.35">
      <c r="A18" s="53" t="s">
        <v>38</v>
      </c>
      <c r="B18" s="51" t="s">
        <v>37</v>
      </c>
      <c r="C18" s="51" t="s">
        <v>65</v>
      </c>
      <c r="D18" s="22">
        <v>13500</v>
      </c>
      <c r="E18" s="22">
        <v>13500</v>
      </c>
      <c r="F18" s="22">
        <v>13500</v>
      </c>
      <c r="G18" s="22">
        <v>13500</v>
      </c>
      <c r="H18" s="51" t="s">
        <v>64</v>
      </c>
      <c r="I18" s="68"/>
    </row>
    <row r="19" spans="1:18" s="1" customFormat="1" ht="34" customHeight="1" x14ac:dyDescent="0.3">
      <c r="A19" s="106" t="s">
        <v>103</v>
      </c>
      <c r="B19" s="106"/>
      <c r="C19" s="106"/>
      <c r="D19" s="106"/>
      <c r="E19" s="106"/>
      <c r="F19" s="106"/>
      <c r="G19" s="106"/>
      <c r="H19" s="106"/>
      <c r="I19" s="66"/>
      <c r="J19" s="2"/>
      <c r="K19" s="102" t="s">
        <v>101</v>
      </c>
      <c r="L19" s="102"/>
      <c r="M19" s="102"/>
      <c r="N19" s="102"/>
      <c r="O19" s="102"/>
      <c r="P19" s="102"/>
      <c r="Q19" s="102"/>
    </row>
    <row r="20" spans="1:18" s="6" customFormat="1" ht="57.5" x14ac:dyDescent="0.3">
      <c r="A20" s="46" t="s">
        <v>6</v>
      </c>
      <c r="B20" s="47" t="s">
        <v>15</v>
      </c>
      <c r="C20" s="46"/>
      <c r="D20" s="48">
        <f>SUM(D21,D24)</f>
        <v>510621</v>
      </c>
      <c r="E20" s="48">
        <f t="shared" ref="E20:G20" si="4">SUM(E21,E24)</f>
        <v>510621</v>
      </c>
      <c r="F20" s="48">
        <f t="shared" si="4"/>
        <v>510621</v>
      </c>
      <c r="G20" s="48">
        <f t="shared" si="4"/>
        <v>510621</v>
      </c>
      <c r="H20" s="54" t="s">
        <v>55</v>
      </c>
      <c r="I20" s="76"/>
      <c r="K20" s="77" t="s">
        <v>89</v>
      </c>
      <c r="L20" s="77" t="s">
        <v>90</v>
      </c>
      <c r="M20" s="77" t="s">
        <v>91</v>
      </c>
      <c r="N20" s="77" t="s">
        <v>102</v>
      </c>
      <c r="O20" s="77" t="s">
        <v>104</v>
      </c>
      <c r="P20" s="77" t="s">
        <v>92</v>
      </c>
      <c r="Q20" s="77" t="s">
        <v>93</v>
      </c>
    </row>
    <row r="21" spans="1:18" s="1" customFormat="1" ht="14" x14ac:dyDescent="0.3">
      <c r="A21" s="55" t="s">
        <v>16</v>
      </c>
      <c r="B21" s="79" t="s">
        <v>17</v>
      </c>
      <c r="C21" s="80"/>
      <c r="D21" s="81">
        <f>SUM(D22,D23)</f>
        <v>398910</v>
      </c>
      <c r="E21" s="81">
        <f t="shared" ref="E21:G21" si="5">SUM(E22,E23)</f>
        <v>398910</v>
      </c>
      <c r="F21" s="81">
        <f t="shared" si="5"/>
        <v>398910</v>
      </c>
      <c r="G21" s="81">
        <f t="shared" si="5"/>
        <v>398910</v>
      </c>
      <c r="H21" s="82"/>
      <c r="I21" s="90"/>
      <c r="J21" s="91"/>
      <c r="K21" s="99" t="s">
        <v>94</v>
      </c>
      <c r="L21" s="78">
        <v>14</v>
      </c>
      <c r="M21" s="78">
        <v>3110</v>
      </c>
      <c r="N21" s="78">
        <v>4607</v>
      </c>
      <c r="O21" s="78"/>
      <c r="P21" s="78">
        <f>N21-M21</f>
        <v>1497</v>
      </c>
      <c r="Q21" s="78">
        <v>1</v>
      </c>
    </row>
    <row r="22" spans="1:18" s="1" customFormat="1" ht="151" customHeight="1" x14ac:dyDescent="0.3">
      <c r="A22" s="53" t="s">
        <v>18</v>
      </c>
      <c r="B22" s="83" t="s">
        <v>19</v>
      </c>
      <c r="C22" s="112" t="s">
        <v>108</v>
      </c>
      <c r="D22" s="84">
        <v>284937</v>
      </c>
      <c r="E22" s="84">
        <v>284937</v>
      </c>
      <c r="F22" s="84">
        <v>284937</v>
      </c>
      <c r="G22" s="84">
        <v>284937</v>
      </c>
      <c r="H22" s="101" t="s">
        <v>110</v>
      </c>
      <c r="I22" s="100"/>
      <c r="J22" s="94"/>
      <c r="K22" s="99" t="s">
        <v>98</v>
      </c>
      <c r="L22" s="78">
        <v>11</v>
      </c>
      <c r="M22" s="78">
        <v>2277</v>
      </c>
      <c r="N22" s="78"/>
      <c r="O22" s="78">
        <v>3120</v>
      </c>
      <c r="P22" s="78">
        <f>O22-M22</f>
        <v>843</v>
      </c>
      <c r="Q22" s="78">
        <v>2</v>
      </c>
    </row>
    <row r="23" spans="1:18" ht="101.25" customHeight="1" x14ac:dyDescent="0.35">
      <c r="A23" s="53" t="s">
        <v>20</v>
      </c>
      <c r="B23" s="83" t="s">
        <v>21</v>
      </c>
      <c r="C23" s="113"/>
      <c r="D23" s="84">
        <v>113973</v>
      </c>
      <c r="E23" s="84">
        <v>113973</v>
      </c>
      <c r="F23" s="84">
        <v>113973</v>
      </c>
      <c r="G23" s="84">
        <v>113973</v>
      </c>
      <c r="H23" s="85" t="s">
        <v>109</v>
      </c>
      <c r="I23" s="92"/>
      <c r="J23" s="93"/>
      <c r="K23" s="78" t="s">
        <v>95</v>
      </c>
      <c r="L23" s="78">
        <v>11</v>
      </c>
      <c r="M23" s="78">
        <v>2277</v>
      </c>
      <c r="N23" s="78"/>
      <c r="O23" s="78">
        <v>3120</v>
      </c>
      <c r="P23" s="78">
        <f>O23-M23</f>
        <v>843</v>
      </c>
      <c r="Q23" s="78">
        <v>1</v>
      </c>
      <c r="R23" s="1"/>
    </row>
    <row r="24" spans="1:18" ht="57.5" x14ac:dyDescent="0.35">
      <c r="A24" s="51" t="s">
        <v>22</v>
      </c>
      <c r="B24" s="86" t="s">
        <v>23</v>
      </c>
      <c r="C24" s="113"/>
      <c r="D24" s="84">
        <f>SUM(D25,D26)</f>
        <v>111711</v>
      </c>
      <c r="E24" s="84">
        <f t="shared" ref="E24:G24" si="6">SUM(E25,E26)</f>
        <v>111711</v>
      </c>
      <c r="F24" s="84">
        <f t="shared" si="6"/>
        <v>111711</v>
      </c>
      <c r="G24" s="84">
        <f t="shared" si="6"/>
        <v>111711</v>
      </c>
      <c r="H24" s="87"/>
      <c r="I24" s="95"/>
      <c r="J24" s="96"/>
      <c r="K24" s="78" t="s">
        <v>97</v>
      </c>
      <c r="L24" s="78">
        <v>11</v>
      </c>
      <c r="M24" s="78">
        <v>1766</v>
      </c>
      <c r="N24" s="78">
        <v>2496</v>
      </c>
      <c r="O24" s="78"/>
      <c r="P24" s="78">
        <f>N24-M24</f>
        <v>730</v>
      </c>
      <c r="Q24" s="78">
        <v>4</v>
      </c>
      <c r="R24" s="1"/>
    </row>
    <row r="25" spans="1:18" ht="46" x14ac:dyDescent="0.35">
      <c r="A25" s="53" t="s">
        <v>54</v>
      </c>
      <c r="B25" s="86" t="s">
        <v>53</v>
      </c>
      <c r="C25" s="113"/>
      <c r="D25" s="84">
        <f>ROUND((D22+D23+D26)/100*23.59,0)</f>
        <v>97464</v>
      </c>
      <c r="E25" s="84">
        <f t="shared" ref="E25:G25" si="7">ROUND((E22+E23+E26)/100*23.59,0)</f>
        <v>97464</v>
      </c>
      <c r="F25" s="84">
        <f t="shared" si="7"/>
        <v>97464</v>
      </c>
      <c r="G25" s="84">
        <f t="shared" si="7"/>
        <v>97464</v>
      </c>
      <c r="H25" s="88"/>
      <c r="I25" s="95"/>
      <c r="J25" s="96"/>
      <c r="K25" s="78" t="s">
        <v>97</v>
      </c>
      <c r="L25" s="78">
        <v>11</v>
      </c>
      <c r="M25" s="78">
        <v>1766</v>
      </c>
      <c r="N25" s="78"/>
      <c r="O25" s="78">
        <v>3120</v>
      </c>
      <c r="P25" s="78">
        <f>O25-M25</f>
        <v>1354</v>
      </c>
      <c r="Q25" s="78">
        <v>1</v>
      </c>
      <c r="R25" s="1"/>
    </row>
    <row r="26" spans="1:18" ht="80.5" customHeight="1" x14ac:dyDescent="0.35">
      <c r="A26" s="53" t="s">
        <v>24</v>
      </c>
      <c r="B26" s="83" t="s">
        <v>25</v>
      </c>
      <c r="C26" s="114"/>
      <c r="D26" s="84">
        <v>14247</v>
      </c>
      <c r="E26" s="84">
        <v>14247</v>
      </c>
      <c r="F26" s="84">
        <v>14247</v>
      </c>
      <c r="G26" s="84">
        <v>14247</v>
      </c>
      <c r="H26" s="89" t="s">
        <v>105</v>
      </c>
      <c r="I26" s="95"/>
      <c r="J26" s="93"/>
      <c r="K26" s="78" t="s">
        <v>97</v>
      </c>
      <c r="L26" s="78">
        <v>11</v>
      </c>
      <c r="M26" s="78">
        <v>1961</v>
      </c>
      <c r="N26" s="78">
        <v>2496</v>
      </c>
      <c r="O26" s="78"/>
      <c r="P26" s="78">
        <f>N26-M26</f>
        <v>535</v>
      </c>
      <c r="Q26" s="78">
        <v>2</v>
      </c>
      <c r="R26" s="1"/>
    </row>
    <row r="27" spans="1:18" s="1" customFormat="1" ht="66" customHeight="1" x14ac:dyDescent="0.3">
      <c r="A27" s="106" t="s">
        <v>75</v>
      </c>
      <c r="B27" s="106"/>
      <c r="C27" s="106"/>
      <c r="D27" s="106"/>
      <c r="E27" s="106"/>
      <c r="F27" s="106"/>
      <c r="G27" s="106"/>
      <c r="H27" s="106"/>
      <c r="I27" s="66"/>
      <c r="J27" s="2"/>
      <c r="K27" s="78" t="s">
        <v>100</v>
      </c>
      <c r="L27" s="78">
        <v>9</v>
      </c>
      <c r="M27" s="78">
        <v>1514</v>
      </c>
      <c r="N27" s="78">
        <v>1999</v>
      </c>
      <c r="O27" s="78"/>
      <c r="P27" s="78">
        <f t="shared" ref="P27" si="8">N27-M27</f>
        <v>485</v>
      </c>
      <c r="Q27" s="78">
        <v>11</v>
      </c>
      <c r="R27" s="98" t="s">
        <v>106</v>
      </c>
    </row>
    <row r="28" spans="1:18" x14ac:dyDescent="0.35">
      <c r="A28" s="46" t="s">
        <v>8</v>
      </c>
      <c r="B28" s="47" t="s">
        <v>26</v>
      </c>
      <c r="C28" s="46"/>
      <c r="D28" s="48">
        <f>D29</f>
        <v>75000</v>
      </c>
      <c r="E28" s="48">
        <f t="shared" ref="E28:G29" si="9">E29</f>
        <v>5250</v>
      </c>
      <c r="F28" s="48">
        <f t="shared" si="9"/>
        <v>5250</v>
      </c>
      <c r="G28" s="48">
        <f t="shared" si="9"/>
        <v>5250</v>
      </c>
      <c r="H28" s="22"/>
      <c r="I28" s="67"/>
      <c r="K28" s="99" t="s">
        <v>99</v>
      </c>
      <c r="L28" s="78">
        <v>10</v>
      </c>
      <c r="M28" s="78">
        <v>1766</v>
      </c>
      <c r="N28" s="78">
        <v>1999</v>
      </c>
      <c r="O28" s="78"/>
      <c r="P28" s="78">
        <f>N28-M28</f>
        <v>233</v>
      </c>
      <c r="Q28" s="78">
        <v>15</v>
      </c>
      <c r="R28" s="1"/>
    </row>
    <row r="29" spans="1:18" x14ac:dyDescent="0.35">
      <c r="A29" s="50" t="s">
        <v>36</v>
      </c>
      <c r="B29" s="51" t="s">
        <v>35</v>
      </c>
      <c r="C29" s="52"/>
      <c r="D29" s="22">
        <f>D30</f>
        <v>75000</v>
      </c>
      <c r="E29" s="22">
        <f t="shared" si="9"/>
        <v>5250</v>
      </c>
      <c r="F29" s="22">
        <f t="shared" si="9"/>
        <v>5250</v>
      </c>
      <c r="G29" s="22">
        <f t="shared" si="9"/>
        <v>5250</v>
      </c>
      <c r="H29" s="56"/>
      <c r="I29" s="69"/>
      <c r="K29" s="99" t="s">
        <v>99</v>
      </c>
      <c r="L29" s="78">
        <v>10</v>
      </c>
      <c r="M29" s="78">
        <v>1766</v>
      </c>
      <c r="N29" s="78"/>
      <c r="O29" s="78">
        <v>2499</v>
      </c>
      <c r="P29" s="78">
        <f>O29-M29</f>
        <v>733</v>
      </c>
      <c r="Q29" s="78">
        <v>4</v>
      </c>
      <c r="R29" s="1"/>
    </row>
    <row r="30" spans="1:18" ht="125.25" customHeight="1" x14ac:dyDescent="0.35">
      <c r="A30" s="53" t="s">
        <v>57</v>
      </c>
      <c r="B30" s="51" t="s">
        <v>58</v>
      </c>
      <c r="C30" s="21" t="s">
        <v>59</v>
      </c>
      <c r="D30" s="22">
        <v>75000</v>
      </c>
      <c r="E30" s="22">
        <v>5250</v>
      </c>
      <c r="F30" s="22">
        <v>5250</v>
      </c>
      <c r="G30" s="22">
        <v>5250</v>
      </c>
      <c r="H30" s="22" t="s">
        <v>56</v>
      </c>
      <c r="I30" s="67"/>
      <c r="K30" s="99" t="s">
        <v>99</v>
      </c>
      <c r="L30" s="78">
        <v>10</v>
      </c>
      <c r="M30" s="78">
        <v>1961</v>
      </c>
      <c r="N30" s="78">
        <v>1999</v>
      </c>
      <c r="O30" s="78"/>
      <c r="P30" s="78">
        <f>N30-M30</f>
        <v>38</v>
      </c>
      <c r="Q30" s="78">
        <v>2</v>
      </c>
    </row>
    <row r="31" spans="1:18" s="1" customFormat="1" ht="60" customHeight="1" x14ac:dyDescent="0.3">
      <c r="A31" s="106" t="s">
        <v>88</v>
      </c>
      <c r="B31" s="106"/>
      <c r="C31" s="106"/>
      <c r="D31" s="106"/>
      <c r="E31" s="106"/>
      <c r="F31" s="106"/>
      <c r="G31" s="106"/>
      <c r="H31" s="106"/>
      <c r="I31" s="66"/>
      <c r="J31" s="2"/>
      <c r="K31" s="78" t="s">
        <v>96</v>
      </c>
      <c r="L31" s="78">
        <v>9</v>
      </c>
      <c r="M31" s="78">
        <v>1682</v>
      </c>
      <c r="N31" s="78">
        <v>1999</v>
      </c>
      <c r="O31" s="78"/>
      <c r="P31" s="78">
        <f>N31-M31</f>
        <v>317</v>
      </c>
      <c r="Q31" s="78">
        <v>8</v>
      </c>
      <c r="R31" s="98" t="s">
        <v>107</v>
      </c>
    </row>
    <row r="32" spans="1:18" x14ac:dyDescent="0.35">
      <c r="A32" s="46" t="s">
        <v>8</v>
      </c>
      <c r="B32" s="47" t="s">
        <v>26</v>
      </c>
      <c r="C32" s="46"/>
      <c r="D32" s="48">
        <f>D33</f>
        <v>80508</v>
      </c>
      <c r="E32" s="48">
        <f t="shared" ref="E32:G33" si="10">E33</f>
        <v>0</v>
      </c>
      <c r="F32" s="48">
        <f t="shared" si="10"/>
        <v>0</v>
      </c>
      <c r="G32" s="48">
        <f t="shared" si="10"/>
        <v>0</v>
      </c>
      <c r="H32" s="22"/>
      <c r="I32" s="67"/>
    </row>
    <row r="33" spans="1:17" x14ac:dyDescent="0.35">
      <c r="A33" s="50" t="s">
        <v>36</v>
      </c>
      <c r="B33" s="51" t="s">
        <v>35</v>
      </c>
      <c r="C33" s="52"/>
      <c r="D33" s="22">
        <f>D34</f>
        <v>80508</v>
      </c>
      <c r="E33" s="22">
        <f t="shared" si="10"/>
        <v>0</v>
      </c>
      <c r="F33" s="22">
        <f t="shared" si="10"/>
        <v>0</v>
      </c>
      <c r="G33" s="22">
        <f t="shared" si="10"/>
        <v>0</v>
      </c>
      <c r="H33" s="56"/>
      <c r="I33" s="69"/>
    </row>
    <row r="34" spans="1:17" ht="69" x14ac:dyDescent="0.35">
      <c r="A34" s="53" t="s">
        <v>57</v>
      </c>
      <c r="B34" s="51" t="s">
        <v>58</v>
      </c>
      <c r="C34" s="21" t="s">
        <v>81</v>
      </c>
      <c r="D34" s="22">
        <v>80508</v>
      </c>
      <c r="E34" s="22"/>
      <c r="F34" s="22"/>
      <c r="G34" s="22"/>
      <c r="H34" s="22" t="s">
        <v>80</v>
      </c>
      <c r="I34" s="67"/>
    </row>
    <row r="35" spans="1:17" s="1" customFormat="1" ht="30" customHeight="1" x14ac:dyDescent="0.35">
      <c r="A35" s="106" t="s">
        <v>76</v>
      </c>
      <c r="B35" s="106"/>
      <c r="C35" s="106"/>
      <c r="D35" s="106"/>
      <c r="E35" s="106"/>
      <c r="F35" s="106"/>
      <c r="G35" s="106"/>
      <c r="H35" s="106"/>
      <c r="I35" s="66"/>
      <c r="J35" s="2"/>
      <c r="K35"/>
      <c r="L35"/>
      <c r="M35"/>
      <c r="N35"/>
      <c r="O35"/>
      <c r="P35"/>
      <c r="Q35"/>
    </row>
    <row r="36" spans="1:17" x14ac:dyDescent="0.35">
      <c r="A36" s="46" t="s">
        <v>8</v>
      </c>
      <c r="B36" s="47" t="s">
        <v>26</v>
      </c>
      <c r="C36" s="46"/>
      <c r="D36" s="48">
        <f>D37</f>
        <v>74538</v>
      </c>
      <c r="E36" s="48">
        <f t="shared" ref="E36:E37" si="11">E37</f>
        <v>0</v>
      </c>
      <c r="F36" s="48">
        <f t="shared" ref="F36:F37" si="12">F37</f>
        <v>0</v>
      </c>
      <c r="G36" s="48">
        <f t="shared" ref="G36:G37" si="13">G37</f>
        <v>0</v>
      </c>
      <c r="H36" s="57"/>
      <c r="I36" s="70"/>
    </row>
    <row r="37" spans="1:17" x14ac:dyDescent="0.35">
      <c r="A37" s="50" t="s">
        <v>36</v>
      </c>
      <c r="B37" s="51" t="s">
        <v>35</v>
      </c>
      <c r="C37" s="52"/>
      <c r="D37" s="22">
        <f>D38</f>
        <v>74538</v>
      </c>
      <c r="E37" s="22">
        <f t="shared" si="11"/>
        <v>0</v>
      </c>
      <c r="F37" s="22">
        <f t="shared" si="12"/>
        <v>0</v>
      </c>
      <c r="G37" s="22">
        <f t="shared" si="13"/>
        <v>0</v>
      </c>
      <c r="H37" s="56"/>
      <c r="I37" s="69"/>
    </row>
    <row r="38" spans="1:17" ht="134.15" customHeight="1" x14ac:dyDescent="0.35">
      <c r="A38" s="53" t="s">
        <v>57</v>
      </c>
      <c r="B38" s="51" t="s">
        <v>58</v>
      </c>
      <c r="C38" s="21"/>
      <c r="D38" s="22">
        <f>74538</f>
        <v>74538</v>
      </c>
      <c r="E38" s="22"/>
      <c r="F38" s="22"/>
      <c r="G38" s="22"/>
      <c r="H38" s="60" t="s">
        <v>84</v>
      </c>
      <c r="I38" s="71"/>
    </row>
    <row r="39" spans="1:17" x14ac:dyDescent="0.35">
      <c r="A39" s="58"/>
      <c r="B39" s="58"/>
      <c r="C39" s="58"/>
      <c r="D39" s="59"/>
      <c r="E39" s="59"/>
      <c r="F39" s="59"/>
      <c r="G39" s="59"/>
      <c r="H39" s="59"/>
      <c r="I39" s="59"/>
    </row>
    <row r="40" spans="1:17" s="1" customFormat="1" ht="14" x14ac:dyDescent="0.3">
      <c r="A40" s="40" t="s">
        <v>27</v>
      </c>
      <c r="B40" s="40"/>
      <c r="C40" s="40"/>
      <c r="D40" s="40"/>
      <c r="E40" s="40"/>
      <c r="F40" s="40"/>
      <c r="G40" s="40"/>
      <c r="H40" s="40"/>
      <c r="I40" s="40"/>
    </row>
    <row r="41" spans="1:17" s="1" customFormat="1" ht="14" x14ac:dyDescent="0.3"/>
  </sheetData>
  <mergeCells count="20">
    <mergeCell ref="A27:H27"/>
    <mergeCell ref="A35:H35"/>
    <mergeCell ref="A3:H3"/>
    <mergeCell ref="A6:H6"/>
    <mergeCell ref="A4:H4"/>
    <mergeCell ref="C22:C26"/>
    <mergeCell ref="A31:H31"/>
    <mergeCell ref="K19:Q19"/>
    <mergeCell ref="E1:H1"/>
    <mergeCell ref="A5:H5"/>
    <mergeCell ref="G8:G9"/>
    <mergeCell ref="H8:H9"/>
    <mergeCell ref="A19:H19"/>
    <mergeCell ref="A8:A9"/>
    <mergeCell ref="B8:B9"/>
    <mergeCell ref="C8:C9"/>
    <mergeCell ref="D8:D9"/>
    <mergeCell ref="E8:E9"/>
    <mergeCell ref="F8:F9"/>
    <mergeCell ref="A15:H15"/>
  </mergeCells>
  <pageMargins left="0.70866141732283472" right="0.24" top="0.74803149606299213" bottom="0.74803149606299213" header="0.31496062992125984" footer="0.31496062992125984"/>
  <pageSetup paperSize="9" scale="4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7"/>
  <sheetViews>
    <sheetView zoomScale="90" zoomScaleNormal="90" workbookViewId="0">
      <selection activeCell="K7" sqref="K7"/>
    </sheetView>
  </sheetViews>
  <sheetFormatPr defaultRowHeight="14.5" x14ac:dyDescent="0.35"/>
  <cols>
    <col min="2" max="2" width="17.7265625" customWidth="1"/>
    <col min="3" max="3" width="23.7265625" style="25" customWidth="1"/>
    <col min="4" max="4" width="13.54296875" style="25" customWidth="1"/>
    <col min="5" max="5" width="13" customWidth="1"/>
    <col min="6" max="6" width="12" customWidth="1"/>
    <col min="7" max="7" width="16.1796875" bestFit="1" customWidth="1"/>
    <col min="8" max="8" width="28" customWidth="1"/>
  </cols>
  <sheetData>
    <row r="1" spans="1:9" ht="45" customHeight="1" x14ac:dyDescent="0.35">
      <c r="E1" s="115" t="s">
        <v>86</v>
      </c>
      <c r="F1" s="115"/>
      <c r="G1" s="115"/>
      <c r="H1" s="115"/>
    </row>
    <row r="2" spans="1:9" ht="27.75" customHeight="1" x14ac:dyDescent="0.35">
      <c r="E2" s="24"/>
      <c r="F2" s="24"/>
      <c r="G2" s="24"/>
      <c r="H2" s="24" t="s">
        <v>70</v>
      </c>
    </row>
    <row r="3" spans="1:9" s="1" customFormat="1" ht="14" x14ac:dyDescent="0.3">
      <c r="A3" s="110" t="s">
        <v>32</v>
      </c>
      <c r="B3" s="110"/>
      <c r="C3" s="110"/>
      <c r="D3" s="110"/>
      <c r="E3" s="110"/>
      <c r="F3" s="110"/>
      <c r="G3" s="110"/>
      <c r="H3" s="110"/>
    </row>
    <row r="4" spans="1:9" ht="14.5" customHeight="1" x14ac:dyDescent="0.35">
      <c r="A4" s="116" t="s">
        <v>33</v>
      </c>
      <c r="B4" s="116"/>
      <c r="C4" s="116"/>
      <c r="D4" s="116"/>
      <c r="E4" s="116"/>
      <c r="F4" s="116"/>
      <c r="G4" s="116"/>
      <c r="H4" s="116"/>
    </row>
    <row r="5" spans="1:9" ht="14.5" customHeight="1" x14ac:dyDescent="0.35">
      <c r="A5" s="117" t="s">
        <v>34</v>
      </c>
      <c r="B5" s="117"/>
      <c r="C5" s="117"/>
      <c r="D5" s="117"/>
      <c r="E5" s="117"/>
      <c r="F5" s="117"/>
      <c r="G5" s="117"/>
      <c r="H5" s="117"/>
    </row>
    <row r="6" spans="1:9" ht="14.5" customHeight="1" x14ac:dyDescent="0.35">
      <c r="A6" s="116" t="s">
        <v>29</v>
      </c>
      <c r="B6" s="116"/>
      <c r="C6" s="116"/>
      <c r="D6" s="116"/>
      <c r="E6" s="116"/>
      <c r="F6" s="116"/>
      <c r="G6" s="116"/>
      <c r="H6" s="116"/>
    </row>
    <row r="7" spans="1:9" s="1" customFormat="1" ht="14" x14ac:dyDescent="0.3">
      <c r="C7" s="26"/>
      <c r="D7" s="26"/>
    </row>
    <row r="8" spans="1:9" s="1" customFormat="1" ht="14" x14ac:dyDescent="0.3">
      <c r="A8" s="120" t="s">
        <v>0</v>
      </c>
      <c r="B8" s="121" t="s">
        <v>1</v>
      </c>
      <c r="C8" s="122" t="s">
        <v>2</v>
      </c>
      <c r="D8" s="123" t="s">
        <v>14</v>
      </c>
      <c r="E8" s="120" t="s">
        <v>30</v>
      </c>
      <c r="F8" s="120" t="s">
        <v>31</v>
      </c>
      <c r="G8" s="121" t="s">
        <v>3</v>
      </c>
      <c r="H8" s="121" t="s">
        <v>4</v>
      </c>
      <c r="I8" s="2"/>
    </row>
    <row r="9" spans="1:9" s="1" customFormat="1" ht="14" x14ac:dyDescent="0.3">
      <c r="A9" s="120"/>
      <c r="B9" s="121"/>
      <c r="C9" s="122"/>
      <c r="D9" s="124"/>
      <c r="E9" s="120"/>
      <c r="F9" s="120"/>
      <c r="G9" s="121"/>
      <c r="H9" s="121"/>
      <c r="I9" s="2"/>
    </row>
    <row r="10" spans="1:9" s="1" customFormat="1" ht="14" x14ac:dyDescent="0.3">
      <c r="A10" s="8"/>
      <c r="B10" s="9" t="s">
        <v>5</v>
      </c>
      <c r="C10" s="27"/>
      <c r="D10" s="35">
        <f>D11+D12+D13+D14</f>
        <v>1071374</v>
      </c>
      <c r="E10" s="11">
        <f t="shared" ref="E10:G10" si="0">E11+E12+E13+E14</f>
        <v>1071374</v>
      </c>
      <c r="F10" s="11">
        <f t="shared" si="0"/>
        <v>1071374</v>
      </c>
      <c r="G10" s="11">
        <f t="shared" si="0"/>
        <v>1071374</v>
      </c>
      <c r="H10" s="12"/>
      <c r="I10" s="2"/>
    </row>
    <row r="11" spans="1:9" s="1" customFormat="1" ht="14" x14ac:dyDescent="0.3">
      <c r="A11" s="8" t="s">
        <v>6</v>
      </c>
      <c r="B11" s="9" t="s">
        <v>7</v>
      </c>
      <c r="C11" s="27"/>
      <c r="D11" s="35"/>
      <c r="E11" s="11"/>
      <c r="F11" s="11"/>
      <c r="G11" s="11"/>
      <c r="H11" s="12"/>
      <c r="I11" s="2"/>
    </row>
    <row r="12" spans="1:9" s="1" customFormat="1" ht="42" x14ac:dyDescent="0.3">
      <c r="A12" s="8" t="s">
        <v>8</v>
      </c>
      <c r="B12" s="9" t="s">
        <v>9</v>
      </c>
      <c r="C12" s="27"/>
      <c r="D12" s="35">
        <f>SUM(D16,D23,D27,D32,D41)</f>
        <v>1071374</v>
      </c>
      <c r="E12" s="11">
        <f t="shared" ref="E12:F12" si="1">SUM(E16,E23,E27,E32,E41)</f>
        <v>1071374</v>
      </c>
      <c r="F12" s="11">
        <f t="shared" si="1"/>
        <v>1071374</v>
      </c>
      <c r="G12" s="11">
        <f>SUM(G16,G23,G27,G32,G41)</f>
        <v>1071374</v>
      </c>
      <c r="H12" s="10" t="s">
        <v>69</v>
      </c>
      <c r="I12" s="2"/>
    </row>
    <row r="13" spans="1:9" s="1" customFormat="1" ht="14" x14ac:dyDescent="0.3">
      <c r="A13" s="8" t="s">
        <v>10</v>
      </c>
      <c r="B13" s="9" t="s">
        <v>11</v>
      </c>
      <c r="C13" s="27"/>
      <c r="D13" s="35"/>
      <c r="E13" s="11"/>
      <c r="F13" s="11"/>
      <c r="G13" s="11"/>
      <c r="H13" s="12"/>
      <c r="I13" s="2"/>
    </row>
    <row r="14" spans="1:9" s="1" customFormat="1" ht="21" x14ac:dyDescent="0.3">
      <c r="A14" s="8" t="s">
        <v>12</v>
      </c>
      <c r="B14" s="9" t="s">
        <v>13</v>
      </c>
      <c r="C14" s="27"/>
      <c r="D14" s="35"/>
      <c r="E14" s="11"/>
      <c r="F14" s="11"/>
      <c r="G14" s="11"/>
      <c r="H14" s="12"/>
      <c r="I14" s="2"/>
    </row>
    <row r="15" spans="1:9" s="1" customFormat="1" ht="25.5" customHeight="1" x14ac:dyDescent="0.3">
      <c r="A15" s="106" t="s">
        <v>77</v>
      </c>
      <c r="B15" s="106"/>
      <c r="C15" s="106"/>
      <c r="D15" s="106"/>
      <c r="E15" s="106"/>
      <c r="F15" s="106"/>
      <c r="G15" s="106"/>
      <c r="H15" s="106"/>
      <c r="I15" s="2"/>
    </row>
    <row r="16" spans="1:9" x14ac:dyDescent="0.35">
      <c r="A16" s="17" t="s">
        <v>8</v>
      </c>
      <c r="B16" s="18" t="s">
        <v>26</v>
      </c>
      <c r="C16" s="28"/>
      <c r="D16" s="36">
        <f>D19+D17</f>
        <v>34968</v>
      </c>
      <c r="E16" s="19">
        <f>E19+E17</f>
        <v>34968</v>
      </c>
      <c r="F16" s="19">
        <f>F19+F17</f>
        <v>34968</v>
      </c>
      <c r="G16" s="19">
        <f>G19+G17</f>
        <v>34968</v>
      </c>
      <c r="H16" s="20"/>
    </row>
    <row r="17" spans="1:9" ht="21" x14ac:dyDescent="0.35">
      <c r="A17" s="13" t="s">
        <v>50</v>
      </c>
      <c r="B17" s="4" t="s">
        <v>49</v>
      </c>
      <c r="C17" s="29"/>
      <c r="D17" s="37">
        <f>D18</f>
        <v>5425</v>
      </c>
      <c r="E17" s="14">
        <f>E18</f>
        <v>5425</v>
      </c>
      <c r="F17" s="14">
        <f>F18</f>
        <v>5425</v>
      </c>
      <c r="G17" s="14">
        <f>G18</f>
        <v>5425</v>
      </c>
      <c r="H17" s="14"/>
    </row>
    <row r="18" spans="1:9" ht="31.5" x14ac:dyDescent="0.35">
      <c r="A18" s="7" t="s">
        <v>52</v>
      </c>
      <c r="B18" s="4" t="s">
        <v>51</v>
      </c>
      <c r="C18" s="30" t="s">
        <v>60</v>
      </c>
      <c r="D18" s="37">
        <v>5425</v>
      </c>
      <c r="E18" s="14">
        <v>5425</v>
      </c>
      <c r="F18" s="14">
        <v>5425</v>
      </c>
      <c r="G18" s="14">
        <v>5425</v>
      </c>
      <c r="H18" s="14"/>
    </row>
    <row r="19" spans="1:9" x14ac:dyDescent="0.35">
      <c r="A19" s="13" t="s">
        <v>36</v>
      </c>
      <c r="B19" s="4" t="s">
        <v>35</v>
      </c>
      <c r="C19" s="29"/>
      <c r="D19" s="37">
        <f>SUM(D20,D21)</f>
        <v>29543</v>
      </c>
      <c r="E19" s="14">
        <f t="shared" ref="E19:G19" si="2">SUM(E20,E21)</f>
        <v>29543</v>
      </c>
      <c r="F19" s="14">
        <f t="shared" si="2"/>
        <v>29543</v>
      </c>
      <c r="G19" s="14">
        <f t="shared" si="2"/>
        <v>29543</v>
      </c>
      <c r="H19" s="14"/>
    </row>
    <row r="20" spans="1:9" ht="42" x14ac:dyDescent="0.35">
      <c r="A20" s="7" t="s">
        <v>38</v>
      </c>
      <c r="B20" s="4" t="s">
        <v>37</v>
      </c>
      <c r="C20" s="31" t="s">
        <v>63</v>
      </c>
      <c r="D20" s="37">
        <v>4124</v>
      </c>
      <c r="E20" s="14">
        <v>4124</v>
      </c>
      <c r="F20" s="14">
        <v>4124</v>
      </c>
      <c r="G20" s="14">
        <v>4124</v>
      </c>
      <c r="H20" s="14"/>
    </row>
    <row r="21" spans="1:9" ht="165" customHeight="1" x14ac:dyDescent="0.35">
      <c r="A21" s="7" t="s">
        <v>57</v>
      </c>
      <c r="B21" s="4" t="s">
        <v>58</v>
      </c>
      <c r="C21" s="30" t="s">
        <v>82</v>
      </c>
      <c r="D21" s="37">
        <v>25419</v>
      </c>
      <c r="E21" s="14">
        <v>25419</v>
      </c>
      <c r="F21" s="14">
        <v>25419</v>
      </c>
      <c r="G21" s="14">
        <v>25419</v>
      </c>
      <c r="H21" s="14"/>
    </row>
    <row r="22" spans="1:9" s="1" customFormat="1" ht="19.5" customHeight="1" x14ac:dyDescent="0.3">
      <c r="A22" s="118" t="s">
        <v>78</v>
      </c>
      <c r="B22" s="118"/>
      <c r="C22" s="118"/>
      <c r="D22" s="118"/>
      <c r="E22" s="118"/>
      <c r="F22" s="118"/>
      <c r="G22" s="118"/>
      <c r="H22" s="118"/>
      <c r="I22" s="2"/>
    </row>
    <row r="23" spans="1:9" x14ac:dyDescent="0.35">
      <c r="A23" s="3" t="s">
        <v>8</v>
      </c>
      <c r="B23" s="5" t="s">
        <v>26</v>
      </c>
      <c r="C23" s="32"/>
      <c r="D23" s="38">
        <f>D24</f>
        <v>12110</v>
      </c>
      <c r="E23" s="16">
        <f t="shared" ref="E23:G23" si="3">E24</f>
        <v>12110</v>
      </c>
      <c r="F23" s="16">
        <f t="shared" si="3"/>
        <v>12110</v>
      </c>
      <c r="G23" s="16">
        <f t="shared" si="3"/>
        <v>12110</v>
      </c>
      <c r="H23" s="15"/>
    </row>
    <row r="24" spans="1:9" x14ac:dyDescent="0.35">
      <c r="A24" s="13" t="s">
        <v>36</v>
      </c>
      <c r="B24" s="4" t="s">
        <v>35</v>
      </c>
      <c r="C24" s="29"/>
      <c r="D24" s="37">
        <f>D25</f>
        <v>12110</v>
      </c>
      <c r="E24" s="14">
        <f t="shared" ref="E24:G24" si="4">E25</f>
        <v>12110</v>
      </c>
      <c r="F24" s="14">
        <f t="shared" si="4"/>
        <v>12110</v>
      </c>
      <c r="G24" s="14">
        <f t="shared" si="4"/>
        <v>12110</v>
      </c>
      <c r="H24" s="14"/>
    </row>
    <row r="25" spans="1:9" ht="52.5" x14ac:dyDescent="0.35">
      <c r="A25" s="7" t="s">
        <v>57</v>
      </c>
      <c r="B25" s="4" t="s">
        <v>58</v>
      </c>
      <c r="C25" s="30" t="s">
        <v>61</v>
      </c>
      <c r="D25" s="37">
        <v>12110</v>
      </c>
      <c r="E25" s="14">
        <v>12110</v>
      </c>
      <c r="F25" s="14">
        <v>12110</v>
      </c>
      <c r="G25" s="14">
        <v>12110</v>
      </c>
      <c r="H25" s="14"/>
    </row>
    <row r="26" spans="1:9" s="1" customFormat="1" ht="23.5" customHeight="1" x14ac:dyDescent="0.3">
      <c r="A26" s="118" t="s">
        <v>79</v>
      </c>
      <c r="B26" s="118"/>
      <c r="C26" s="118"/>
      <c r="D26" s="118"/>
      <c r="E26" s="118"/>
      <c r="F26" s="118"/>
      <c r="G26" s="118"/>
      <c r="H26" s="118"/>
      <c r="I26" s="2"/>
    </row>
    <row r="27" spans="1:9" x14ac:dyDescent="0.35">
      <c r="A27" s="3" t="s">
        <v>8</v>
      </c>
      <c r="B27" s="5" t="s">
        <v>26</v>
      </c>
      <c r="C27" s="32"/>
      <c r="D27" s="38">
        <f>D28</f>
        <v>658887</v>
      </c>
      <c r="E27" s="16">
        <f t="shared" ref="E27" si="5">E28</f>
        <v>658887</v>
      </c>
      <c r="F27" s="16">
        <f t="shared" ref="F27" si="6">F28</f>
        <v>658887</v>
      </c>
      <c r="G27" s="16">
        <f t="shared" ref="G27" si="7">G28</f>
        <v>658887</v>
      </c>
      <c r="H27" s="15"/>
    </row>
    <row r="28" spans="1:9" x14ac:dyDescent="0.35">
      <c r="A28" s="13" t="s">
        <v>36</v>
      </c>
      <c r="B28" s="4" t="s">
        <v>35</v>
      </c>
      <c r="C28" s="29"/>
      <c r="D28" s="37">
        <f>D29+D30</f>
        <v>658887</v>
      </c>
      <c r="E28" s="14">
        <f t="shared" ref="E28:G28" si="8">E29+E30</f>
        <v>658887</v>
      </c>
      <c r="F28" s="14">
        <f t="shared" si="8"/>
        <v>658887</v>
      </c>
      <c r="G28" s="14">
        <f t="shared" si="8"/>
        <v>658887</v>
      </c>
      <c r="H28" s="14"/>
    </row>
    <row r="29" spans="1:9" ht="63" x14ac:dyDescent="0.35">
      <c r="A29" s="7" t="s">
        <v>38</v>
      </c>
      <c r="B29" s="4" t="s">
        <v>37</v>
      </c>
      <c r="C29" s="33" t="s">
        <v>66</v>
      </c>
      <c r="D29" s="37">
        <v>250000</v>
      </c>
      <c r="E29" s="14">
        <v>250000</v>
      </c>
      <c r="F29" s="14">
        <v>250000</v>
      </c>
      <c r="G29" s="14">
        <v>250000</v>
      </c>
      <c r="H29" s="14"/>
    </row>
    <row r="30" spans="1:9" ht="42" x14ac:dyDescent="0.35">
      <c r="A30" s="7" t="s">
        <v>48</v>
      </c>
      <c r="B30" s="4" t="s">
        <v>47</v>
      </c>
      <c r="C30" s="30" t="s">
        <v>67</v>
      </c>
      <c r="D30" s="37">
        <v>408887</v>
      </c>
      <c r="E30" s="14">
        <v>408887</v>
      </c>
      <c r="F30" s="14">
        <v>408887</v>
      </c>
      <c r="G30" s="14">
        <v>408887</v>
      </c>
      <c r="H30" s="14"/>
    </row>
    <row r="31" spans="1:9" s="1" customFormat="1" ht="30" customHeight="1" x14ac:dyDescent="0.3">
      <c r="A31" s="119" t="s">
        <v>88</v>
      </c>
      <c r="B31" s="119"/>
      <c r="C31" s="119"/>
      <c r="D31" s="119"/>
      <c r="E31" s="119"/>
      <c r="F31" s="119"/>
      <c r="G31" s="119"/>
      <c r="H31" s="119"/>
      <c r="I31" s="2"/>
    </row>
    <row r="32" spans="1:9" x14ac:dyDescent="0.35">
      <c r="A32" s="17" t="s">
        <v>8</v>
      </c>
      <c r="B32" s="18" t="s">
        <v>26</v>
      </c>
      <c r="C32" s="28"/>
      <c r="D32" s="36">
        <f>D33+D38</f>
        <v>357126</v>
      </c>
      <c r="E32" s="19">
        <f t="shared" ref="E32:G32" si="9">E33+E38</f>
        <v>357126</v>
      </c>
      <c r="F32" s="19">
        <f t="shared" si="9"/>
        <v>357126</v>
      </c>
      <c r="G32" s="19">
        <f t="shared" si="9"/>
        <v>357126</v>
      </c>
      <c r="H32" s="20"/>
    </row>
    <row r="33" spans="1:9" x14ac:dyDescent="0.35">
      <c r="A33" s="13" t="s">
        <v>36</v>
      </c>
      <c r="B33" s="4" t="s">
        <v>35</v>
      </c>
      <c r="C33" s="29"/>
      <c r="D33" s="37">
        <f>SUM(D34,D35,D37,D36)</f>
        <v>255126</v>
      </c>
      <c r="E33" s="14">
        <f t="shared" ref="E33:G33" si="10">SUM(E34,E35,E37,E36)</f>
        <v>255126</v>
      </c>
      <c r="F33" s="14">
        <f t="shared" si="10"/>
        <v>255126</v>
      </c>
      <c r="G33" s="14">
        <f t="shared" si="10"/>
        <v>255126</v>
      </c>
      <c r="H33" s="14"/>
    </row>
    <row r="34" spans="1:9" ht="84" x14ac:dyDescent="0.35">
      <c r="A34" s="7" t="s">
        <v>38</v>
      </c>
      <c r="B34" s="4" t="s">
        <v>37</v>
      </c>
      <c r="C34" s="33" t="s">
        <v>71</v>
      </c>
      <c r="D34" s="37">
        <v>52672</v>
      </c>
      <c r="E34" s="14">
        <v>52672</v>
      </c>
      <c r="F34" s="14">
        <v>52672</v>
      </c>
      <c r="G34" s="14">
        <v>52672</v>
      </c>
      <c r="H34" s="14"/>
    </row>
    <row r="35" spans="1:9" ht="94.5" x14ac:dyDescent="0.35">
      <c r="A35" s="7" t="s">
        <v>39</v>
      </c>
      <c r="B35" s="4" t="s">
        <v>40</v>
      </c>
      <c r="C35" s="33" t="s">
        <v>72</v>
      </c>
      <c r="D35" s="37">
        <v>160365</v>
      </c>
      <c r="E35" s="14">
        <v>160365</v>
      </c>
      <c r="F35" s="14">
        <v>160365</v>
      </c>
      <c r="G35" s="14">
        <v>160365</v>
      </c>
      <c r="H35" s="14"/>
    </row>
    <row r="36" spans="1:9" ht="126" x14ac:dyDescent="0.35">
      <c r="A36" s="7" t="s">
        <v>57</v>
      </c>
      <c r="B36" s="4" t="s">
        <v>58</v>
      </c>
      <c r="C36" s="33" t="s">
        <v>73</v>
      </c>
      <c r="D36" s="14">
        <v>40229</v>
      </c>
      <c r="E36" s="14">
        <v>40229</v>
      </c>
      <c r="F36" s="14">
        <v>40229</v>
      </c>
      <c r="G36" s="14">
        <v>40229</v>
      </c>
      <c r="H36" s="14"/>
    </row>
    <row r="37" spans="1:9" ht="41.25" customHeight="1" x14ac:dyDescent="0.35">
      <c r="A37" s="7" t="s">
        <v>42</v>
      </c>
      <c r="B37" s="4" t="s">
        <v>41</v>
      </c>
      <c r="C37" s="33" t="s">
        <v>68</v>
      </c>
      <c r="D37" s="37">
        <v>1860</v>
      </c>
      <c r="E37" s="14">
        <v>1860</v>
      </c>
      <c r="F37" s="14">
        <v>1860</v>
      </c>
      <c r="G37" s="14">
        <v>1860</v>
      </c>
      <c r="H37" s="14"/>
    </row>
    <row r="38" spans="1:9" ht="42" x14ac:dyDescent="0.35">
      <c r="A38" s="13" t="s">
        <v>46</v>
      </c>
      <c r="B38" s="4" t="s">
        <v>45</v>
      </c>
      <c r="C38" s="34"/>
      <c r="D38" s="37">
        <f>D39</f>
        <v>102000</v>
      </c>
      <c r="E38" s="14">
        <f>E39</f>
        <v>102000</v>
      </c>
      <c r="F38" s="14">
        <f>F39</f>
        <v>102000</v>
      </c>
      <c r="G38" s="14">
        <f>G39</f>
        <v>102000</v>
      </c>
      <c r="H38" s="14"/>
    </row>
    <row r="39" spans="1:9" ht="52.5" x14ac:dyDescent="0.35">
      <c r="A39" s="7" t="s">
        <v>44</v>
      </c>
      <c r="B39" s="4" t="s">
        <v>43</v>
      </c>
      <c r="C39" s="30" t="s">
        <v>62</v>
      </c>
      <c r="D39" s="37">
        <v>102000</v>
      </c>
      <c r="E39" s="14">
        <v>102000</v>
      </c>
      <c r="F39" s="14">
        <v>102000</v>
      </c>
      <c r="G39" s="14">
        <v>102000</v>
      </c>
      <c r="H39" s="14"/>
    </row>
    <row r="40" spans="1:9" s="1" customFormat="1" ht="25" customHeight="1" x14ac:dyDescent="0.3">
      <c r="A40" s="119" t="s">
        <v>76</v>
      </c>
      <c r="B40" s="119"/>
      <c r="C40" s="119"/>
      <c r="D40" s="119"/>
      <c r="E40" s="119"/>
      <c r="F40" s="119"/>
      <c r="G40" s="119"/>
      <c r="H40" s="119"/>
      <c r="I40" s="2"/>
    </row>
    <row r="41" spans="1:9" x14ac:dyDescent="0.35">
      <c r="A41" s="3" t="s">
        <v>8</v>
      </c>
      <c r="B41" s="5" t="s">
        <v>26</v>
      </c>
      <c r="C41" s="32"/>
      <c r="D41" s="38">
        <f>D42</f>
        <v>8283</v>
      </c>
      <c r="E41" s="16">
        <f t="shared" ref="E41" si="11">E42</f>
        <v>8283</v>
      </c>
      <c r="F41" s="16">
        <f t="shared" ref="F41" si="12">F42</f>
        <v>8283</v>
      </c>
      <c r="G41" s="16">
        <f t="shared" ref="G41" si="13">G42</f>
        <v>8283</v>
      </c>
      <c r="H41" s="15"/>
    </row>
    <row r="42" spans="1:9" x14ac:dyDescent="0.35">
      <c r="A42" s="13" t="s">
        <v>36</v>
      </c>
      <c r="B42" s="4" t="s">
        <v>35</v>
      </c>
      <c r="C42" s="29"/>
      <c r="D42" s="37">
        <f>D43</f>
        <v>8283</v>
      </c>
      <c r="E42" s="14">
        <f t="shared" ref="E42:G42" si="14">E43</f>
        <v>8283</v>
      </c>
      <c r="F42" s="14">
        <f t="shared" si="14"/>
        <v>8283</v>
      </c>
      <c r="G42" s="14">
        <f t="shared" si="14"/>
        <v>8283</v>
      </c>
      <c r="H42" s="14"/>
    </row>
    <row r="43" spans="1:9" ht="31.5" x14ac:dyDescent="0.35">
      <c r="A43" s="7" t="s">
        <v>57</v>
      </c>
      <c r="B43" s="4" t="s">
        <v>58</v>
      </c>
      <c r="C43" s="30" t="s">
        <v>83</v>
      </c>
      <c r="D43" s="37">
        <v>8283</v>
      </c>
      <c r="E43" s="14">
        <v>8283</v>
      </c>
      <c r="F43" s="14">
        <v>8283</v>
      </c>
      <c r="G43" s="14">
        <v>8283</v>
      </c>
      <c r="H43" s="14"/>
    </row>
    <row r="57" spans="4:4" x14ac:dyDescent="0.35">
      <c r="D57" s="39"/>
    </row>
  </sheetData>
  <mergeCells count="18">
    <mergeCell ref="A22:H22"/>
    <mergeCell ref="A40:H40"/>
    <mergeCell ref="A26:H26"/>
    <mergeCell ref="A15:H15"/>
    <mergeCell ref="F8:F9"/>
    <mergeCell ref="G8:G9"/>
    <mergeCell ref="H8:H9"/>
    <mergeCell ref="A31:H31"/>
    <mergeCell ref="A8:A9"/>
    <mergeCell ref="B8:B9"/>
    <mergeCell ref="C8:C9"/>
    <mergeCell ref="D8:D9"/>
    <mergeCell ref="E8:E9"/>
    <mergeCell ref="E1:H1"/>
    <mergeCell ref="A3:H3"/>
    <mergeCell ref="A4:H4"/>
    <mergeCell ref="A5:H5"/>
    <mergeCell ref="A6:H6"/>
  </mergeCells>
  <pageMargins left="0.70866141732283472" right="0.70866141732283472" top="0.74803149606299213" bottom="0.74803149606299213" header="0.31496062992125984" footer="0.31496062992125984"/>
  <pageSetup paperSize="9" scale="6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PAPILDU</vt:lpstr>
      <vt:lpstr>BUDŽETA IETVAROS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2022-10-25T07:57:58Z</dcterms:modified>
</cp:coreProperties>
</file>